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shubh\Desktop\Research paper AWM\Final Submission\REVIEW_1\upload26-03-2022\"/>
    </mc:Choice>
  </mc:AlternateContent>
  <xr:revisionPtr revIDLastSave="0" documentId="13_ncr:1_{720D6E60-6630-4FE5-8210-E466328C22D0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p5" sheetId="19" r:id="rId1"/>
    <sheet name="Parameters" sheetId="1" r:id="rId2"/>
    <sheet name="water bal" sheetId="8" r:id="rId3"/>
    <sheet name="Conventional_Irrigation" sheetId="2" r:id="rId4"/>
    <sheet name="1_Day_Lead" sheetId="3" r:id="rId5"/>
    <sheet name="1_Day_Perfect" sheetId="14" r:id="rId6"/>
    <sheet name="2_Day_Lead" sheetId="5" r:id="rId7"/>
    <sheet name="2_Day_Perfect" sheetId="13" r:id="rId8"/>
    <sheet name="3_Day_Lead" sheetId="4" r:id="rId9"/>
    <sheet name="3_Day_Perfect" sheetId="12" r:id="rId10"/>
    <sheet name="4_Day_Lead" sheetId="6" r:id="rId11"/>
    <sheet name="4_Day_Perfect" sheetId="11" r:id="rId12"/>
    <sheet name="5_Day_Lead" sheetId="7" r:id="rId13"/>
    <sheet name="5_Day_Perfect" sheetId="10" r:id="rId14"/>
  </sheets>
  <externalReferences>
    <externalReference r:id="rId1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2" i="10" l="1"/>
  <c r="F12" i="8"/>
  <c r="E12" i="8"/>
  <c r="D12" i="8"/>
  <c r="C12" i="8"/>
  <c r="C11" i="8"/>
  <c r="D11" i="8"/>
  <c r="E11" i="8"/>
  <c r="F11" i="8"/>
  <c r="M31" i="19"/>
  <c r="D131" i="19" l="1"/>
  <c r="D133" i="19" s="1"/>
  <c r="M130" i="19"/>
  <c r="D130" i="19"/>
  <c r="M129" i="19"/>
  <c r="D129" i="19"/>
  <c r="D128" i="19"/>
  <c r="M127" i="19"/>
  <c r="D127" i="19"/>
  <c r="G100" i="19"/>
  <c r="H100" i="19" s="1"/>
  <c r="G99" i="19"/>
  <c r="H99" i="19" s="1"/>
  <c r="G98" i="19"/>
  <c r="H98" i="19" s="1"/>
  <c r="G97" i="19"/>
  <c r="H97" i="19" s="1"/>
  <c r="G96" i="19"/>
  <c r="H96" i="19" s="1"/>
  <c r="G95" i="19"/>
  <c r="H95" i="19" s="1"/>
  <c r="G94" i="19"/>
  <c r="H94" i="19" s="1"/>
  <c r="G93" i="19"/>
  <c r="H93" i="19" s="1"/>
  <c r="G92" i="19"/>
  <c r="H92" i="19" s="1"/>
  <c r="G91" i="19"/>
  <c r="H91" i="19" s="1"/>
  <c r="G90" i="19"/>
  <c r="H90" i="19" s="1"/>
  <c r="G89" i="19"/>
  <c r="H89" i="19" s="1"/>
  <c r="G88" i="19"/>
  <c r="H88" i="19" s="1"/>
  <c r="G87" i="19"/>
  <c r="H87" i="19" s="1"/>
  <c r="G86" i="19"/>
  <c r="H86" i="19" s="1"/>
  <c r="G85" i="19"/>
  <c r="H85" i="19" s="1"/>
  <c r="G84" i="19"/>
  <c r="H84" i="19" s="1"/>
  <c r="G83" i="19"/>
  <c r="H83" i="19" s="1"/>
  <c r="G82" i="19"/>
  <c r="H82" i="19" s="1"/>
  <c r="G81" i="19"/>
  <c r="H81" i="19" s="1"/>
  <c r="G80" i="19"/>
  <c r="H80" i="19" s="1"/>
  <c r="G79" i="19"/>
  <c r="H79" i="19" s="1"/>
  <c r="G78" i="19"/>
  <c r="H78" i="19" s="1"/>
  <c r="G77" i="19"/>
  <c r="H77" i="19" s="1"/>
  <c r="G76" i="19"/>
  <c r="H76" i="19" s="1"/>
  <c r="G75" i="19"/>
  <c r="H75" i="19" s="1"/>
  <c r="G74" i="19"/>
  <c r="H74" i="19" s="1"/>
  <c r="G73" i="19"/>
  <c r="H73" i="19" s="1"/>
  <c r="G72" i="19"/>
  <c r="H72" i="19" s="1"/>
  <c r="G71" i="19"/>
  <c r="H71" i="19" s="1"/>
  <c r="G70" i="19"/>
  <c r="H70" i="19" s="1"/>
  <c r="G69" i="19"/>
  <c r="H69" i="19" s="1"/>
  <c r="G68" i="19"/>
  <c r="H68" i="19" s="1"/>
  <c r="G67" i="19"/>
  <c r="H67" i="19" s="1"/>
  <c r="G66" i="19"/>
  <c r="H66" i="19" s="1"/>
  <c r="G31" i="19"/>
  <c r="G32" i="19" s="1"/>
  <c r="H30" i="19"/>
  <c r="H29" i="19"/>
  <c r="H28" i="19"/>
  <c r="H27" i="19"/>
  <c r="H26" i="19"/>
  <c r="H25" i="19"/>
  <c r="H24" i="19"/>
  <c r="H23" i="19"/>
  <c r="H22" i="19"/>
  <c r="H21" i="19"/>
  <c r="H20" i="19"/>
  <c r="H19" i="19"/>
  <c r="H18" i="19"/>
  <c r="H17" i="19"/>
  <c r="H16" i="19"/>
  <c r="H15" i="19"/>
  <c r="H14" i="19"/>
  <c r="H13" i="19"/>
  <c r="H12" i="19"/>
  <c r="H11" i="19"/>
  <c r="H10" i="19"/>
  <c r="H9" i="19"/>
  <c r="H8" i="19"/>
  <c r="H7" i="19"/>
  <c r="H6" i="19"/>
  <c r="O5" i="19"/>
  <c r="H32" i="19" l="1"/>
  <c r="G33" i="19"/>
  <c r="H31" i="19"/>
  <c r="G34" i="19" l="1"/>
  <c r="H33" i="19"/>
  <c r="H34" i="19" l="1"/>
  <c r="G35" i="19"/>
  <c r="E133" i="14"/>
  <c r="D132" i="14"/>
  <c r="D130" i="14"/>
  <c r="D129" i="14"/>
  <c r="D128" i="14"/>
  <c r="D127" i="14"/>
  <c r="G100" i="14"/>
  <c r="G99" i="14"/>
  <c r="H99" i="14" s="1"/>
  <c r="G98" i="14"/>
  <c r="H98" i="14" s="1"/>
  <c r="H97" i="14"/>
  <c r="G97" i="14"/>
  <c r="G96" i="14"/>
  <c r="H96" i="14" s="1"/>
  <c r="G95" i="14"/>
  <c r="H95" i="14" s="1"/>
  <c r="G94" i="14"/>
  <c r="H94" i="14" s="1"/>
  <c r="G93" i="14"/>
  <c r="H93" i="14" s="1"/>
  <c r="H92" i="14"/>
  <c r="G92" i="14"/>
  <c r="G91" i="14"/>
  <c r="H91" i="14" s="1"/>
  <c r="G90" i="14"/>
  <c r="H90" i="14" s="1"/>
  <c r="G89" i="14"/>
  <c r="H89" i="14" s="1"/>
  <c r="G88" i="14"/>
  <c r="H88" i="14" s="1"/>
  <c r="G87" i="14"/>
  <c r="H87" i="14" s="1"/>
  <c r="G86" i="14"/>
  <c r="H86" i="14" s="1"/>
  <c r="G85" i="14"/>
  <c r="H85" i="14" s="1"/>
  <c r="G84" i="14"/>
  <c r="H84" i="14" s="1"/>
  <c r="G83" i="14"/>
  <c r="H83" i="14" s="1"/>
  <c r="G82" i="14"/>
  <c r="H82" i="14" s="1"/>
  <c r="G81" i="14"/>
  <c r="H81" i="14" s="1"/>
  <c r="G80" i="14"/>
  <c r="H80" i="14" s="1"/>
  <c r="G79" i="14"/>
  <c r="H79" i="14" s="1"/>
  <c r="G78" i="14"/>
  <c r="H78" i="14" s="1"/>
  <c r="G77" i="14"/>
  <c r="H77" i="14" s="1"/>
  <c r="G76" i="14"/>
  <c r="H76" i="14" s="1"/>
  <c r="G75" i="14"/>
  <c r="H75" i="14" s="1"/>
  <c r="G74" i="14"/>
  <c r="H74" i="14" s="1"/>
  <c r="H73" i="14"/>
  <c r="G73" i="14"/>
  <c r="G72" i="14"/>
  <c r="H72" i="14" s="1"/>
  <c r="G71" i="14"/>
  <c r="H71" i="14" s="1"/>
  <c r="G70" i="14"/>
  <c r="H70" i="14" s="1"/>
  <c r="G69" i="14"/>
  <c r="H69" i="14" s="1"/>
  <c r="G68" i="14"/>
  <c r="H68" i="14" s="1"/>
  <c r="G67" i="14"/>
  <c r="H67" i="14" s="1"/>
  <c r="G66" i="14"/>
  <c r="H66" i="14" s="1"/>
  <c r="G31" i="14"/>
  <c r="G32" i="14" s="1"/>
  <c r="G33" i="14" s="1"/>
  <c r="H30" i="14"/>
  <c r="H29" i="14"/>
  <c r="H28" i="14"/>
  <c r="H27" i="14"/>
  <c r="H26" i="14"/>
  <c r="H25" i="14"/>
  <c r="H24" i="14"/>
  <c r="H23" i="14"/>
  <c r="H22" i="14"/>
  <c r="H21" i="14"/>
  <c r="H20" i="14"/>
  <c r="H19" i="14"/>
  <c r="H18" i="14"/>
  <c r="H17" i="14"/>
  <c r="H16" i="14"/>
  <c r="H15" i="14"/>
  <c r="H14" i="14"/>
  <c r="H13" i="14"/>
  <c r="H12" i="14"/>
  <c r="H11" i="14"/>
  <c r="H10" i="14"/>
  <c r="H9" i="14"/>
  <c r="H8" i="14"/>
  <c r="H7" i="14"/>
  <c r="H6" i="14"/>
  <c r="D73" i="13"/>
  <c r="D71" i="13"/>
  <c r="D70" i="13"/>
  <c r="D69" i="13"/>
  <c r="D68" i="13"/>
  <c r="D67" i="13"/>
  <c r="G54" i="13" s="1"/>
  <c r="G53" i="13"/>
  <c r="H53" i="13" s="1"/>
  <c r="G52" i="13"/>
  <c r="H52" i="13" s="1"/>
  <c r="G51" i="13"/>
  <c r="H51" i="13" s="1"/>
  <c r="H50" i="13"/>
  <c r="G50" i="13"/>
  <c r="H49" i="13"/>
  <c r="G49" i="13"/>
  <c r="G48" i="13"/>
  <c r="H48" i="13" s="1"/>
  <c r="G47" i="13"/>
  <c r="H47" i="13" s="1"/>
  <c r="G46" i="13"/>
  <c r="H46" i="13" s="1"/>
  <c r="G45" i="13"/>
  <c r="H45" i="13" s="1"/>
  <c r="G44" i="13"/>
  <c r="H44" i="13" s="1"/>
  <c r="H43" i="13"/>
  <c r="G43" i="13"/>
  <c r="H42" i="13"/>
  <c r="G42" i="13"/>
  <c r="H41" i="13"/>
  <c r="G41" i="13"/>
  <c r="H40" i="13"/>
  <c r="G40" i="13"/>
  <c r="G39" i="13"/>
  <c r="H39" i="13" s="1"/>
  <c r="G38" i="13"/>
  <c r="H38" i="13" s="1"/>
  <c r="G37" i="13"/>
  <c r="H37" i="13" s="1"/>
  <c r="A19" i="13"/>
  <c r="G19" i="13" s="1"/>
  <c r="H18" i="13"/>
  <c r="H17" i="13"/>
  <c r="H16" i="13"/>
  <c r="H15" i="13"/>
  <c r="H14" i="13"/>
  <c r="H13" i="13"/>
  <c r="H12" i="13"/>
  <c r="H11" i="13"/>
  <c r="H10" i="13"/>
  <c r="H9" i="13"/>
  <c r="H8" i="13"/>
  <c r="H7" i="13"/>
  <c r="H6" i="13"/>
  <c r="D52" i="12"/>
  <c r="D51" i="12"/>
  <c r="D50" i="12"/>
  <c r="D49" i="12"/>
  <c r="D48" i="12"/>
  <c r="A38" i="12"/>
  <c r="H37" i="12"/>
  <c r="G37" i="12"/>
  <c r="G36" i="12"/>
  <c r="H36" i="12" s="1"/>
  <c r="G35" i="12"/>
  <c r="H35" i="12" s="1"/>
  <c r="G34" i="12"/>
  <c r="H34" i="12" s="1"/>
  <c r="G33" i="12"/>
  <c r="H33" i="12" s="1"/>
  <c r="G32" i="12"/>
  <c r="H32" i="12" s="1"/>
  <c r="G31" i="12"/>
  <c r="H31" i="12" s="1"/>
  <c r="G30" i="12"/>
  <c r="H30" i="12" s="1"/>
  <c r="H29" i="12"/>
  <c r="G29" i="12"/>
  <c r="G28" i="12"/>
  <c r="H28" i="12" s="1"/>
  <c r="G27" i="12"/>
  <c r="H27" i="12" s="1"/>
  <c r="A15" i="12"/>
  <c r="G15" i="12" s="1"/>
  <c r="G16" i="12" s="1"/>
  <c r="H14" i="12"/>
  <c r="H13" i="12"/>
  <c r="H12" i="12"/>
  <c r="H11" i="12"/>
  <c r="H10" i="12"/>
  <c r="H9" i="12"/>
  <c r="H8" i="12"/>
  <c r="H7" i="12"/>
  <c r="H6" i="12"/>
  <c r="D42" i="11"/>
  <c r="D41" i="11"/>
  <c r="D40" i="11"/>
  <c r="D39" i="11"/>
  <c r="D38" i="11"/>
  <c r="A31" i="11"/>
  <c r="G31" i="11" s="1"/>
  <c r="G32" i="11" s="1"/>
  <c r="G30" i="11"/>
  <c r="H30" i="11" s="1"/>
  <c r="G29" i="11"/>
  <c r="H29" i="11" s="1"/>
  <c r="G28" i="11"/>
  <c r="H28" i="11" s="1"/>
  <c r="G27" i="11"/>
  <c r="H27" i="11" s="1"/>
  <c r="G26" i="11"/>
  <c r="H26" i="11" s="1"/>
  <c r="G25" i="11"/>
  <c r="H25" i="11" s="1"/>
  <c r="G24" i="11"/>
  <c r="H24" i="11" s="1"/>
  <c r="G23" i="11"/>
  <c r="H23" i="11" s="1"/>
  <c r="G22" i="11"/>
  <c r="H22" i="11" s="1"/>
  <c r="A13" i="11"/>
  <c r="G13" i="11" s="1"/>
  <c r="G14" i="11" s="1"/>
  <c r="H12" i="11"/>
  <c r="H11" i="11"/>
  <c r="H10" i="11"/>
  <c r="H9" i="11"/>
  <c r="H8" i="11"/>
  <c r="H7" i="11"/>
  <c r="H6" i="11"/>
  <c r="E37" i="10"/>
  <c r="D36" i="10"/>
  <c r="D35" i="10"/>
  <c r="D34" i="10"/>
  <c r="D33" i="10"/>
  <c r="D32" i="10"/>
  <c r="A26" i="10"/>
  <c r="G26" i="10" s="1"/>
  <c r="G27" i="10" s="1"/>
  <c r="G25" i="10"/>
  <c r="H25" i="10" s="1"/>
  <c r="G24" i="10"/>
  <c r="H24" i="10" s="1"/>
  <c r="G23" i="10"/>
  <c r="H23" i="10" s="1"/>
  <c r="H22" i="10"/>
  <c r="G22" i="10"/>
  <c r="G21" i="10"/>
  <c r="H21" i="10" s="1"/>
  <c r="G20" i="10"/>
  <c r="H20" i="10" s="1"/>
  <c r="G19" i="10"/>
  <c r="H19" i="10" s="1"/>
  <c r="A12" i="10"/>
  <c r="H11" i="10"/>
  <c r="H10" i="10"/>
  <c r="H9" i="10"/>
  <c r="H8" i="10"/>
  <c r="H7" i="10"/>
  <c r="H6" i="10"/>
  <c r="E37" i="7"/>
  <c r="E133" i="3"/>
  <c r="H31" i="14" l="1"/>
  <c r="H100" i="14"/>
  <c r="G36" i="19"/>
  <c r="H35" i="19"/>
  <c r="G34" i="14"/>
  <c r="H33" i="14"/>
  <c r="H32" i="14"/>
  <c r="G55" i="13"/>
  <c r="H55" i="13" s="1"/>
  <c r="H54" i="13"/>
  <c r="G20" i="13"/>
  <c r="H19" i="13"/>
  <c r="G38" i="12"/>
  <c r="G39" i="12" s="1"/>
  <c r="G17" i="12"/>
  <c r="H16" i="12"/>
  <c r="H15" i="12"/>
  <c r="G33" i="11"/>
  <c r="H32" i="11"/>
  <c r="G15" i="11"/>
  <c r="H14" i="11"/>
  <c r="H31" i="11"/>
  <c r="H13" i="11"/>
  <c r="G28" i="10"/>
  <c r="H27" i="10"/>
  <c r="G13" i="10"/>
  <c r="H12" i="10"/>
  <c r="H26" i="10"/>
  <c r="D131" i="2"/>
  <c r="D133" i="2" s="1"/>
  <c r="H38" i="12" l="1"/>
  <c r="H36" i="19"/>
  <c r="G37" i="19"/>
  <c r="G35" i="14"/>
  <c r="H34" i="14"/>
  <c r="G56" i="13"/>
  <c r="G57" i="13" s="1"/>
  <c r="G21" i="13"/>
  <c r="H20" i="13"/>
  <c r="G40" i="12"/>
  <c r="H39" i="12"/>
  <c r="G18" i="12"/>
  <c r="H17" i="12"/>
  <c r="H15" i="11"/>
  <c r="G16" i="11"/>
  <c r="G34" i="11"/>
  <c r="H33" i="11"/>
  <c r="H28" i="10"/>
  <c r="G29" i="10"/>
  <c r="H13" i="10"/>
  <c r="G14" i="10"/>
  <c r="D35" i="7"/>
  <c r="D34" i="7"/>
  <c r="D33" i="7"/>
  <c r="D32" i="7"/>
  <c r="D41" i="6"/>
  <c r="D40" i="6"/>
  <c r="D39" i="6"/>
  <c r="D38" i="6"/>
  <c r="D51" i="4"/>
  <c r="D50" i="4"/>
  <c r="D49" i="4"/>
  <c r="D48" i="4"/>
  <c r="D71" i="5"/>
  <c r="D70" i="5"/>
  <c r="D69" i="5"/>
  <c r="D68" i="5"/>
  <c r="D130" i="3"/>
  <c r="D129" i="3"/>
  <c r="D128" i="3"/>
  <c r="D127" i="3"/>
  <c r="D130" i="2"/>
  <c r="D129" i="2"/>
  <c r="D128" i="2"/>
  <c r="D127" i="2"/>
  <c r="M131" i="2"/>
  <c r="M130" i="2"/>
  <c r="M129" i="2"/>
  <c r="M128" i="2"/>
  <c r="M127" i="2"/>
  <c r="O5" i="2"/>
  <c r="D36" i="7"/>
  <c r="H7" i="7"/>
  <c r="H8" i="7"/>
  <c r="H9" i="7"/>
  <c r="H10" i="7"/>
  <c r="H11" i="7"/>
  <c r="H20" i="7"/>
  <c r="H23" i="7"/>
  <c r="H6" i="7"/>
  <c r="A26" i="7"/>
  <c r="G20" i="7"/>
  <c r="G21" i="7"/>
  <c r="H21" i="7" s="1"/>
  <c r="G22" i="7"/>
  <c r="H22" i="7" s="1"/>
  <c r="G23" i="7"/>
  <c r="G24" i="7"/>
  <c r="H24" i="7" s="1"/>
  <c r="G25" i="7"/>
  <c r="H25" i="7" s="1"/>
  <c r="G19" i="7"/>
  <c r="H19" i="7" s="1"/>
  <c r="G12" i="7"/>
  <c r="G13" i="7" s="1"/>
  <c r="A12" i="7"/>
  <c r="D42" i="6"/>
  <c r="H7" i="6"/>
  <c r="H8" i="6"/>
  <c r="H9" i="6"/>
  <c r="H10" i="6"/>
  <c r="H11" i="6"/>
  <c r="H12" i="6"/>
  <c r="H29" i="6"/>
  <c r="H6" i="6"/>
  <c r="A31" i="6"/>
  <c r="G23" i="6"/>
  <c r="H23" i="6" s="1"/>
  <c r="G24" i="6"/>
  <c r="H24" i="6" s="1"/>
  <c r="G25" i="6"/>
  <c r="H25" i="6" s="1"/>
  <c r="G26" i="6"/>
  <c r="H26" i="6" s="1"/>
  <c r="G27" i="6"/>
  <c r="H27" i="6" s="1"/>
  <c r="G28" i="6"/>
  <c r="H28" i="6" s="1"/>
  <c r="G29" i="6"/>
  <c r="G30" i="6"/>
  <c r="H30" i="6" s="1"/>
  <c r="G22" i="6"/>
  <c r="H22" i="6" s="1"/>
  <c r="A13" i="6"/>
  <c r="G13" i="6" s="1"/>
  <c r="G14" i="6" s="1"/>
  <c r="D52" i="4"/>
  <c r="H7" i="4"/>
  <c r="H8" i="4"/>
  <c r="H9" i="4"/>
  <c r="H10" i="4"/>
  <c r="H11" i="4"/>
  <c r="H12" i="4"/>
  <c r="H13" i="4"/>
  <c r="H14" i="4"/>
  <c r="H34" i="4"/>
  <c r="H6" i="4"/>
  <c r="A38" i="4"/>
  <c r="G38" i="4" s="1"/>
  <c r="G28" i="4"/>
  <c r="H28" i="4" s="1"/>
  <c r="G29" i="4"/>
  <c r="H29" i="4" s="1"/>
  <c r="G30" i="4"/>
  <c r="H30" i="4" s="1"/>
  <c r="G31" i="4"/>
  <c r="H31" i="4" s="1"/>
  <c r="G32" i="4"/>
  <c r="H32" i="4" s="1"/>
  <c r="G33" i="4"/>
  <c r="H33" i="4" s="1"/>
  <c r="G34" i="4"/>
  <c r="G35" i="4"/>
  <c r="H35" i="4" s="1"/>
  <c r="G36" i="4"/>
  <c r="H36" i="4" s="1"/>
  <c r="G37" i="4"/>
  <c r="H37" i="4" s="1"/>
  <c r="G27" i="4"/>
  <c r="H27" i="4" s="1"/>
  <c r="A15" i="4"/>
  <c r="G15" i="4" s="1"/>
  <c r="D73" i="5"/>
  <c r="D132" i="3"/>
  <c r="H7" i="5"/>
  <c r="H8" i="5"/>
  <c r="H9" i="5"/>
  <c r="H10" i="5"/>
  <c r="H11" i="5"/>
  <c r="H12" i="5"/>
  <c r="H13" i="5"/>
  <c r="H14" i="5"/>
  <c r="H15" i="5"/>
  <c r="H16" i="5"/>
  <c r="H17" i="5"/>
  <c r="H18" i="5"/>
  <c r="H37" i="5"/>
  <c r="H47" i="5"/>
  <c r="H6" i="5"/>
  <c r="G38" i="5"/>
  <c r="H38" i="5" s="1"/>
  <c r="G39" i="5"/>
  <c r="H39" i="5" s="1"/>
  <c r="G40" i="5"/>
  <c r="H40" i="5" s="1"/>
  <c r="G41" i="5"/>
  <c r="H41" i="5" s="1"/>
  <c r="G42" i="5"/>
  <c r="H42" i="5" s="1"/>
  <c r="G43" i="5"/>
  <c r="H43" i="5" s="1"/>
  <c r="G44" i="5"/>
  <c r="H44" i="5" s="1"/>
  <c r="G45" i="5"/>
  <c r="H45" i="5" s="1"/>
  <c r="G46" i="5"/>
  <c r="H46" i="5" s="1"/>
  <c r="G47" i="5"/>
  <c r="G48" i="5"/>
  <c r="H48" i="5" s="1"/>
  <c r="G49" i="5"/>
  <c r="H49" i="5" s="1"/>
  <c r="G50" i="5"/>
  <c r="H50" i="5" s="1"/>
  <c r="G51" i="5"/>
  <c r="H51" i="5" s="1"/>
  <c r="G52" i="5"/>
  <c r="H52" i="5" s="1"/>
  <c r="G53" i="5"/>
  <c r="G37" i="5"/>
  <c r="A19" i="5"/>
  <c r="G19" i="5" s="1"/>
  <c r="D67" i="5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94" i="3"/>
  <c r="H6" i="3"/>
  <c r="G100" i="3"/>
  <c r="G99" i="3"/>
  <c r="H99" i="3" s="1"/>
  <c r="G98" i="3"/>
  <c r="H98" i="3" s="1"/>
  <c r="G97" i="3"/>
  <c r="H97" i="3" s="1"/>
  <c r="G96" i="3"/>
  <c r="H96" i="3" s="1"/>
  <c r="G95" i="3"/>
  <c r="H95" i="3" s="1"/>
  <c r="G94" i="3"/>
  <c r="G93" i="3"/>
  <c r="H93" i="3" s="1"/>
  <c r="G92" i="3"/>
  <c r="H92" i="3" s="1"/>
  <c r="G91" i="3"/>
  <c r="H91" i="3" s="1"/>
  <c r="G90" i="3"/>
  <c r="H90" i="3" s="1"/>
  <c r="G89" i="3"/>
  <c r="H89" i="3" s="1"/>
  <c r="G88" i="3"/>
  <c r="H88" i="3" s="1"/>
  <c r="G87" i="3"/>
  <c r="H87" i="3" s="1"/>
  <c r="G86" i="3"/>
  <c r="H86" i="3" s="1"/>
  <c r="G85" i="3"/>
  <c r="H85" i="3" s="1"/>
  <c r="G84" i="3"/>
  <c r="H84" i="3" s="1"/>
  <c r="G83" i="3"/>
  <c r="H83" i="3" s="1"/>
  <c r="G82" i="3"/>
  <c r="H82" i="3" s="1"/>
  <c r="G81" i="3"/>
  <c r="H81" i="3" s="1"/>
  <c r="G80" i="3"/>
  <c r="H80" i="3" s="1"/>
  <c r="G79" i="3"/>
  <c r="H79" i="3" s="1"/>
  <c r="G78" i="3"/>
  <c r="H78" i="3" s="1"/>
  <c r="G77" i="3"/>
  <c r="H77" i="3" s="1"/>
  <c r="G76" i="3"/>
  <c r="H76" i="3" s="1"/>
  <c r="G75" i="3"/>
  <c r="H75" i="3" s="1"/>
  <c r="G74" i="3"/>
  <c r="H74" i="3" s="1"/>
  <c r="G73" i="3"/>
  <c r="H73" i="3" s="1"/>
  <c r="G72" i="3"/>
  <c r="H72" i="3" s="1"/>
  <c r="G71" i="3"/>
  <c r="H71" i="3" s="1"/>
  <c r="G70" i="3"/>
  <c r="H70" i="3" s="1"/>
  <c r="G69" i="3"/>
  <c r="H69" i="3" s="1"/>
  <c r="G68" i="3"/>
  <c r="H68" i="3" s="1"/>
  <c r="G67" i="3"/>
  <c r="H67" i="3" s="1"/>
  <c r="G66" i="3"/>
  <c r="H66" i="3" s="1"/>
  <c r="G31" i="3"/>
  <c r="G32" i="3" s="1"/>
  <c r="G33" i="3" s="1"/>
  <c r="G34" i="3" s="1"/>
  <c r="G35" i="3" s="1"/>
  <c r="G36" i="3" s="1"/>
  <c r="G37" i="3" s="1"/>
  <c r="G38" i="3" s="1"/>
  <c r="G39" i="3" s="1"/>
  <c r="G40" i="3" s="1"/>
  <c r="G41" i="3" s="1"/>
  <c r="G42" i="3" s="1"/>
  <c r="G43" i="3" s="1"/>
  <c r="G44" i="3" s="1"/>
  <c r="G45" i="3" s="1"/>
  <c r="G46" i="3" s="1"/>
  <c r="G47" i="3" s="1"/>
  <c r="G48" i="3" s="1"/>
  <c r="G49" i="3" s="1"/>
  <c r="G50" i="3" s="1"/>
  <c r="G51" i="3" s="1"/>
  <c r="G52" i="3" s="1"/>
  <c r="G53" i="3" s="1"/>
  <c r="G54" i="3" s="1"/>
  <c r="G55" i="3" s="1"/>
  <c r="G56" i="3" s="1"/>
  <c r="G57" i="3" s="1"/>
  <c r="G58" i="3" s="1"/>
  <c r="G59" i="3" s="1"/>
  <c r="G60" i="3" s="1"/>
  <c r="G61" i="3" s="1"/>
  <c r="G62" i="3" s="1"/>
  <c r="G63" i="3" s="1"/>
  <c r="G64" i="3" s="1"/>
  <c r="G65" i="3" s="1"/>
  <c r="H65" i="3" s="1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66" i="2"/>
  <c r="H73" i="2"/>
  <c r="H74" i="2"/>
  <c r="H81" i="2"/>
  <c r="H82" i="2"/>
  <c r="H89" i="2"/>
  <c r="H90" i="2"/>
  <c r="H97" i="2"/>
  <c r="H98" i="2"/>
  <c r="H6" i="2"/>
  <c r="G67" i="2"/>
  <c r="H67" i="2" s="1"/>
  <c r="G68" i="2"/>
  <c r="H68" i="2" s="1"/>
  <c r="G69" i="2"/>
  <c r="H69" i="2" s="1"/>
  <c r="G70" i="2"/>
  <c r="H70" i="2" s="1"/>
  <c r="G71" i="2"/>
  <c r="H71" i="2" s="1"/>
  <c r="G72" i="2"/>
  <c r="H72" i="2" s="1"/>
  <c r="G73" i="2"/>
  <c r="G74" i="2"/>
  <c r="G75" i="2"/>
  <c r="H75" i="2" s="1"/>
  <c r="G76" i="2"/>
  <c r="H76" i="2" s="1"/>
  <c r="G77" i="2"/>
  <c r="H77" i="2" s="1"/>
  <c r="G78" i="2"/>
  <c r="H78" i="2" s="1"/>
  <c r="G79" i="2"/>
  <c r="H79" i="2" s="1"/>
  <c r="G80" i="2"/>
  <c r="H80" i="2" s="1"/>
  <c r="G81" i="2"/>
  <c r="G82" i="2"/>
  <c r="G83" i="2"/>
  <c r="H83" i="2" s="1"/>
  <c r="G84" i="2"/>
  <c r="H84" i="2" s="1"/>
  <c r="G85" i="2"/>
  <c r="H85" i="2" s="1"/>
  <c r="G86" i="2"/>
  <c r="H86" i="2" s="1"/>
  <c r="G87" i="2"/>
  <c r="H87" i="2" s="1"/>
  <c r="G88" i="2"/>
  <c r="H88" i="2" s="1"/>
  <c r="G89" i="2"/>
  <c r="G90" i="2"/>
  <c r="G91" i="2"/>
  <c r="H91" i="2" s="1"/>
  <c r="G92" i="2"/>
  <c r="H92" i="2" s="1"/>
  <c r="G93" i="2"/>
  <c r="H93" i="2" s="1"/>
  <c r="G94" i="2"/>
  <c r="H94" i="2" s="1"/>
  <c r="G95" i="2"/>
  <c r="H95" i="2" s="1"/>
  <c r="G96" i="2"/>
  <c r="H96" i="2" s="1"/>
  <c r="G97" i="2"/>
  <c r="G98" i="2"/>
  <c r="G99" i="2"/>
  <c r="H99" i="2" s="1"/>
  <c r="G100" i="2"/>
  <c r="H100" i="2" s="1"/>
  <c r="G66" i="2"/>
  <c r="G31" i="2"/>
  <c r="G32" i="2" s="1"/>
  <c r="G26" i="7" l="1"/>
  <c r="H26" i="7" s="1"/>
  <c r="G54" i="5"/>
  <c r="H53" i="5"/>
  <c r="G31" i="6"/>
  <c r="G32" i="6" s="1"/>
  <c r="G38" i="19"/>
  <c r="H37" i="19"/>
  <c r="G36" i="14"/>
  <c r="H35" i="14"/>
  <c r="H56" i="13"/>
  <c r="H21" i="13"/>
  <c r="G22" i="13"/>
  <c r="G58" i="13"/>
  <c r="H57" i="13"/>
  <c r="H40" i="12"/>
  <c r="G41" i="12"/>
  <c r="G19" i="12"/>
  <c r="H18" i="12"/>
  <c r="G17" i="11"/>
  <c r="H16" i="11"/>
  <c r="H34" i="11"/>
  <c r="G35" i="11"/>
  <c r="H14" i="10"/>
  <c r="G15" i="10"/>
  <c r="G30" i="10"/>
  <c r="H30" i="10" s="1"/>
  <c r="H29" i="10"/>
  <c r="G27" i="7"/>
  <c r="G28" i="7" s="1"/>
  <c r="H28" i="7" s="1"/>
  <c r="G14" i="7"/>
  <c r="H13" i="7"/>
  <c r="H12" i="7"/>
  <c r="G33" i="6"/>
  <c r="H33" i="6" s="1"/>
  <c r="H32" i="6"/>
  <c r="G15" i="6"/>
  <c r="H14" i="6"/>
  <c r="H13" i="6"/>
  <c r="H31" i="6"/>
  <c r="H54" i="5"/>
  <c r="G55" i="5"/>
  <c r="G56" i="5" s="1"/>
  <c r="G57" i="5" s="1"/>
  <c r="G58" i="5" s="1"/>
  <c r="G59" i="5" s="1"/>
  <c r="G60" i="5" s="1"/>
  <c r="G61" i="5" s="1"/>
  <c r="G62" i="5" s="1"/>
  <c r="G63" i="5" s="1"/>
  <c r="G64" i="5" s="1"/>
  <c r="G65" i="5" s="1"/>
  <c r="G66" i="5" s="1"/>
  <c r="H66" i="5" s="1"/>
  <c r="G20" i="5"/>
  <c r="G21" i="5" s="1"/>
  <c r="H21" i="5" s="1"/>
  <c r="H19" i="5"/>
  <c r="H20" i="5"/>
  <c r="H33" i="3"/>
  <c r="H31" i="3"/>
  <c r="H57" i="3"/>
  <c r="H39" i="3"/>
  <c r="H55" i="3"/>
  <c r="H49" i="3"/>
  <c r="H47" i="3"/>
  <c r="H100" i="3"/>
  <c r="H41" i="3"/>
  <c r="H64" i="3"/>
  <c r="H56" i="3"/>
  <c r="H48" i="3"/>
  <c r="H40" i="3"/>
  <c r="H32" i="3"/>
  <c r="H46" i="3"/>
  <c r="H61" i="3"/>
  <c r="H53" i="3"/>
  <c r="H45" i="3"/>
  <c r="H37" i="3"/>
  <c r="H54" i="3"/>
  <c r="H60" i="3"/>
  <c r="H52" i="3"/>
  <c r="H44" i="3"/>
  <c r="H36" i="3"/>
  <c r="H63" i="3"/>
  <c r="H62" i="3"/>
  <c r="H38" i="3"/>
  <c r="H59" i="3"/>
  <c r="H51" i="3"/>
  <c r="H43" i="3"/>
  <c r="H35" i="3"/>
  <c r="H58" i="3"/>
  <c r="H50" i="3"/>
  <c r="H42" i="3"/>
  <c r="H34" i="3"/>
  <c r="G33" i="2"/>
  <c r="H32" i="2"/>
  <c r="H31" i="2"/>
  <c r="G34" i="6"/>
  <c r="H34" i="6" s="1"/>
  <c r="G39" i="4"/>
  <c r="H38" i="4"/>
  <c r="H15" i="4"/>
  <c r="G16" i="4"/>
  <c r="G29" i="7" l="1"/>
  <c r="H29" i="7" s="1"/>
  <c r="H38" i="19"/>
  <c r="G39" i="19"/>
  <c r="G37" i="14"/>
  <c r="H36" i="14"/>
  <c r="G59" i="13"/>
  <c r="H58" i="13"/>
  <c r="G23" i="13"/>
  <c r="H22" i="13"/>
  <c r="G42" i="12"/>
  <c r="H41" i="12"/>
  <c r="G20" i="12"/>
  <c r="H19" i="12"/>
  <c r="G36" i="11"/>
  <c r="H36" i="11" s="1"/>
  <c r="H35" i="11"/>
  <c r="G18" i="11"/>
  <c r="H17" i="11"/>
  <c r="G16" i="10"/>
  <c r="H15" i="10"/>
  <c r="H55" i="5"/>
  <c r="H27" i="7"/>
  <c r="H56" i="5"/>
  <c r="H57" i="5"/>
  <c r="G15" i="7"/>
  <c r="H14" i="7"/>
  <c r="G16" i="6"/>
  <c r="H15" i="6"/>
  <c r="H59" i="5"/>
  <c r="H63" i="5"/>
  <c r="G22" i="5"/>
  <c r="H22" i="5" s="1"/>
  <c r="H58" i="5"/>
  <c r="H64" i="5"/>
  <c r="H65" i="5"/>
  <c r="H61" i="5"/>
  <c r="H62" i="5"/>
  <c r="H60" i="5"/>
  <c r="G34" i="2"/>
  <c r="H33" i="2"/>
  <c r="G30" i="7"/>
  <c r="H30" i="7" s="1"/>
  <c r="G35" i="6"/>
  <c r="H35" i="6" s="1"/>
  <c r="G17" i="4"/>
  <c r="H16" i="4"/>
  <c r="G40" i="4"/>
  <c r="H39" i="4"/>
  <c r="G40" i="19" l="1"/>
  <c r="H39" i="19"/>
  <c r="G38" i="14"/>
  <c r="H37" i="14"/>
  <c r="G24" i="13"/>
  <c r="H23" i="13"/>
  <c r="G60" i="13"/>
  <c r="H59" i="13"/>
  <c r="G21" i="12"/>
  <c r="H20" i="12"/>
  <c r="G43" i="12"/>
  <c r="H42" i="12"/>
  <c r="G19" i="11"/>
  <c r="H18" i="11"/>
  <c r="G17" i="10"/>
  <c r="H16" i="10"/>
  <c r="G23" i="5"/>
  <c r="H23" i="5" s="1"/>
  <c r="G16" i="7"/>
  <c r="H15" i="7"/>
  <c r="G17" i="6"/>
  <c r="H16" i="6"/>
  <c r="G35" i="2"/>
  <c r="H34" i="2"/>
  <c r="G36" i="6"/>
  <c r="H36" i="6" s="1"/>
  <c r="H17" i="4"/>
  <c r="G18" i="4"/>
  <c r="H40" i="4"/>
  <c r="G41" i="4"/>
  <c r="H40" i="19" l="1"/>
  <c r="G41" i="19"/>
  <c r="G39" i="14"/>
  <c r="H38" i="14"/>
  <c r="G25" i="13"/>
  <c r="H24" i="13"/>
  <c r="G61" i="13"/>
  <c r="H60" i="13"/>
  <c r="H21" i="12"/>
  <c r="G22" i="12"/>
  <c r="G44" i="12"/>
  <c r="H43" i="12"/>
  <c r="H19" i="11"/>
  <c r="G20" i="11"/>
  <c r="H17" i="10"/>
  <c r="G18" i="10"/>
  <c r="H18" i="10" s="1"/>
  <c r="G24" i="5"/>
  <c r="H24" i="5" s="1"/>
  <c r="G17" i="7"/>
  <c r="H16" i="7"/>
  <c r="G18" i="6"/>
  <c r="H17" i="6"/>
  <c r="G36" i="2"/>
  <c r="H35" i="2"/>
  <c r="H18" i="4"/>
  <c r="G19" i="4"/>
  <c r="H41" i="4"/>
  <c r="G42" i="4"/>
  <c r="G42" i="19" l="1"/>
  <c r="H41" i="19"/>
  <c r="G40" i="14"/>
  <c r="H39" i="14"/>
  <c r="G62" i="13"/>
  <c r="H61" i="13"/>
  <c r="H25" i="13"/>
  <c r="G26" i="13"/>
  <c r="G23" i="12"/>
  <c r="H22" i="12"/>
  <c r="H44" i="12"/>
  <c r="G45" i="12"/>
  <c r="G21" i="11"/>
  <c r="H21" i="11" s="1"/>
  <c r="H20" i="11"/>
  <c r="G25" i="5"/>
  <c r="H25" i="5" s="1"/>
  <c r="G18" i="7"/>
  <c r="H18" i="7" s="1"/>
  <c r="H17" i="7"/>
  <c r="G19" i="6"/>
  <c r="H18" i="6"/>
  <c r="G37" i="2"/>
  <c r="H36" i="2"/>
  <c r="H19" i="4"/>
  <c r="G20" i="4"/>
  <c r="H42" i="4"/>
  <c r="G43" i="4"/>
  <c r="H42" i="19" l="1"/>
  <c r="G43" i="19"/>
  <c r="G41" i="14"/>
  <c r="H40" i="14"/>
  <c r="G27" i="13"/>
  <c r="H26" i="13"/>
  <c r="G63" i="13"/>
  <c r="H62" i="13"/>
  <c r="G46" i="12"/>
  <c r="H46" i="12" s="1"/>
  <c r="H45" i="12"/>
  <c r="G24" i="12"/>
  <c r="H23" i="12"/>
  <c r="G26" i="5"/>
  <c r="H26" i="5" s="1"/>
  <c r="G20" i="6"/>
  <c r="H19" i="6"/>
  <c r="G38" i="2"/>
  <c r="H37" i="2"/>
  <c r="H43" i="4"/>
  <c r="G44" i="4"/>
  <c r="H20" i="4"/>
  <c r="G21" i="4"/>
  <c r="H43" i="19" l="1"/>
  <c r="G44" i="19"/>
  <c r="G42" i="14"/>
  <c r="H41" i="14"/>
  <c r="G28" i="13"/>
  <c r="H27" i="13"/>
  <c r="G64" i="13"/>
  <c r="H63" i="13"/>
  <c r="G25" i="12"/>
  <c r="H24" i="12"/>
  <c r="G27" i="5"/>
  <c r="H27" i="5" s="1"/>
  <c r="G21" i="6"/>
  <c r="H21" i="6" s="1"/>
  <c r="H20" i="6"/>
  <c r="G39" i="2"/>
  <c r="H38" i="2"/>
  <c r="H21" i="4"/>
  <c r="G22" i="4"/>
  <c r="H44" i="4"/>
  <c r="G45" i="4"/>
  <c r="G28" i="5" l="1"/>
  <c r="H28" i="5" s="1"/>
  <c r="H44" i="19"/>
  <c r="G45" i="19"/>
  <c r="G43" i="14"/>
  <c r="H42" i="14"/>
  <c r="G65" i="13"/>
  <c r="H64" i="13"/>
  <c r="G29" i="13"/>
  <c r="H28" i="13"/>
  <c r="H25" i="12"/>
  <c r="G26" i="12"/>
  <c r="H26" i="12" s="1"/>
  <c r="G40" i="2"/>
  <c r="H39" i="2"/>
  <c r="H45" i="4"/>
  <c r="G46" i="4"/>
  <c r="H46" i="4" s="1"/>
  <c r="H22" i="4"/>
  <c r="G23" i="4"/>
  <c r="G29" i="5"/>
  <c r="H29" i="5" s="1"/>
  <c r="H45" i="19" l="1"/>
  <c r="G46" i="19"/>
  <c r="G44" i="14"/>
  <c r="H43" i="14"/>
  <c r="H29" i="13"/>
  <c r="G30" i="13"/>
  <c r="H65" i="13"/>
  <c r="G66" i="13"/>
  <c r="H66" i="13" s="1"/>
  <c r="G41" i="2"/>
  <c r="H40" i="2"/>
  <c r="H23" i="4"/>
  <c r="G24" i="4"/>
  <c r="G30" i="5"/>
  <c r="H30" i="5" s="1"/>
  <c r="H46" i="19" l="1"/>
  <c r="G47" i="19"/>
  <c r="G45" i="14"/>
  <c r="H44" i="14"/>
  <c r="G31" i="13"/>
  <c r="H30" i="13"/>
  <c r="G42" i="2"/>
  <c r="H41" i="2"/>
  <c r="H24" i="4"/>
  <c r="G25" i="4"/>
  <c r="G31" i="5"/>
  <c r="H31" i="5" s="1"/>
  <c r="H47" i="19" l="1"/>
  <c r="G48" i="19"/>
  <c r="G46" i="14"/>
  <c r="H45" i="14"/>
  <c r="G32" i="13"/>
  <c r="H31" i="13"/>
  <c r="G43" i="2"/>
  <c r="H42" i="2"/>
  <c r="H25" i="4"/>
  <c r="G26" i="4"/>
  <c r="H26" i="4" s="1"/>
  <c r="G32" i="5"/>
  <c r="H32" i="5" s="1"/>
  <c r="H48" i="19" l="1"/>
  <c r="G49" i="19"/>
  <c r="G47" i="14"/>
  <c r="H46" i="14"/>
  <c r="G33" i="13"/>
  <c r="H32" i="13"/>
  <c r="G44" i="2"/>
  <c r="H43" i="2"/>
  <c r="G33" i="5"/>
  <c r="H33" i="5" s="1"/>
  <c r="H49" i="19" l="1"/>
  <c r="G50" i="19"/>
  <c r="G48" i="14"/>
  <c r="H47" i="14"/>
  <c r="H33" i="13"/>
  <c r="G34" i="13"/>
  <c r="G45" i="2"/>
  <c r="H44" i="2"/>
  <c r="G34" i="5"/>
  <c r="H34" i="5" s="1"/>
  <c r="H50" i="19" l="1"/>
  <c r="G51" i="19"/>
  <c r="G49" i="14"/>
  <c r="H48" i="14"/>
  <c r="G35" i="13"/>
  <c r="H34" i="13"/>
  <c r="G46" i="2"/>
  <c r="H45" i="2"/>
  <c r="G35" i="5"/>
  <c r="H35" i="5" s="1"/>
  <c r="H51" i="19" l="1"/>
  <c r="G52" i="19"/>
  <c r="G50" i="14"/>
  <c r="H49" i="14"/>
  <c r="G36" i="13"/>
  <c r="H36" i="13" s="1"/>
  <c r="H35" i="13"/>
  <c r="G47" i="2"/>
  <c r="H46" i="2"/>
  <c r="G36" i="5"/>
  <c r="H36" i="5" s="1"/>
  <c r="H52" i="19" l="1"/>
  <c r="G53" i="19"/>
  <c r="G51" i="14"/>
  <c r="H50" i="14"/>
  <c r="G48" i="2"/>
  <c r="H47" i="2"/>
  <c r="H53" i="19" l="1"/>
  <c r="G54" i="19"/>
  <c r="G52" i="14"/>
  <c r="H51" i="14"/>
  <c r="G49" i="2"/>
  <c r="H48" i="2"/>
  <c r="H54" i="19" l="1"/>
  <c r="G55" i="19"/>
  <c r="G53" i="14"/>
  <c r="H52" i="14"/>
  <c r="G50" i="2"/>
  <c r="H49" i="2"/>
  <c r="H55" i="19" l="1"/>
  <c r="G56" i="19"/>
  <c r="G54" i="14"/>
  <c r="H53" i="14"/>
  <c r="G51" i="2"/>
  <c r="H50" i="2"/>
  <c r="H56" i="19" l="1"/>
  <c r="G57" i="19"/>
  <c r="G55" i="14"/>
  <c r="H54" i="14"/>
  <c r="G52" i="2"/>
  <c r="H51" i="2"/>
  <c r="H57" i="19" l="1"/>
  <c r="G58" i="19"/>
  <c r="G56" i="14"/>
  <c r="H55" i="14"/>
  <c r="G53" i="2"/>
  <c r="H52" i="2"/>
  <c r="H58" i="19" l="1"/>
  <c r="G59" i="19"/>
  <c r="G57" i="14"/>
  <c r="H56" i="14"/>
  <c r="G54" i="2"/>
  <c r="H53" i="2"/>
  <c r="H59" i="19" l="1"/>
  <c r="G60" i="19"/>
  <c r="G58" i="14"/>
  <c r="H57" i="14"/>
  <c r="G55" i="2"/>
  <c r="H54" i="2"/>
  <c r="H60" i="19" l="1"/>
  <c r="G61" i="19"/>
  <c r="G59" i="14"/>
  <c r="H58" i="14"/>
  <c r="G56" i="2"/>
  <c r="H55" i="2"/>
  <c r="H61" i="19" l="1"/>
  <c r="G62" i="19"/>
  <c r="G60" i="14"/>
  <c r="H59" i="14"/>
  <c r="G57" i="2"/>
  <c r="H56" i="2"/>
  <c r="H62" i="19" l="1"/>
  <c r="G63" i="19"/>
  <c r="G61" i="14"/>
  <c r="H60" i="14"/>
  <c r="G58" i="2"/>
  <c r="H57" i="2"/>
  <c r="H63" i="19" l="1"/>
  <c r="G64" i="19"/>
  <c r="H61" i="14"/>
  <c r="G62" i="14"/>
  <c r="G59" i="2"/>
  <c r="H58" i="2"/>
  <c r="H64" i="19" l="1"/>
  <c r="G65" i="19"/>
  <c r="H65" i="19" s="1"/>
  <c r="G63" i="14"/>
  <c r="H62" i="14"/>
  <c r="G60" i="2"/>
  <c r="H59" i="2"/>
  <c r="H63" i="14" l="1"/>
  <c r="G64" i="14"/>
  <c r="G61" i="2"/>
  <c r="H60" i="2"/>
  <c r="G65" i="14" l="1"/>
  <c r="H65" i="14" s="1"/>
  <c r="H64" i="14"/>
  <c r="G62" i="2"/>
  <c r="H61" i="2"/>
  <c r="G63" i="2" l="1"/>
  <c r="H62" i="2"/>
  <c r="G64" i="2" l="1"/>
  <c r="H63" i="2"/>
  <c r="G65" i="2" l="1"/>
  <c r="H65" i="2" s="1"/>
  <c r="H64" i="2"/>
  <c r="C11" i="1" l="1"/>
  <c r="C7" i="1"/>
  <c r="C20" i="1" s="1"/>
  <c r="G101" i="19" l="1"/>
  <c r="G101" i="14"/>
  <c r="J6" i="12"/>
  <c r="K6" i="12" s="1"/>
  <c r="L6" i="12" s="1"/>
  <c r="M6" i="12" s="1"/>
  <c r="J6" i="14"/>
  <c r="K6" i="14" s="1"/>
  <c r="L6" i="14" s="1"/>
  <c r="G101" i="2"/>
  <c r="G101" i="3"/>
  <c r="C12" i="1"/>
  <c r="J6" i="5" s="1"/>
  <c r="K6" i="5" s="1"/>
  <c r="L6" i="5" s="1"/>
  <c r="M6" i="5" s="1"/>
  <c r="J6" i="13" l="1"/>
  <c r="K6" i="13" s="1"/>
  <c r="L6" i="13" s="1"/>
  <c r="P6" i="12"/>
  <c r="N6" i="12"/>
  <c r="O6" i="12" s="1"/>
  <c r="I7" i="12" s="1"/>
  <c r="M6" i="14"/>
  <c r="J6" i="19"/>
  <c r="K6" i="19" s="1"/>
  <c r="L6" i="19" s="1"/>
  <c r="H101" i="14"/>
  <c r="G102" i="14"/>
  <c r="J6" i="11"/>
  <c r="K6" i="11" s="1"/>
  <c r="L6" i="11" s="1"/>
  <c r="J6" i="10"/>
  <c r="K6" i="10" s="1"/>
  <c r="L6" i="10" s="1"/>
  <c r="H101" i="19"/>
  <c r="G102" i="19"/>
  <c r="P6" i="5"/>
  <c r="N6" i="5"/>
  <c r="O6" i="5" s="1"/>
  <c r="I7" i="5" s="1"/>
  <c r="J6" i="3"/>
  <c r="K6" i="3" s="1"/>
  <c r="L6" i="3" s="1"/>
  <c r="J6" i="6"/>
  <c r="K6" i="6" s="1"/>
  <c r="L6" i="6" s="1"/>
  <c r="J6" i="4"/>
  <c r="K6" i="4" s="1"/>
  <c r="L6" i="4" s="1"/>
  <c r="J6" i="7"/>
  <c r="K6" i="7" s="1"/>
  <c r="L6" i="7" s="1"/>
  <c r="G102" i="3"/>
  <c r="H101" i="3"/>
  <c r="G102" i="2"/>
  <c r="H101" i="2"/>
  <c r="J6" i="2"/>
  <c r="K6" i="2" s="1"/>
  <c r="L6" i="2" s="1"/>
  <c r="N6" i="19" l="1"/>
  <c r="H102" i="19"/>
  <c r="G103" i="19"/>
  <c r="P6" i="14"/>
  <c r="N6" i="14"/>
  <c r="O6" i="14" s="1"/>
  <c r="I7" i="14" s="1"/>
  <c r="M6" i="10"/>
  <c r="M6" i="11"/>
  <c r="H102" i="14"/>
  <c r="G103" i="14"/>
  <c r="M6" i="13"/>
  <c r="G103" i="3"/>
  <c r="H102" i="3"/>
  <c r="M6" i="7"/>
  <c r="M6" i="4"/>
  <c r="M6" i="6"/>
  <c r="M6" i="3"/>
  <c r="G103" i="2"/>
  <c r="H102" i="2"/>
  <c r="N6" i="2"/>
  <c r="N6" i="11" l="1"/>
  <c r="O6" i="11" s="1"/>
  <c r="P6" i="11"/>
  <c r="P6" i="13"/>
  <c r="N6" i="13"/>
  <c r="O6" i="13" s="1"/>
  <c r="G104" i="19"/>
  <c r="H103" i="19"/>
  <c r="M7" i="14"/>
  <c r="P6" i="10"/>
  <c r="N6" i="10"/>
  <c r="O6" i="10" s="1"/>
  <c r="I7" i="10" s="1"/>
  <c r="J7" i="14"/>
  <c r="K7" i="14" s="1"/>
  <c r="L7" i="14" s="1"/>
  <c r="G104" i="14"/>
  <c r="H103" i="14"/>
  <c r="O6" i="19"/>
  <c r="P6" i="7"/>
  <c r="N6" i="7"/>
  <c r="O6" i="7" s="1"/>
  <c r="I7" i="7" s="1"/>
  <c r="N6" i="6"/>
  <c r="O6" i="6" s="1"/>
  <c r="I7" i="6" s="1"/>
  <c r="P6" i="6"/>
  <c r="G104" i="2"/>
  <c r="H103" i="2"/>
  <c r="P6" i="4"/>
  <c r="N6" i="4"/>
  <c r="O6" i="4" s="1"/>
  <c r="I7" i="4" s="1"/>
  <c r="N6" i="3"/>
  <c r="O6" i="3" s="1"/>
  <c r="I7" i="3" s="1"/>
  <c r="P6" i="3"/>
  <c r="G104" i="3"/>
  <c r="H103" i="3"/>
  <c r="O6" i="2"/>
  <c r="I7" i="19" l="1"/>
  <c r="J7" i="13"/>
  <c r="K7" i="13" s="1"/>
  <c r="L7" i="13" s="1"/>
  <c r="J7" i="11"/>
  <c r="K7" i="11" s="1"/>
  <c r="L7" i="11" s="1"/>
  <c r="J7" i="10"/>
  <c r="K7" i="10" s="1"/>
  <c r="L7" i="10" s="1"/>
  <c r="J7" i="12"/>
  <c r="K7" i="12" s="1"/>
  <c r="L7" i="12" s="1"/>
  <c r="J7" i="19"/>
  <c r="K7" i="19" s="1"/>
  <c r="L7" i="19" s="1"/>
  <c r="N7" i="14"/>
  <c r="O7" i="14" s="1"/>
  <c r="I8" i="14" s="1"/>
  <c r="P7" i="14"/>
  <c r="I7" i="13"/>
  <c r="G105" i="14"/>
  <c r="H104" i="14"/>
  <c r="H104" i="19"/>
  <c r="G105" i="19"/>
  <c r="I7" i="11"/>
  <c r="J7" i="7"/>
  <c r="K7" i="7" s="1"/>
  <c r="L7" i="7" s="1"/>
  <c r="M7" i="7" s="1"/>
  <c r="J7" i="6"/>
  <c r="K7" i="6" s="1"/>
  <c r="L7" i="6" s="1"/>
  <c r="M7" i="6" s="1"/>
  <c r="J7" i="4"/>
  <c r="K7" i="4" s="1"/>
  <c r="L7" i="4" s="1"/>
  <c r="M7" i="4" s="1"/>
  <c r="J7" i="5"/>
  <c r="K7" i="5" s="1"/>
  <c r="L7" i="5" s="1"/>
  <c r="M7" i="5" s="1"/>
  <c r="J7" i="3"/>
  <c r="K7" i="3" s="1"/>
  <c r="L7" i="3" s="1"/>
  <c r="M7" i="3" s="1"/>
  <c r="G105" i="3"/>
  <c r="H104" i="3"/>
  <c r="H104" i="2"/>
  <c r="G105" i="2"/>
  <c r="I7" i="2"/>
  <c r="N7" i="19" l="1"/>
  <c r="J8" i="14"/>
  <c r="K8" i="14" s="1"/>
  <c r="L8" i="14" s="1"/>
  <c r="M8" i="14"/>
  <c r="M7" i="10"/>
  <c r="M7" i="12"/>
  <c r="M7" i="11"/>
  <c r="G106" i="19"/>
  <c r="H105" i="19"/>
  <c r="M7" i="13"/>
  <c r="H105" i="14"/>
  <c r="G106" i="14"/>
  <c r="O7" i="19"/>
  <c r="J7" i="2"/>
  <c r="K7" i="2" s="1"/>
  <c r="L7" i="2" s="1"/>
  <c r="N7" i="3"/>
  <c r="O7" i="3" s="1"/>
  <c r="I8" i="3" s="1"/>
  <c r="P7" i="3"/>
  <c r="N7" i="5"/>
  <c r="O7" i="5" s="1"/>
  <c r="I8" i="5" s="1"/>
  <c r="P7" i="5"/>
  <c r="N7" i="4"/>
  <c r="O7" i="4" s="1"/>
  <c r="I8" i="4" s="1"/>
  <c r="P7" i="4"/>
  <c r="N7" i="6"/>
  <c r="O7" i="6" s="1"/>
  <c r="I8" i="6" s="1"/>
  <c r="P7" i="6"/>
  <c r="G106" i="3"/>
  <c r="H105" i="3"/>
  <c r="P7" i="7"/>
  <c r="N7" i="7"/>
  <c r="O7" i="7" s="1"/>
  <c r="I8" i="7" s="1"/>
  <c r="G106" i="2"/>
  <c r="H105" i="2"/>
  <c r="I8" i="19" l="1"/>
  <c r="P7" i="12"/>
  <c r="N7" i="12"/>
  <c r="O7" i="12" s="1"/>
  <c r="M8" i="12" s="1"/>
  <c r="P7" i="10"/>
  <c r="N7" i="10"/>
  <c r="O7" i="10" s="1"/>
  <c r="I8" i="10" s="1"/>
  <c r="M8" i="10"/>
  <c r="H106" i="19"/>
  <c r="G107" i="19"/>
  <c r="J8" i="12"/>
  <c r="K8" i="12" s="1"/>
  <c r="L8" i="12" s="1"/>
  <c r="J8" i="13"/>
  <c r="K8" i="13" s="1"/>
  <c r="L8" i="13" s="1"/>
  <c r="J8" i="10"/>
  <c r="K8" i="10" s="1"/>
  <c r="L8" i="10" s="1"/>
  <c r="J8" i="11"/>
  <c r="K8" i="11" s="1"/>
  <c r="L8" i="11" s="1"/>
  <c r="P7" i="13"/>
  <c r="N7" i="13"/>
  <c r="O7" i="13" s="1"/>
  <c r="I8" i="13" s="1"/>
  <c r="J8" i="19"/>
  <c r="K8" i="19" s="1"/>
  <c r="L8" i="19" s="1"/>
  <c r="P7" i="11"/>
  <c r="N7" i="11"/>
  <c r="O7" i="11" s="1"/>
  <c r="N8" i="14"/>
  <c r="O8" i="14" s="1"/>
  <c r="I9" i="14" s="1"/>
  <c r="P8" i="14"/>
  <c r="G107" i="14"/>
  <c r="H106" i="14"/>
  <c r="N7" i="2"/>
  <c r="O7" i="2" s="1"/>
  <c r="G107" i="2"/>
  <c r="H106" i="2"/>
  <c r="G107" i="3"/>
  <c r="H106" i="3"/>
  <c r="J8" i="4"/>
  <c r="K8" i="4" s="1"/>
  <c r="L8" i="4" s="1"/>
  <c r="M8" i="4" s="1"/>
  <c r="J8" i="6"/>
  <c r="K8" i="6" s="1"/>
  <c r="L8" i="6" s="1"/>
  <c r="M8" i="6" s="1"/>
  <c r="J8" i="7"/>
  <c r="K8" i="7" s="1"/>
  <c r="L8" i="7" s="1"/>
  <c r="M8" i="7" s="1"/>
  <c r="N8" i="19" l="1"/>
  <c r="I8" i="2"/>
  <c r="J9" i="14"/>
  <c r="K9" i="14" s="1"/>
  <c r="L9" i="14" s="1"/>
  <c r="M9" i="14" s="1"/>
  <c r="M8" i="13"/>
  <c r="N8" i="10"/>
  <c r="O8" i="10" s="1"/>
  <c r="I9" i="10" s="1"/>
  <c r="P8" i="10"/>
  <c r="M8" i="11"/>
  <c r="N8" i="12"/>
  <c r="O8" i="12" s="1"/>
  <c r="P8" i="12"/>
  <c r="O8" i="19"/>
  <c r="G108" i="14"/>
  <c r="H107" i="14"/>
  <c r="I8" i="12"/>
  <c r="H107" i="19"/>
  <c r="G108" i="19"/>
  <c r="I8" i="11"/>
  <c r="N8" i="7"/>
  <c r="O8" i="7" s="1"/>
  <c r="I9" i="7" s="1"/>
  <c r="P8" i="7"/>
  <c r="G108" i="3"/>
  <c r="H107" i="3"/>
  <c r="N8" i="4"/>
  <c r="O8" i="4" s="1"/>
  <c r="I9" i="4" s="1"/>
  <c r="P8" i="4"/>
  <c r="G108" i="2"/>
  <c r="H107" i="2"/>
  <c r="P8" i="6"/>
  <c r="N8" i="6"/>
  <c r="O8" i="6" s="1"/>
  <c r="I9" i="6" s="1"/>
  <c r="J8" i="2"/>
  <c r="K8" i="2" s="1"/>
  <c r="L8" i="2" s="1"/>
  <c r="I9" i="19" l="1"/>
  <c r="J9" i="19"/>
  <c r="K9" i="19" s="1"/>
  <c r="L9" i="19" s="1"/>
  <c r="G109" i="14"/>
  <c r="H108" i="14"/>
  <c r="P8" i="11"/>
  <c r="N8" i="11"/>
  <c r="O8" i="11" s="1"/>
  <c r="N8" i="13"/>
  <c r="O8" i="13" s="1"/>
  <c r="P8" i="13"/>
  <c r="H108" i="19"/>
  <c r="G109" i="19"/>
  <c r="N9" i="14"/>
  <c r="O9" i="14" s="1"/>
  <c r="I10" i="14" s="1"/>
  <c r="J10" i="14" s="1"/>
  <c r="K10" i="14" s="1"/>
  <c r="L10" i="14" s="1"/>
  <c r="M10" i="14" s="1"/>
  <c r="P9" i="14"/>
  <c r="I9" i="12"/>
  <c r="I9" i="13"/>
  <c r="G109" i="2"/>
  <c r="H108" i="2"/>
  <c r="G109" i="3"/>
  <c r="H108" i="3"/>
  <c r="N8" i="2"/>
  <c r="O8" i="2" s="1"/>
  <c r="N9" i="19" l="1"/>
  <c r="O9" i="19" s="1"/>
  <c r="N10" i="14"/>
  <c r="O10" i="14" s="1"/>
  <c r="I11" i="14" s="1"/>
  <c r="P10" i="14"/>
  <c r="I9" i="11"/>
  <c r="H109" i="19"/>
  <c r="G110" i="19"/>
  <c r="G110" i="14"/>
  <c r="H109" i="14"/>
  <c r="G110" i="3"/>
  <c r="H109" i="3"/>
  <c r="G110" i="2"/>
  <c r="H109" i="2"/>
  <c r="I9" i="2"/>
  <c r="I10" i="19" l="1"/>
  <c r="J10" i="19"/>
  <c r="K10" i="19" s="1"/>
  <c r="L10" i="19" s="1"/>
  <c r="G111" i="14"/>
  <c r="H110" i="14"/>
  <c r="G111" i="19"/>
  <c r="H110" i="19"/>
  <c r="J11" i="14"/>
  <c r="K11" i="14" s="1"/>
  <c r="L11" i="14" s="1"/>
  <c r="M11" i="14" s="1"/>
  <c r="G111" i="2"/>
  <c r="H110" i="2"/>
  <c r="G111" i="3"/>
  <c r="H110" i="3"/>
  <c r="J9" i="2"/>
  <c r="K9" i="2" s="1"/>
  <c r="L9" i="2" s="1"/>
  <c r="N10" i="19" l="1"/>
  <c r="O10" i="19" s="1"/>
  <c r="P11" i="14"/>
  <c r="N11" i="14"/>
  <c r="O11" i="14" s="1"/>
  <c r="I12" i="14" s="1"/>
  <c r="J12" i="14" s="1"/>
  <c r="K12" i="14" s="1"/>
  <c r="L12" i="14" s="1"/>
  <c r="M12" i="14" s="1"/>
  <c r="H111" i="19"/>
  <c r="G112" i="19"/>
  <c r="H111" i="14"/>
  <c r="G112" i="14"/>
  <c r="I11" i="19"/>
  <c r="G112" i="3"/>
  <c r="H111" i="3"/>
  <c r="G112" i="2"/>
  <c r="H111" i="2"/>
  <c r="N9" i="2"/>
  <c r="P12" i="14" l="1"/>
  <c r="N12" i="14"/>
  <c r="O12" i="14" s="1"/>
  <c r="I13" i="14" s="1"/>
  <c r="J11" i="19"/>
  <c r="K11" i="19" s="1"/>
  <c r="L11" i="19" s="1"/>
  <c r="G113" i="19"/>
  <c r="H112" i="19"/>
  <c r="G113" i="14"/>
  <c r="H112" i="14"/>
  <c r="G113" i="2"/>
  <c r="H112" i="2"/>
  <c r="G113" i="3"/>
  <c r="H112" i="3"/>
  <c r="O9" i="2"/>
  <c r="N11" i="19" l="1"/>
  <c r="O11" i="19" s="1"/>
  <c r="H113" i="14"/>
  <c r="G114" i="14"/>
  <c r="I12" i="19"/>
  <c r="J12" i="19" s="1"/>
  <c r="K12" i="19" s="1"/>
  <c r="L12" i="19" s="1"/>
  <c r="N12" i="19" s="1"/>
  <c r="O12" i="19" s="1"/>
  <c r="I13" i="19" s="1"/>
  <c r="J13" i="14"/>
  <c r="K13" i="14" s="1"/>
  <c r="L13" i="14" s="1"/>
  <c r="M13" i="14" s="1"/>
  <c r="H113" i="19"/>
  <c r="G114" i="19"/>
  <c r="G114" i="3"/>
  <c r="H113" i="3"/>
  <c r="G114" i="2"/>
  <c r="H113" i="2"/>
  <c r="I10" i="2"/>
  <c r="P13" i="14" l="1"/>
  <c r="N13" i="14"/>
  <c r="O13" i="14" s="1"/>
  <c r="I14" i="14" s="1"/>
  <c r="H114" i="19"/>
  <c r="G115" i="19"/>
  <c r="J13" i="19"/>
  <c r="K13" i="19" s="1"/>
  <c r="L13" i="19" s="1"/>
  <c r="N13" i="19" s="1"/>
  <c r="O13" i="19" s="1"/>
  <c r="G115" i="14"/>
  <c r="H114" i="14"/>
  <c r="G115" i="2"/>
  <c r="H114" i="2"/>
  <c r="G115" i="3"/>
  <c r="H114" i="3"/>
  <c r="J10" i="2"/>
  <c r="K10" i="2" s="1"/>
  <c r="L10" i="2" s="1"/>
  <c r="J14" i="14" l="1"/>
  <c r="K14" i="14" s="1"/>
  <c r="L14" i="14" s="1"/>
  <c r="M14" i="14" s="1"/>
  <c r="I14" i="19"/>
  <c r="J14" i="19" s="1"/>
  <c r="K14" i="19" s="1"/>
  <c r="L14" i="19" s="1"/>
  <c r="N14" i="19" s="1"/>
  <c r="O14" i="19" s="1"/>
  <c r="I15" i="19" s="1"/>
  <c r="J15" i="19" s="1"/>
  <c r="K15" i="19" s="1"/>
  <c r="L15" i="19" s="1"/>
  <c r="N15" i="19" s="1"/>
  <c r="O15" i="19" s="1"/>
  <c r="I16" i="19" s="1"/>
  <c r="G116" i="14"/>
  <c r="H115" i="14"/>
  <c r="H115" i="19"/>
  <c r="G116" i="19"/>
  <c r="G116" i="3"/>
  <c r="H115" i="3"/>
  <c r="G116" i="2"/>
  <c r="H115" i="2"/>
  <c r="N10" i="2"/>
  <c r="O10" i="2" s="1"/>
  <c r="H116" i="19" l="1"/>
  <c r="G117" i="19"/>
  <c r="G117" i="14"/>
  <c r="H116" i="14"/>
  <c r="J16" i="19"/>
  <c r="K16" i="19" s="1"/>
  <c r="L16" i="19" s="1"/>
  <c r="N16" i="19" s="1"/>
  <c r="O16" i="19" s="1"/>
  <c r="N14" i="14"/>
  <c r="O14" i="14" s="1"/>
  <c r="I15" i="14" s="1"/>
  <c r="P14" i="14"/>
  <c r="G117" i="2"/>
  <c r="H116" i="2"/>
  <c r="G117" i="3"/>
  <c r="H116" i="3"/>
  <c r="I11" i="2"/>
  <c r="J15" i="14" l="1"/>
  <c r="K15" i="14" s="1"/>
  <c r="L15" i="14" s="1"/>
  <c r="M15" i="14" s="1"/>
  <c r="I17" i="19"/>
  <c r="J17" i="19" s="1"/>
  <c r="K17" i="19" s="1"/>
  <c r="L17" i="19" s="1"/>
  <c r="N17" i="19" s="1"/>
  <c r="O17" i="19" s="1"/>
  <c r="I18" i="19" s="1"/>
  <c r="J18" i="19" s="1"/>
  <c r="K18" i="19" s="1"/>
  <c r="L18" i="19" s="1"/>
  <c r="N18" i="19" s="1"/>
  <c r="O18" i="19" s="1"/>
  <c r="I19" i="19" s="1"/>
  <c r="J19" i="19" s="1"/>
  <c r="K19" i="19" s="1"/>
  <c r="L19" i="19" s="1"/>
  <c r="N19" i="19" s="1"/>
  <c r="O19" i="19" s="1"/>
  <c r="I20" i="19" s="1"/>
  <c r="J20" i="19" s="1"/>
  <c r="K20" i="19" s="1"/>
  <c r="L20" i="19" s="1"/>
  <c r="N20" i="19" s="1"/>
  <c r="O20" i="19" s="1"/>
  <c r="I21" i="19" s="1"/>
  <c r="G118" i="19"/>
  <c r="H117" i="19"/>
  <c r="H117" i="14"/>
  <c r="G118" i="14"/>
  <c r="G118" i="3"/>
  <c r="H117" i="3"/>
  <c r="G118" i="2"/>
  <c r="H117" i="2"/>
  <c r="J11" i="2"/>
  <c r="K11" i="2" s="1"/>
  <c r="L11" i="2" s="1"/>
  <c r="N11" i="2" s="1"/>
  <c r="O11" i="2" s="1"/>
  <c r="G119" i="19" l="1"/>
  <c r="H118" i="19"/>
  <c r="G119" i="14"/>
  <c r="H118" i="14"/>
  <c r="P15" i="14"/>
  <c r="N15" i="14"/>
  <c r="O15" i="14" s="1"/>
  <c r="I16" i="14" s="1"/>
  <c r="J21" i="19"/>
  <c r="K21" i="19" s="1"/>
  <c r="L21" i="19" s="1"/>
  <c r="N21" i="19" s="1"/>
  <c r="O21" i="19" s="1"/>
  <c r="G119" i="2"/>
  <c r="H118" i="2"/>
  <c r="G119" i="3"/>
  <c r="H118" i="3"/>
  <c r="I12" i="2"/>
  <c r="J16" i="14" l="1"/>
  <c r="K16" i="14" s="1"/>
  <c r="L16" i="14" s="1"/>
  <c r="M16" i="14" s="1"/>
  <c r="I22" i="19"/>
  <c r="J22" i="19" s="1"/>
  <c r="K22" i="19" s="1"/>
  <c r="L22" i="19" s="1"/>
  <c r="N22" i="19" s="1"/>
  <c r="O22" i="19" s="1"/>
  <c r="I23" i="19" s="1"/>
  <c r="J23" i="19" s="1"/>
  <c r="K23" i="19" s="1"/>
  <c r="L23" i="19" s="1"/>
  <c r="N23" i="19" s="1"/>
  <c r="O23" i="19" s="1"/>
  <c r="I24" i="19" s="1"/>
  <c r="G120" i="14"/>
  <c r="H119" i="14"/>
  <c r="G120" i="19"/>
  <c r="H119" i="19"/>
  <c r="G120" i="3"/>
  <c r="H119" i="3"/>
  <c r="G120" i="2"/>
  <c r="H119" i="2"/>
  <c r="J12" i="2"/>
  <c r="K12" i="2" s="1"/>
  <c r="L12" i="2" s="1"/>
  <c r="N12" i="2" s="1"/>
  <c r="O12" i="2" s="1"/>
  <c r="J24" i="19" l="1"/>
  <c r="K24" i="19" s="1"/>
  <c r="L24" i="19" s="1"/>
  <c r="N24" i="19" s="1"/>
  <c r="O24" i="19" s="1"/>
  <c r="I25" i="19" s="1"/>
  <c r="J25" i="19" s="1"/>
  <c r="K25" i="19" s="1"/>
  <c r="L25" i="19" s="1"/>
  <c r="H120" i="19"/>
  <c r="G121" i="19"/>
  <c r="G121" i="14"/>
  <c r="H120" i="14"/>
  <c r="N16" i="14"/>
  <c r="O16" i="14" s="1"/>
  <c r="I17" i="14" s="1"/>
  <c r="P16" i="14"/>
  <c r="G121" i="2"/>
  <c r="H120" i="2"/>
  <c r="G121" i="3"/>
  <c r="H120" i="3"/>
  <c r="I13" i="2"/>
  <c r="J17" i="14" l="1"/>
  <c r="K17" i="14" s="1"/>
  <c r="L17" i="14" s="1"/>
  <c r="M17" i="14" s="1"/>
  <c r="N25" i="19"/>
  <c r="O25" i="19" s="1"/>
  <c r="I26" i="19" s="1"/>
  <c r="J26" i="19" s="1"/>
  <c r="K26" i="19" s="1"/>
  <c r="L26" i="19" s="1"/>
  <c r="N26" i="19" s="1"/>
  <c r="O26" i="19" s="1"/>
  <c r="I27" i="19" s="1"/>
  <c r="J27" i="19" s="1"/>
  <c r="K27" i="19" s="1"/>
  <c r="L27" i="19" s="1"/>
  <c r="N27" i="19" s="1"/>
  <c r="O27" i="19" s="1"/>
  <c r="I28" i="19" s="1"/>
  <c r="J28" i="19" s="1"/>
  <c r="K28" i="19" s="1"/>
  <c r="L28" i="19" s="1"/>
  <c r="N28" i="19" s="1"/>
  <c r="O28" i="19" s="1"/>
  <c r="I29" i="19" s="1"/>
  <c r="J29" i="19" s="1"/>
  <c r="K29" i="19" s="1"/>
  <c r="L29" i="19" s="1"/>
  <c r="N29" i="19" s="1"/>
  <c r="G122" i="14"/>
  <c r="H121" i="14"/>
  <c r="G122" i="19"/>
  <c r="H121" i="19"/>
  <c r="G122" i="3"/>
  <c r="H121" i="3"/>
  <c r="G122" i="2"/>
  <c r="H121" i="2"/>
  <c r="J13" i="2"/>
  <c r="K13" i="2" s="1"/>
  <c r="L13" i="2" s="1"/>
  <c r="N13" i="2" s="1"/>
  <c r="O13" i="2" s="1"/>
  <c r="H122" i="19" l="1"/>
  <c r="G123" i="19"/>
  <c r="H122" i="14"/>
  <c r="G123" i="14"/>
  <c r="O29" i="19"/>
  <c r="I30" i="19" s="1"/>
  <c r="J30" i="19" s="1"/>
  <c r="K30" i="19" s="1"/>
  <c r="L30" i="19" s="1"/>
  <c r="P17" i="14"/>
  <c r="N17" i="14"/>
  <c r="O17" i="14" s="1"/>
  <c r="I18" i="14" s="1"/>
  <c r="G123" i="2"/>
  <c r="H122" i="2"/>
  <c r="G123" i="3"/>
  <c r="H122" i="3"/>
  <c r="I14" i="2"/>
  <c r="N30" i="19" l="1"/>
  <c r="O30" i="19" s="1"/>
  <c r="C17" i="8" s="1"/>
  <c r="C6" i="8"/>
  <c r="C7" i="8" s="1"/>
  <c r="L127" i="19"/>
  <c r="H123" i="14"/>
  <c r="G124" i="14"/>
  <c r="I31" i="19"/>
  <c r="J31" i="19" s="1"/>
  <c r="K31" i="19" s="1"/>
  <c r="L31" i="19" s="1"/>
  <c r="O127" i="19"/>
  <c r="H123" i="19"/>
  <c r="G124" i="19"/>
  <c r="J18" i="14"/>
  <c r="K18" i="14" s="1"/>
  <c r="L18" i="14" s="1"/>
  <c r="M18" i="14" s="1"/>
  <c r="G124" i="3"/>
  <c r="H123" i="3"/>
  <c r="G124" i="2"/>
  <c r="H123" i="2"/>
  <c r="J14" i="2"/>
  <c r="K14" i="2" s="1"/>
  <c r="L14" i="2" s="1"/>
  <c r="N14" i="2" s="1"/>
  <c r="O14" i="2" s="1"/>
  <c r="H124" i="19" l="1"/>
  <c r="G125" i="19"/>
  <c r="H125" i="19" s="1"/>
  <c r="N18" i="14"/>
  <c r="O18" i="14" s="1"/>
  <c r="P18" i="14"/>
  <c r="H124" i="14"/>
  <c r="G125" i="14"/>
  <c r="H125" i="14" s="1"/>
  <c r="I19" i="14"/>
  <c r="N31" i="19"/>
  <c r="G125" i="2"/>
  <c r="H125" i="2" s="1"/>
  <c r="H124" i="2"/>
  <c r="G125" i="3"/>
  <c r="H125" i="3" s="1"/>
  <c r="H124" i="3"/>
  <c r="I15" i="2"/>
  <c r="J19" i="14" l="1"/>
  <c r="K19" i="14" s="1"/>
  <c r="L19" i="14" s="1"/>
  <c r="M19" i="14" s="1"/>
  <c r="O31" i="19"/>
  <c r="J15" i="2"/>
  <c r="K15" i="2" s="1"/>
  <c r="L15" i="2" s="1"/>
  <c r="N15" i="2" s="1"/>
  <c r="O15" i="2" s="1"/>
  <c r="P19" i="14" l="1"/>
  <c r="N19" i="14"/>
  <c r="O19" i="14" s="1"/>
  <c r="I20" i="14" s="1"/>
  <c r="I32" i="19"/>
  <c r="I16" i="2"/>
  <c r="J20" i="14" l="1"/>
  <c r="K20" i="14" s="1"/>
  <c r="L20" i="14" s="1"/>
  <c r="M20" i="14" s="1"/>
  <c r="J32" i="19"/>
  <c r="K32" i="19" s="1"/>
  <c r="L32" i="19" s="1"/>
  <c r="J16" i="2"/>
  <c r="K16" i="2" s="1"/>
  <c r="L16" i="2" s="1"/>
  <c r="N16" i="2" s="1"/>
  <c r="P20" i="14" l="1"/>
  <c r="N20" i="14"/>
  <c r="O20" i="14" s="1"/>
  <c r="I21" i="14" s="1"/>
  <c r="N32" i="19"/>
  <c r="O16" i="2"/>
  <c r="I17" i="2" s="1"/>
  <c r="J21" i="14" l="1"/>
  <c r="K21" i="14" s="1"/>
  <c r="L21" i="14" s="1"/>
  <c r="M21" i="14" s="1"/>
  <c r="O32" i="19"/>
  <c r="J17" i="2"/>
  <c r="K17" i="2" s="1"/>
  <c r="L17" i="2" s="1"/>
  <c r="N17" i="2" s="1"/>
  <c r="P21" i="14" l="1"/>
  <c r="N21" i="14"/>
  <c r="O21" i="14" s="1"/>
  <c r="I22" i="14" s="1"/>
  <c r="J22" i="14" s="1"/>
  <c r="K22" i="14" s="1"/>
  <c r="L22" i="14" s="1"/>
  <c r="M22" i="14" s="1"/>
  <c r="I33" i="19"/>
  <c r="O17" i="2"/>
  <c r="I18" i="2" s="1"/>
  <c r="P22" i="14" l="1"/>
  <c r="N22" i="14"/>
  <c r="O22" i="14" s="1"/>
  <c r="I23" i="14" s="1"/>
  <c r="J33" i="19"/>
  <c r="K33" i="19" s="1"/>
  <c r="L33" i="19" s="1"/>
  <c r="J18" i="2"/>
  <c r="K18" i="2" s="1"/>
  <c r="L18" i="2" s="1"/>
  <c r="N18" i="2" s="1"/>
  <c r="O18" i="2" s="1"/>
  <c r="J23" i="14" l="1"/>
  <c r="K23" i="14" s="1"/>
  <c r="L23" i="14" s="1"/>
  <c r="M23" i="14"/>
  <c r="N33" i="19"/>
  <c r="I19" i="2"/>
  <c r="P23" i="14" l="1"/>
  <c r="N23" i="14"/>
  <c r="O23" i="14" s="1"/>
  <c r="I24" i="14" s="1"/>
  <c r="O33" i="19"/>
  <c r="J19" i="2"/>
  <c r="K19" i="2" s="1"/>
  <c r="L19" i="2" s="1"/>
  <c r="N19" i="2" s="1"/>
  <c r="O19" i="2" s="1"/>
  <c r="J8" i="3"/>
  <c r="K8" i="3" s="1"/>
  <c r="J8" i="5"/>
  <c r="K8" i="5" s="1"/>
  <c r="L8" i="5" s="1"/>
  <c r="J24" i="14" l="1"/>
  <c r="K24" i="14" s="1"/>
  <c r="L24" i="14" s="1"/>
  <c r="M24" i="14" s="1"/>
  <c r="I34" i="19"/>
  <c r="I20" i="2"/>
  <c r="M8" i="5"/>
  <c r="L8" i="3"/>
  <c r="N24" i="14" l="1"/>
  <c r="O24" i="14" s="1"/>
  <c r="I25" i="14" s="1"/>
  <c r="P24" i="14"/>
  <c r="J34" i="19"/>
  <c r="K34" i="19" s="1"/>
  <c r="L34" i="19" s="1"/>
  <c r="J20" i="2"/>
  <c r="K20" i="2" s="1"/>
  <c r="L20" i="2" s="1"/>
  <c r="N20" i="2" s="1"/>
  <c r="O20" i="2" s="1"/>
  <c r="M8" i="3"/>
  <c r="N8" i="3" s="1"/>
  <c r="O8" i="3" s="1"/>
  <c r="P8" i="5"/>
  <c r="N8" i="5"/>
  <c r="O8" i="5" s="1"/>
  <c r="J25" i="14" l="1"/>
  <c r="K25" i="14" s="1"/>
  <c r="L25" i="14" s="1"/>
  <c r="M25" i="14" s="1"/>
  <c r="P8" i="3"/>
  <c r="N34" i="19"/>
  <c r="I21" i="2"/>
  <c r="I9" i="3"/>
  <c r="I9" i="5"/>
  <c r="J9" i="11" l="1"/>
  <c r="K9" i="11" s="1"/>
  <c r="L9" i="11" s="1"/>
  <c r="J9" i="13"/>
  <c r="K9" i="13" s="1"/>
  <c r="L9" i="13" s="1"/>
  <c r="J9" i="10"/>
  <c r="K9" i="10" s="1"/>
  <c r="L9" i="10" s="1"/>
  <c r="J9" i="12"/>
  <c r="K9" i="12" s="1"/>
  <c r="L9" i="12" s="1"/>
  <c r="P25" i="14"/>
  <c r="N25" i="14"/>
  <c r="O25" i="14" s="1"/>
  <c r="I26" i="14" s="1"/>
  <c r="O34" i="19"/>
  <c r="J21" i="2"/>
  <c r="K21" i="2" s="1"/>
  <c r="L21" i="2" s="1"/>
  <c r="N21" i="2" s="1"/>
  <c r="O21" i="2" s="1"/>
  <c r="J9" i="3"/>
  <c r="K9" i="3" s="1"/>
  <c r="L9" i="3" s="1"/>
  <c r="J9" i="4"/>
  <c r="K9" i="4" s="1"/>
  <c r="L9" i="4" s="1"/>
  <c r="J9" i="7"/>
  <c r="K9" i="7" s="1"/>
  <c r="L9" i="7" s="1"/>
  <c r="M9" i="7" s="1"/>
  <c r="J9" i="6"/>
  <c r="K9" i="6" s="1"/>
  <c r="L9" i="6" s="1"/>
  <c r="J9" i="5"/>
  <c r="K9" i="5" s="1"/>
  <c r="L9" i="5" s="1"/>
  <c r="J26" i="14" l="1"/>
  <c r="K26" i="14" s="1"/>
  <c r="L26" i="14" s="1"/>
  <c r="M26" i="14" s="1"/>
  <c r="M9" i="12"/>
  <c r="M9" i="10"/>
  <c r="M9" i="13"/>
  <c r="M9" i="11"/>
  <c r="I35" i="19"/>
  <c r="I22" i="2"/>
  <c r="M9" i="6"/>
  <c r="P9" i="7"/>
  <c r="N9" i="7"/>
  <c r="O9" i="7" s="1"/>
  <c r="M9" i="4"/>
  <c r="M9" i="5"/>
  <c r="M9" i="3"/>
  <c r="P9" i="13" l="1"/>
  <c r="N9" i="13"/>
  <c r="O9" i="13" s="1"/>
  <c r="P9" i="10"/>
  <c r="N9" i="10"/>
  <c r="O9" i="10" s="1"/>
  <c r="P9" i="11"/>
  <c r="N9" i="11"/>
  <c r="O9" i="11" s="1"/>
  <c r="P9" i="12"/>
  <c r="N9" i="12"/>
  <c r="O9" i="12" s="1"/>
  <c r="I27" i="14"/>
  <c r="I10" i="13"/>
  <c r="P26" i="14"/>
  <c r="N26" i="14"/>
  <c r="O26" i="14" s="1"/>
  <c r="J35" i="19"/>
  <c r="K35" i="19" s="1"/>
  <c r="L35" i="19" s="1"/>
  <c r="J22" i="2"/>
  <c r="K22" i="2" s="1"/>
  <c r="L22" i="2" s="1"/>
  <c r="N22" i="2" s="1"/>
  <c r="O22" i="2" s="1"/>
  <c r="N9" i="5"/>
  <c r="O9" i="5" s="1"/>
  <c r="I10" i="5" s="1"/>
  <c r="P9" i="5"/>
  <c r="I10" i="7"/>
  <c r="N9" i="4"/>
  <c r="O9" i="4" s="1"/>
  <c r="I10" i="4" s="1"/>
  <c r="P9" i="4"/>
  <c r="P9" i="3"/>
  <c r="N9" i="3"/>
  <c r="O9" i="3" s="1"/>
  <c r="P9" i="6"/>
  <c r="N9" i="6"/>
  <c r="O9" i="6" s="1"/>
  <c r="I10" i="10" l="1"/>
  <c r="J27" i="14"/>
  <c r="K27" i="14" s="1"/>
  <c r="L27" i="14" s="1"/>
  <c r="M27" i="14" s="1"/>
  <c r="I10" i="11"/>
  <c r="I10" i="12"/>
  <c r="N35" i="19"/>
  <c r="I23" i="2"/>
  <c r="I10" i="3"/>
  <c r="I10" i="6"/>
  <c r="N27" i="14" l="1"/>
  <c r="O27" i="14" s="1"/>
  <c r="P27" i="14"/>
  <c r="J10" i="11"/>
  <c r="K10" i="11" s="1"/>
  <c r="L10" i="11" s="1"/>
  <c r="J10" i="10"/>
  <c r="K10" i="10" s="1"/>
  <c r="L10" i="10" s="1"/>
  <c r="J10" i="12"/>
  <c r="K10" i="12" s="1"/>
  <c r="L10" i="12" s="1"/>
  <c r="M10" i="12" s="1"/>
  <c r="J10" i="13"/>
  <c r="K10" i="13" s="1"/>
  <c r="L10" i="13" s="1"/>
  <c r="I28" i="14"/>
  <c r="O35" i="19"/>
  <c r="J23" i="2"/>
  <c r="K23" i="2" s="1"/>
  <c r="L23" i="2" s="1"/>
  <c r="N23" i="2" s="1"/>
  <c r="O23" i="2" s="1"/>
  <c r="J10" i="4"/>
  <c r="K10" i="4" s="1"/>
  <c r="L10" i="4" s="1"/>
  <c r="J10" i="7"/>
  <c r="K10" i="7" s="1"/>
  <c r="L10" i="7" s="1"/>
  <c r="M10" i="7" s="1"/>
  <c r="J10" i="6"/>
  <c r="K10" i="6" s="1"/>
  <c r="L10" i="6" s="1"/>
  <c r="M10" i="6" s="1"/>
  <c r="J10" i="5"/>
  <c r="K10" i="5" s="1"/>
  <c r="L10" i="5" s="1"/>
  <c r="M10" i="5" s="1"/>
  <c r="P10" i="5" s="1"/>
  <c r="J10" i="3"/>
  <c r="K10" i="3" s="1"/>
  <c r="L10" i="3" s="1"/>
  <c r="J28" i="14" l="1"/>
  <c r="K28" i="14" s="1"/>
  <c r="L28" i="14" s="1"/>
  <c r="M10" i="13"/>
  <c r="N10" i="12"/>
  <c r="O10" i="12" s="1"/>
  <c r="P10" i="12"/>
  <c r="M10" i="10"/>
  <c r="M10" i="11"/>
  <c r="I36" i="19"/>
  <c r="I24" i="2"/>
  <c r="M10" i="3"/>
  <c r="N10" i="7"/>
  <c r="O10" i="7" s="1"/>
  <c r="I11" i="7" s="1"/>
  <c r="P10" i="7"/>
  <c r="N10" i="5"/>
  <c r="O10" i="5" s="1"/>
  <c r="I11" i="5" s="1"/>
  <c r="M10" i="4"/>
  <c r="P10" i="6"/>
  <c r="N10" i="6"/>
  <c r="O10" i="6" s="1"/>
  <c r="I11" i="6" s="1"/>
  <c r="N10" i="11" l="1"/>
  <c r="O10" i="11" s="1"/>
  <c r="P10" i="11"/>
  <c r="N10" i="13"/>
  <c r="O10" i="13" s="1"/>
  <c r="P10" i="13"/>
  <c r="I11" i="12"/>
  <c r="P10" i="10"/>
  <c r="N10" i="10"/>
  <c r="O10" i="10" s="1"/>
  <c r="M28" i="14"/>
  <c r="J36" i="19"/>
  <c r="K36" i="19" s="1"/>
  <c r="L36" i="19" s="1"/>
  <c r="J24" i="2"/>
  <c r="K24" i="2" s="1"/>
  <c r="L24" i="2" s="1"/>
  <c r="N24" i="2" s="1"/>
  <c r="O24" i="2" s="1"/>
  <c r="N10" i="4"/>
  <c r="O10" i="4" s="1"/>
  <c r="I11" i="4" s="1"/>
  <c r="P10" i="4"/>
  <c r="P10" i="3"/>
  <c r="N10" i="3"/>
  <c r="O10" i="3" s="1"/>
  <c r="I11" i="13" l="1"/>
  <c r="P28" i="14"/>
  <c r="N28" i="14"/>
  <c r="O28" i="14" s="1"/>
  <c r="I29" i="14" s="1"/>
  <c r="I11" i="10"/>
  <c r="I11" i="11"/>
  <c r="I25" i="2"/>
  <c r="I11" i="3"/>
  <c r="J29" i="14" l="1"/>
  <c r="K29" i="14" s="1"/>
  <c r="L29" i="14" s="1"/>
  <c r="J11" i="13"/>
  <c r="K11" i="13" s="1"/>
  <c r="L11" i="13" s="1"/>
  <c r="M11" i="13" s="1"/>
  <c r="J11" i="12"/>
  <c r="K11" i="12" s="1"/>
  <c r="L11" i="12" s="1"/>
  <c r="J11" i="11"/>
  <c r="K11" i="11" s="1"/>
  <c r="L11" i="11" s="1"/>
  <c r="J11" i="10"/>
  <c r="K11" i="10" s="1"/>
  <c r="L11" i="10" s="1"/>
  <c r="J25" i="2"/>
  <c r="K25" i="2" s="1"/>
  <c r="L25" i="2" s="1"/>
  <c r="N25" i="2" s="1"/>
  <c r="O25" i="2" s="1"/>
  <c r="J11" i="4"/>
  <c r="K11" i="4" s="1"/>
  <c r="L11" i="4" s="1"/>
  <c r="J11" i="7"/>
  <c r="K11" i="7" s="1"/>
  <c r="L11" i="7" s="1"/>
  <c r="L32" i="7" s="1"/>
  <c r="J11" i="6"/>
  <c r="K11" i="6" s="1"/>
  <c r="L11" i="6" s="1"/>
  <c r="J11" i="5"/>
  <c r="K11" i="5" s="1"/>
  <c r="L11" i="5" s="1"/>
  <c r="J11" i="3"/>
  <c r="K11" i="3" s="1"/>
  <c r="L11" i="3" s="1"/>
  <c r="M11" i="3" s="1"/>
  <c r="L32" i="10" l="1"/>
  <c r="M11" i="10"/>
  <c r="M11" i="11"/>
  <c r="M11" i="12"/>
  <c r="P11" i="13"/>
  <c r="N11" i="13"/>
  <c r="O11" i="13" s="1"/>
  <c r="M29" i="14"/>
  <c r="I26" i="2"/>
  <c r="M11" i="5"/>
  <c r="M11" i="6"/>
  <c r="P11" i="3"/>
  <c r="N11" i="3"/>
  <c r="O11" i="3" s="1"/>
  <c r="I12" i="3" s="1"/>
  <c r="M11" i="7"/>
  <c r="M11" i="4"/>
  <c r="P29" i="14" l="1"/>
  <c r="N29" i="14"/>
  <c r="O29" i="14" s="1"/>
  <c r="N11" i="11"/>
  <c r="O11" i="11" s="1"/>
  <c r="P11" i="11"/>
  <c r="P11" i="10"/>
  <c r="P32" i="10" s="1"/>
  <c r="N11" i="10"/>
  <c r="O11" i="10" s="1"/>
  <c r="M12" i="10" s="1"/>
  <c r="N11" i="12"/>
  <c r="O11" i="12" s="1"/>
  <c r="P11" i="12"/>
  <c r="I12" i="13"/>
  <c r="J12" i="10"/>
  <c r="K12" i="10" s="1"/>
  <c r="L12" i="10" s="1"/>
  <c r="L33" i="10" s="1"/>
  <c r="J12" i="11"/>
  <c r="K12" i="11" s="1"/>
  <c r="L12" i="11" s="1"/>
  <c r="L38" i="11" s="1"/>
  <c r="J12" i="13"/>
  <c r="K12" i="13" s="1"/>
  <c r="L12" i="13" s="1"/>
  <c r="M12" i="13" s="1"/>
  <c r="J12" i="12"/>
  <c r="K12" i="12" s="1"/>
  <c r="L12" i="12" s="1"/>
  <c r="J26" i="2"/>
  <c r="K26" i="2" s="1"/>
  <c r="L26" i="2" s="1"/>
  <c r="N26" i="2" s="1"/>
  <c r="O26" i="2" s="1"/>
  <c r="J12" i="6"/>
  <c r="K12" i="6" s="1"/>
  <c r="L12" i="6" s="1"/>
  <c r="L38" i="6" s="1"/>
  <c r="J12" i="7"/>
  <c r="K12" i="7" s="1"/>
  <c r="L12" i="7" s="1"/>
  <c r="J12" i="4"/>
  <c r="K12" i="4" s="1"/>
  <c r="L12" i="4" s="1"/>
  <c r="J12" i="5"/>
  <c r="K12" i="5" s="1"/>
  <c r="L12" i="5" s="1"/>
  <c r="J12" i="3"/>
  <c r="K12" i="3" s="1"/>
  <c r="L12" i="3" s="1"/>
  <c r="M12" i="3" s="1"/>
  <c r="P11" i="6"/>
  <c r="N11" i="6"/>
  <c r="O11" i="6" s="1"/>
  <c r="N11" i="7"/>
  <c r="O11" i="7" s="1"/>
  <c r="P11" i="7"/>
  <c r="P32" i="7" s="1"/>
  <c r="P11" i="4"/>
  <c r="N11" i="4"/>
  <c r="O11" i="4" s="1"/>
  <c r="P11" i="5"/>
  <c r="N11" i="5"/>
  <c r="O11" i="5" s="1"/>
  <c r="N12" i="10" l="1"/>
  <c r="O12" i="10" s="1"/>
  <c r="O36" i="10" s="1"/>
  <c r="P12" i="10"/>
  <c r="P12" i="13"/>
  <c r="N12" i="13"/>
  <c r="O12" i="13" s="1"/>
  <c r="M12" i="6"/>
  <c r="M12" i="11"/>
  <c r="I30" i="14"/>
  <c r="I12" i="11"/>
  <c r="M12" i="12"/>
  <c r="I12" i="12"/>
  <c r="O32" i="10"/>
  <c r="I12" i="10"/>
  <c r="I27" i="2"/>
  <c r="I12" i="7"/>
  <c r="O32" i="7"/>
  <c r="M12" i="7"/>
  <c r="I12" i="6"/>
  <c r="M12" i="4"/>
  <c r="P12" i="6"/>
  <c r="P38" i="6" s="1"/>
  <c r="N12" i="6"/>
  <c r="O12" i="6" s="1"/>
  <c r="O38" i="6" s="1"/>
  <c r="N12" i="3"/>
  <c r="O12" i="3" s="1"/>
  <c r="I13" i="3" s="1"/>
  <c r="P12" i="3"/>
  <c r="M12" i="5"/>
  <c r="I12" i="5"/>
  <c r="I12" i="4"/>
  <c r="I13" i="10" l="1"/>
  <c r="J13" i="11"/>
  <c r="K13" i="11" s="1"/>
  <c r="L13" i="11" s="1"/>
  <c r="J13" i="10"/>
  <c r="K13" i="10" s="1"/>
  <c r="L13" i="10" s="1"/>
  <c r="M13" i="10" s="1"/>
  <c r="J13" i="12"/>
  <c r="K13" i="12" s="1"/>
  <c r="L13" i="12" s="1"/>
  <c r="J13" i="13"/>
  <c r="K13" i="13" s="1"/>
  <c r="L13" i="13" s="1"/>
  <c r="M13" i="13" s="1"/>
  <c r="N12" i="11"/>
  <c r="O12" i="11" s="1"/>
  <c r="P12" i="11"/>
  <c r="P38" i="11" s="1"/>
  <c r="J30" i="14"/>
  <c r="K30" i="14" s="1"/>
  <c r="L30" i="14" s="1"/>
  <c r="N12" i="12"/>
  <c r="O12" i="12" s="1"/>
  <c r="P12" i="12"/>
  <c r="I13" i="13"/>
  <c r="J27" i="2"/>
  <c r="K27" i="2" s="1"/>
  <c r="L27" i="2" s="1"/>
  <c r="N27" i="2" s="1"/>
  <c r="O27" i="2" s="1"/>
  <c r="J13" i="3"/>
  <c r="K13" i="3" s="1"/>
  <c r="L13" i="3" s="1"/>
  <c r="M13" i="3" s="1"/>
  <c r="J13" i="6"/>
  <c r="K13" i="6" s="1"/>
  <c r="L13" i="6" s="1"/>
  <c r="M13" i="6" s="1"/>
  <c r="J13" i="4"/>
  <c r="K13" i="4" s="1"/>
  <c r="L13" i="4" s="1"/>
  <c r="J13" i="7"/>
  <c r="K13" i="7" s="1"/>
  <c r="L13" i="7" s="1"/>
  <c r="J13" i="5"/>
  <c r="K13" i="5" s="1"/>
  <c r="L13" i="5" s="1"/>
  <c r="I13" i="6"/>
  <c r="N12" i="4"/>
  <c r="O12" i="4" s="1"/>
  <c r="I13" i="4" s="1"/>
  <c r="P12" i="4"/>
  <c r="N12" i="7"/>
  <c r="O12" i="7" s="1"/>
  <c r="P12" i="7"/>
  <c r="N12" i="5"/>
  <c r="O12" i="5" s="1"/>
  <c r="I13" i="5" s="1"/>
  <c r="P12" i="5"/>
  <c r="P13" i="13" l="1"/>
  <c r="N13" i="13"/>
  <c r="O13" i="13" s="1"/>
  <c r="M13" i="11"/>
  <c r="O38" i="11"/>
  <c r="M13" i="12"/>
  <c r="L127" i="14"/>
  <c r="M30" i="14"/>
  <c r="I13" i="11"/>
  <c r="P13" i="10"/>
  <c r="N13" i="10"/>
  <c r="O13" i="10" s="1"/>
  <c r="I14" i="10" s="1"/>
  <c r="I14" i="13"/>
  <c r="I13" i="12"/>
  <c r="I28" i="2"/>
  <c r="I13" i="7"/>
  <c r="M13" i="5"/>
  <c r="M13" i="4"/>
  <c r="P13" i="6"/>
  <c r="N13" i="6"/>
  <c r="O13" i="6" s="1"/>
  <c r="M13" i="7"/>
  <c r="P13" i="3"/>
  <c r="N13" i="3"/>
  <c r="O13" i="3" s="1"/>
  <c r="I14" i="3" s="1"/>
  <c r="N13" i="12" l="1"/>
  <c r="O13" i="12" s="1"/>
  <c r="P13" i="12"/>
  <c r="P13" i="11"/>
  <c r="N13" i="11"/>
  <c r="O13" i="11" s="1"/>
  <c r="M14" i="11" s="1"/>
  <c r="J14" i="10"/>
  <c r="K14" i="10" s="1"/>
  <c r="L14" i="10" s="1"/>
  <c r="M14" i="10" s="1"/>
  <c r="J14" i="13"/>
  <c r="K14" i="13" s="1"/>
  <c r="L14" i="13" s="1"/>
  <c r="J14" i="11"/>
  <c r="K14" i="11" s="1"/>
  <c r="L14" i="11" s="1"/>
  <c r="J14" i="12"/>
  <c r="K14" i="12" s="1"/>
  <c r="L14" i="12" s="1"/>
  <c r="L48" i="12" s="1"/>
  <c r="M14" i="13"/>
  <c r="P30" i="14"/>
  <c r="P127" i="14" s="1"/>
  <c r="N30" i="14"/>
  <c r="O30" i="14" s="1"/>
  <c r="O127" i="14" s="1"/>
  <c r="I31" i="14"/>
  <c r="J28" i="2"/>
  <c r="K28" i="2" s="1"/>
  <c r="L28" i="2" s="1"/>
  <c r="N28" i="2" s="1"/>
  <c r="O28" i="2" s="1"/>
  <c r="I14" i="6"/>
  <c r="P13" i="7"/>
  <c r="N13" i="7"/>
  <c r="O13" i="7" s="1"/>
  <c r="I14" i="7" s="1"/>
  <c r="N13" i="4"/>
  <c r="O13" i="4" s="1"/>
  <c r="I14" i="4" s="1"/>
  <c r="P13" i="4"/>
  <c r="P13" i="5"/>
  <c r="N13" i="5"/>
  <c r="O13" i="5" s="1"/>
  <c r="I14" i="5" s="1"/>
  <c r="J14" i="6"/>
  <c r="K14" i="6" s="1"/>
  <c r="L14" i="6" s="1"/>
  <c r="J14" i="4"/>
  <c r="K14" i="4" s="1"/>
  <c r="L14" i="4" s="1"/>
  <c r="L48" i="4" s="1"/>
  <c r="J14" i="7"/>
  <c r="K14" i="7" s="1"/>
  <c r="L14" i="7" s="1"/>
  <c r="J14" i="3"/>
  <c r="K14" i="3" s="1"/>
  <c r="L14" i="3" s="1"/>
  <c r="M14" i="3" s="1"/>
  <c r="J14" i="5"/>
  <c r="K14" i="5" s="1"/>
  <c r="L14" i="5" s="1"/>
  <c r="N14" i="10" l="1"/>
  <c r="O14" i="10" s="1"/>
  <c r="P14" i="10"/>
  <c r="N14" i="11"/>
  <c r="O14" i="11" s="1"/>
  <c r="P14" i="11"/>
  <c r="P14" i="13"/>
  <c r="N14" i="13"/>
  <c r="O14" i="13" s="1"/>
  <c r="I15" i="10"/>
  <c r="I14" i="11"/>
  <c r="J31" i="14"/>
  <c r="K31" i="14" s="1"/>
  <c r="L31" i="14" s="1"/>
  <c r="M31" i="14" s="1"/>
  <c r="M14" i="12"/>
  <c r="I14" i="12"/>
  <c r="I29" i="2"/>
  <c r="M14" i="6"/>
  <c r="N14" i="6" s="1"/>
  <c r="O14" i="6" s="1"/>
  <c r="M14" i="7"/>
  <c r="N14" i="7" s="1"/>
  <c r="O14" i="7" s="1"/>
  <c r="P14" i="6"/>
  <c r="M14" i="4"/>
  <c r="N14" i="3"/>
  <c r="O14" i="3" s="1"/>
  <c r="I15" i="3" s="1"/>
  <c r="P14" i="3"/>
  <c r="M14" i="5"/>
  <c r="N31" i="14" l="1"/>
  <c r="O31" i="14" s="1"/>
  <c r="P31" i="14"/>
  <c r="I32" i="14"/>
  <c r="I15" i="13"/>
  <c r="J15" i="13"/>
  <c r="K15" i="13" s="1"/>
  <c r="L15" i="13" s="1"/>
  <c r="M15" i="13" s="1"/>
  <c r="J15" i="10"/>
  <c r="K15" i="10" s="1"/>
  <c r="L15" i="10" s="1"/>
  <c r="M15" i="10" s="1"/>
  <c r="J15" i="11"/>
  <c r="K15" i="11" s="1"/>
  <c r="L15" i="11" s="1"/>
  <c r="J15" i="12"/>
  <c r="K15" i="12" s="1"/>
  <c r="L15" i="12" s="1"/>
  <c r="L49" i="12" s="1"/>
  <c r="I15" i="12"/>
  <c r="N14" i="12"/>
  <c r="O14" i="12" s="1"/>
  <c r="O48" i="12" s="1"/>
  <c r="P14" i="12"/>
  <c r="P48" i="12" s="1"/>
  <c r="M15" i="12"/>
  <c r="M15" i="11"/>
  <c r="I15" i="11"/>
  <c r="J29" i="2"/>
  <c r="K29" i="2" s="1"/>
  <c r="L29" i="2" s="1"/>
  <c r="N29" i="2" s="1"/>
  <c r="O29" i="2" s="1"/>
  <c r="I15" i="7"/>
  <c r="I15" i="6"/>
  <c r="P14" i="7"/>
  <c r="N14" i="4"/>
  <c r="O14" i="4" s="1"/>
  <c r="P14" i="4"/>
  <c r="P48" i="4" s="1"/>
  <c r="P14" i="5"/>
  <c r="N14" i="5"/>
  <c r="O14" i="5" s="1"/>
  <c r="I15" i="5" s="1"/>
  <c r="J15" i="7"/>
  <c r="K15" i="7" s="1"/>
  <c r="L15" i="7" s="1"/>
  <c r="J15" i="6"/>
  <c r="K15" i="6" s="1"/>
  <c r="L15" i="6" s="1"/>
  <c r="J15" i="4"/>
  <c r="K15" i="4" s="1"/>
  <c r="L15" i="4" s="1"/>
  <c r="J15" i="5"/>
  <c r="K15" i="5" s="1"/>
  <c r="L15" i="5" s="1"/>
  <c r="J15" i="3"/>
  <c r="K15" i="3" s="1"/>
  <c r="L15" i="3" s="1"/>
  <c r="M15" i="3" s="1"/>
  <c r="P15" i="13" l="1"/>
  <c r="N15" i="13"/>
  <c r="O15" i="13" s="1"/>
  <c r="I16" i="13" s="1"/>
  <c r="N15" i="11"/>
  <c r="O15" i="11" s="1"/>
  <c r="I16" i="11" s="1"/>
  <c r="P15" i="11"/>
  <c r="P15" i="12"/>
  <c r="N15" i="12"/>
  <c r="O15" i="12" s="1"/>
  <c r="J32" i="14"/>
  <c r="K32" i="14" s="1"/>
  <c r="L32" i="14" s="1"/>
  <c r="M32" i="14" s="1"/>
  <c r="N15" i="10"/>
  <c r="O15" i="10" s="1"/>
  <c r="I16" i="10" s="1"/>
  <c r="P15" i="10"/>
  <c r="I30" i="2"/>
  <c r="M15" i="6"/>
  <c r="N15" i="6" s="1"/>
  <c r="O15" i="6" s="1"/>
  <c r="I15" i="4"/>
  <c r="O48" i="4"/>
  <c r="M15" i="7"/>
  <c r="P15" i="7" s="1"/>
  <c r="P15" i="6"/>
  <c r="P15" i="3"/>
  <c r="N15" i="3"/>
  <c r="O15" i="3" s="1"/>
  <c r="I16" i="3" s="1"/>
  <c r="M15" i="5"/>
  <c r="M15" i="4"/>
  <c r="M16" i="11" l="1"/>
  <c r="I33" i="14"/>
  <c r="M16" i="13"/>
  <c r="P32" i="14"/>
  <c r="N32" i="14"/>
  <c r="O32" i="14" s="1"/>
  <c r="J16" i="12"/>
  <c r="K16" i="12" s="1"/>
  <c r="L16" i="12" s="1"/>
  <c r="M16" i="12" s="1"/>
  <c r="J16" i="11"/>
  <c r="K16" i="11" s="1"/>
  <c r="L16" i="11" s="1"/>
  <c r="J16" i="13"/>
  <c r="K16" i="13" s="1"/>
  <c r="L16" i="13" s="1"/>
  <c r="J16" i="10"/>
  <c r="K16" i="10" s="1"/>
  <c r="L16" i="10" s="1"/>
  <c r="M16" i="10" s="1"/>
  <c r="I16" i="12"/>
  <c r="J30" i="2"/>
  <c r="K30" i="2" s="1"/>
  <c r="L30" i="2" s="1"/>
  <c r="C5" i="8" s="1"/>
  <c r="I16" i="6"/>
  <c r="N15" i="7"/>
  <c r="O15" i="7" s="1"/>
  <c r="I16" i="7" s="1"/>
  <c r="J16" i="5"/>
  <c r="K16" i="5" s="1"/>
  <c r="L16" i="5" s="1"/>
  <c r="J16" i="4"/>
  <c r="K16" i="4" s="1"/>
  <c r="L16" i="4" s="1"/>
  <c r="J16" i="7"/>
  <c r="K16" i="7" s="1"/>
  <c r="L16" i="7" s="1"/>
  <c r="M16" i="7" s="1"/>
  <c r="J16" i="6"/>
  <c r="K16" i="6" s="1"/>
  <c r="L16" i="6" s="1"/>
  <c r="J16" i="3"/>
  <c r="K16" i="3" s="1"/>
  <c r="L16" i="3" s="1"/>
  <c r="M16" i="3" s="1"/>
  <c r="P15" i="5"/>
  <c r="N15" i="5"/>
  <c r="O15" i="5" s="1"/>
  <c r="I16" i="5" s="1"/>
  <c r="P15" i="4"/>
  <c r="N15" i="4"/>
  <c r="O15" i="4" s="1"/>
  <c r="P16" i="12" l="1"/>
  <c r="N16" i="12"/>
  <c r="O16" i="12" s="1"/>
  <c r="P16" i="10"/>
  <c r="N16" i="10"/>
  <c r="O16" i="10" s="1"/>
  <c r="I17" i="10" s="1"/>
  <c r="N16" i="11"/>
  <c r="O16" i="11" s="1"/>
  <c r="P16" i="11"/>
  <c r="J33" i="14"/>
  <c r="K33" i="14" s="1"/>
  <c r="L33" i="14" s="1"/>
  <c r="M33" i="14" s="1"/>
  <c r="N16" i="13"/>
  <c r="O16" i="13" s="1"/>
  <c r="P16" i="13"/>
  <c r="N30" i="2"/>
  <c r="O30" i="2" s="1"/>
  <c r="L127" i="2"/>
  <c r="M16" i="4"/>
  <c r="M16" i="6"/>
  <c r="P16" i="6" s="1"/>
  <c r="I16" i="4"/>
  <c r="N16" i="4"/>
  <c r="O16" i="4" s="1"/>
  <c r="P16" i="4"/>
  <c r="P16" i="7"/>
  <c r="N16" i="7"/>
  <c r="O16" i="7" s="1"/>
  <c r="I17" i="7" s="1"/>
  <c r="P16" i="3"/>
  <c r="N16" i="3"/>
  <c r="O16" i="3" s="1"/>
  <c r="I17" i="3" s="1"/>
  <c r="M16" i="5"/>
  <c r="O127" i="2" l="1"/>
  <c r="C16" i="8"/>
  <c r="P33" i="14"/>
  <c r="N33" i="14"/>
  <c r="O33" i="14" s="1"/>
  <c r="J17" i="12"/>
  <c r="K17" i="12" s="1"/>
  <c r="L17" i="12" s="1"/>
  <c r="M17" i="12" s="1"/>
  <c r="J17" i="13"/>
  <c r="K17" i="13" s="1"/>
  <c r="L17" i="13" s="1"/>
  <c r="J17" i="10"/>
  <c r="K17" i="10" s="1"/>
  <c r="L17" i="10" s="1"/>
  <c r="M17" i="10" s="1"/>
  <c r="J17" i="11"/>
  <c r="K17" i="11" s="1"/>
  <c r="L17" i="11" s="1"/>
  <c r="M17" i="11" s="1"/>
  <c r="I17" i="13"/>
  <c r="I17" i="12"/>
  <c r="I17" i="11"/>
  <c r="I31" i="2"/>
  <c r="I17" i="4"/>
  <c r="N16" i="6"/>
  <c r="O16" i="6" s="1"/>
  <c r="J17" i="3"/>
  <c r="K17" i="3" s="1"/>
  <c r="L17" i="3" s="1"/>
  <c r="M17" i="3" s="1"/>
  <c r="J17" i="4"/>
  <c r="K17" i="4" s="1"/>
  <c r="L17" i="4" s="1"/>
  <c r="J17" i="6"/>
  <c r="K17" i="6" s="1"/>
  <c r="L17" i="6" s="1"/>
  <c r="J17" i="7"/>
  <c r="K17" i="7" s="1"/>
  <c r="L17" i="7" s="1"/>
  <c r="J17" i="5"/>
  <c r="K17" i="5" s="1"/>
  <c r="L17" i="5" s="1"/>
  <c r="P16" i="5"/>
  <c r="N16" i="5"/>
  <c r="O16" i="5" s="1"/>
  <c r="I17" i="5" s="1"/>
  <c r="P17" i="11" l="1"/>
  <c r="N17" i="11"/>
  <c r="O17" i="11" s="1"/>
  <c r="I18" i="11" s="1"/>
  <c r="P17" i="12"/>
  <c r="N17" i="12"/>
  <c r="O17" i="12" s="1"/>
  <c r="I18" i="12"/>
  <c r="M17" i="13"/>
  <c r="I34" i="14"/>
  <c r="J34" i="14" s="1"/>
  <c r="K34" i="14" s="1"/>
  <c r="L34" i="14" s="1"/>
  <c r="M34" i="14" s="1"/>
  <c r="N17" i="10"/>
  <c r="O17" i="10" s="1"/>
  <c r="P17" i="10"/>
  <c r="J31" i="2"/>
  <c r="K31" i="2" s="1"/>
  <c r="L31" i="2" s="1"/>
  <c r="M17" i="6"/>
  <c r="N17" i="6" s="1"/>
  <c r="O17" i="6" s="1"/>
  <c r="M17" i="4"/>
  <c r="P17" i="4" s="1"/>
  <c r="I17" i="6"/>
  <c r="M17" i="5"/>
  <c r="N17" i="5" s="1"/>
  <c r="O17" i="5" s="1"/>
  <c r="I18" i="5" s="1"/>
  <c r="P17" i="3"/>
  <c r="N17" i="3"/>
  <c r="O17" i="3" s="1"/>
  <c r="I18" i="3" s="1"/>
  <c r="M17" i="7"/>
  <c r="P17" i="6"/>
  <c r="P34" i="14" l="1"/>
  <c r="N34" i="14"/>
  <c r="O34" i="14" s="1"/>
  <c r="I35" i="14" s="1"/>
  <c r="J35" i="14" s="1"/>
  <c r="K35" i="14" s="1"/>
  <c r="L35" i="14" s="1"/>
  <c r="N17" i="4"/>
  <c r="O17" i="4" s="1"/>
  <c r="I18" i="10"/>
  <c r="N17" i="13"/>
  <c r="O17" i="13" s="1"/>
  <c r="I18" i="13" s="1"/>
  <c r="P17" i="13"/>
  <c r="J18" i="11"/>
  <c r="K18" i="11" s="1"/>
  <c r="L18" i="11" s="1"/>
  <c r="J18" i="12"/>
  <c r="K18" i="12" s="1"/>
  <c r="L18" i="12" s="1"/>
  <c r="J18" i="10"/>
  <c r="K18" i="10" s="1"/>
  <c r="L18" i="10" s="1"/>
  <c r="M18" i="10" s="1"/>
  <c r="J18" i="13"/>
  <c r="K18" i="13" s="1"/>
  <c r="L18" i="13" s="1"/>
  <c r="L68" i="13" s="1"/>
  <c r="N31" i="2"/>
  <c r="O31" i="2" s="1"/>
  <c r="P17" i="5"/>
  <c r="I18" i="4"/>
  <c r="I18" i="6"/>
  <c r="N17" i="7"/>
  <c r="O17" i="7" s="1"/>
  <c r="P17" i="7"/>
  <c r="J18" i="5"/>
  <c r="K18" i="5" s="1"/>
  <c r="L18" i="5" s="1"/>
  <c r="J18" i="4"/>
  <c r="K18" i="4" s="1"/>
  <c r="L18" i="4" s="1"/>
  <c r="J18" i="7"/>
  <c r="K18" i="7" s="1"/>
  <c r="L18" i="7" s="1"/>
  <c r="L33" i="7" s="1"/>
  <c r="J18" i="6"/>
  <c r="K18" i="6" s="1"/>
  <c r="L18" i="6" s="1"/>
  <c r="M18" i="6" s="1"/>
  <c r="J18" i="3"/>
  <c r="K18" i="3" s="1"/>
  <c r="L18" i="3" s="1"/>
  <c r="M18" i="3" s="1"/>
  <c r="P18" i="10" l="1"/>
  <c r="P33" i="10" s="1"/>
  <c r="N18" i="10"/>
  <c r="O18" i="10" s="1"/>
  <c r="O33" i="10" s="1"/>
  <c r="M18" i="11"/>
  <c r="M18" i="12"/>
  <c r="M18" i="4"/>
  <c r="M18" i="13"/>
  <c r="M35" i="14"/>
  <c r="I32" i="2"/>
  <c r="M18" i="5"/>
  <c r="N18" i="5" s="1"/>
  <c r="O18" i="5" s="1"/>
  <c r="L68" i="5"/>
  <c r="M18" i="7"/>
  <c r="P18" i="7" s="1"/>
  <c r="P33" i="7" s="1"/>
  <c r="I18" i="7"/>
  <c r="P18" i="4"/>
  <c r="N18" i="4"/>
  <c r="O18" i="4" s="1"/>
  <c r="P18" i="6"/>
  <c r="N18" i="6"/>
  <c r="O18" i="6" s="1"/>
  <c r="I19" i="6" s="1"/>
  <c r="P18" i="5"/>
  <c r="P68" i="5" s="1"/>
  <c r="P18" i="3"/>
  <c r="N18" i="3"/>
  <c r="O18" i="3" s="1"/>
  <c r="I19" i="3" s="1"/>
  <c r="N18" i="12" l="1"/>
  <c r="O18" i="12" s="1"/>
  <c r="P18" i="12"/>
  <c r="J19" i="13"/>
  <c r="K19" i="13" s="1"/>
  <c r="L19" i="13" s="1"/>
  <c r="L69" i="13" s="1"/>
  <c r="J19" i="12"/>
  <c r="K19" i="12" s="1"/>
  <c r="L19" i="12" s="1"/>
  <c r="M19" i="12" s="1"/>
  <c r="J19" i="11"/>
  <c r="K19" i="11" s="1"/>
  <c r="L19" i="11" s="1"/>
  <c r="J19" i="10"/>
  <c r="K19" i="10" s="1"/>
  <c r="L19" i="10" s="1"/>
  <c r="I19" i="10"/>
  <c r="I19" i="12"/>
  <c r="P18" i="13"/>
  <c r="P68" i="13" s="1"/>
  <c r="N18" i="13"/>
  <c r="O18" i="13" s="1"/>
  <c r="O68" i="13" s="1"/>
  <c r="P18" i="11"/>
  <c r="N18" i="11"/>
  <c r="O18" i="11" s="1"/>
  <c r="N18" i="7"/>
  <c r="O18" i="7" s="1"/>
  <c r="O33" i="7" s="1"/>
  <c r="N35" i="14"/>
  <c r="O35" i="14" s="1"/>
  <c r="I36" i="14" s="1"/>
  <c r="P35" i="14"/>
  <c r="J32" i="2"/>
  <c r="K32" i="2" s="1"/>
  <c r="L32" i="2" s="1"/>
  <c r="I19" i="4"/>
  <c r="I19" i="5"/>
  <c r="O68" i="5"/>
  <c r="J19" i="4"/>
  <c r="K19" i="4" s="1"/>
  <c r="L19" i="4" s="1"/>
  <c r="J19" i="7"/>
  <c r="K19" i="7" s="1"/>
  <c r="L19" i="7" s="1"/>
  <c r="J19" i="6"/>
  <c r="K19" i="6" s="1"/>
  <c r="L19" i="6" s="1"/>
  <c r="J19" i="5"/>
  <c r="K19" i="5" s="1"/>
  <c r="L19" i="5" s="1"/>
  <c r="J19" i="3"/>
  <c r="K19" i="3" s="1"/>
  <c r="L19" i="3" s="1"/>
  <c r="M19" i="3" s="1"/>
  <c r="I19" i="7"/>
  <c r="P19" i="12" l="1"/>
  <c r="N19" i="12"/>
  <c r="O19" i="12" s="1"/>
  <c r="M19" i="10"/>
  <c r="M19" i="11"/>
  <c r="M19" i="13"/>
  <c r="I20" i="12"/>
  <c r="I19" i="13"/>
  <c r="I19" i="11"/>
  <c r="J36" i="14"/>
  <c r="K36" i="14" s="1"/>
  <c r="L36" i="14" s="1"/>
  <c r="N32" i="2"/>
  <c r="O32" i="2" s="1"/>
  <c r="M19" i="7"/>
  <c r="P19" i="7" s="1"/>
  <c r="M19" i="5"/>
  <c r="P19" i="5" s="1"/>
  <c r="M19" i="6"/>
  <c r="M19" i="4"/>
  <c r="P19" i="3"/>
  <c r="N19" i="3"/>
  <c r="O19" i="3" s="1"/>
  <c r="I20" i="3" s="1"/>
  <c r="P19" i="13" l="1"/>
  <c r="N19" i="13"/>
  <c r="O19" i="13" s="1"/>
  <c r="N19" i="11"/>
  <c r="O19" i="11" s="1"/>
  <c r="I20" i="11" s="1"/>
  <c r="P19" i="11"/>
  <c r="N19" i="10"/>
  <c r="O19" i="10" s="1"/>
  <c r="M20" i="10" s="1"/>
  <c r="P19" i="10"/>
  <c r="J20" i="10"/>
  <c r="K20" i="10" s="1"/>
  <c r="L20" i="10" s="1"/>
  <c r="J20" i="11"/>
  <c r="K20" i="11" s="1"/>
  <c r="L20" i="11" s="1"/>
  <c r="M20" i="11" s="1"/>
  <c r="J20" i="12"/>
  <c r="K20" i="12" s="1"/>
  <c r="L20" i="12" s="1"/>
  <c r="J20" i="13"/>
  <c r="K20" i="13" s="1"/>
  <c r="L20" i="13" s="1"/>
  <c r="N19" i="7"/>
  <c r="O19" i="7" s="1"/>
  <c r="I20" i="7" s="1"/>
  <c r="M20" i="12"/>
  <c r="M36" i="14"/>
  <c r="I33" i="2"/>
  <c r="N19" i="5"/>
  <c r="O19" i="5" s="1"/>
  <c r="P19" i="6"/>
  <c r="N19" i="6"/>
  <c r="O19" i="6" s="1"/>
  <c r="I20" i="6" s="1"/>
  <c r="N19" i="4"/>
  <c r="O19" i="4" s="1"/>
  <c r="P19" i="4"/>
  <c r="J20" i="6"/>
  <c r="K20" i="6" s="1"/>
  <c r="L20" i="6" s="1"/>
  <c r="J20" i="7"/>
  <c r="K20" i="7" s="1"/>
  <c r="L20" i="7" s="1"/>
  <c r="J20" i="4"/>
  <c r="K20" i="4" s="1"/>
  <c r="L20" i="4" s="1"/>
  <c r="J20" i="3"/>
  <c r="K20" i="3" s="1"/>
  <c r="L20" i="3" s="1"/>
  <c r="M20" i="3" s="1"/>
  <c r="J20" i="5"/>
  <c r="K20" i="5" s="1"/>
  <c r="L20" i="5" s="1"/>
  <c r="N20" i="11" l="1"/>
  <c r="O20" i="11" s="1"/>
  <c r="P20" i="11"/>
  <c r="N20" i="10"/>
  <c r="O20" i="10" s="1"/>
  <c r="P20" i="10"/>
  <c r="I21" i="11"/>
  <c r="P20" i="12"/>
  <c r="N20" i="12"/>
  <c r="O20" i="12" s="1"/>
  <c r="I21" i="12"/>
  <c r="M20" i="13"/>
  <c r="I20" i="10"/>
  <c r="I20" i="13"/>
  <c r="P36" i="14"/>
  <c r="N36" i="14"/>
  <c r="O36" i="14" s="1"/>
  <c r="J33" i="2"/>
  <c r="K33" i="2" s="1"/>
  <c r="L33" i="2" s="1"/>
  <c r="I20" i="5"/>
  <c r="M20" i="5"/>
  <c r="P20" i="5" s="1"/>
  <c r="M20" i="7"/>
  <c r="P20" i="7" s="1"/>
  <c r="M20" i="4"/>
  <c r="P20" i="4" s="1"/>
  <c r="I20" i="4"/>
  <c r="N20" i="3"/>
  <c r="O20" i="3" s="1"/>
  <c r="I21" i="3" s="1"/>
  <c r="P20" i="3"/>
  <c r="M20" i="6"/>
  <c r="J21" i="13" l="1"/>
  <c r="K21" i="13" s="1"/>
  <c r="L21" i="13" s="1"/>
  <c r="J21" i="10"/>
  <c r="K21" i="10" s="1"/>
  <c r="L21" i="10" s="1"/>
  <c r="J21" i="12"/>
  <c r="K21" i="12" s="1"/>
  <c r="L21" i="12" s="1"/>
  <c r="J21" i="11"/>
  <c r="K21" i="11" s="1"/>
  <c r="L21" i="11" s="1"/>
  <c r="P20" i="13"/>
  <c r="N20" i="13"/>
  <c r="O20" i="13" s="1"/>
  <c r="M21" i="13" s="1"/>
  <c r="I21" i="10"/>
  <c r="M21" i="12"/>
  <c r="I37" i="14"/>
  <c r="N33" i="2"/>
  <c r="O33" i="2" s="1"/>
  <c r="N20" i="4"/>
  <c r="O20" i="4" s="1"/>
  <c r="I21" i="4" s="1"/>
  <c r="N20" i="7"/>
  <c r="O20" i="7" s="1"/>
  <c r="N20" i="5"/>
  <c r="O20" i="5" s="1"/>
  <c r="J21" i="6"/>
  <c r="K21" i="6" s="1"/>
  <c r="L21" i="6" s="1"/>
  <c r="L39" i="6" s="1"/>
  <c r="J21" i="4"/>
  <c r="K21" i="4" s="1"/>
  <c r="L21" i="4" s="1"/>
  <c r="J21" i="7"/>
  <c r="K21" i="7" s="1"/>
  <c r="L21" i="7" s="1"/>
  <c r="J21" i="3"/>
  <c r="K21" i="3" s="1"/>
  <c r="L21" i="3" s="1"/>
  <c r="M21" i="3" s="1"/>
  <c r="J21" i="5"/>
  <c r="K21" i="5" s="1"/>
  <c r="L21" i="5" s="1"/>
  <c r="P20" i="6"/>
  <c r="N20" i="6"/>
  <c r="O20" i="6" s="1"/>
  <c r="I21" i="13" l="1"/>
  <c r="P21" i="13"/>
  <c r="N21" i="13"/>
  <c r="O21" i="13" s="1"/>
  <c r="L39" i="11"/>
  <c r="M21" i="11"/>
  <c r="M21" i="4"/>
  <c r="P21" i="4" s="1"/>
  <c r="M21" i="10"/>
  <c r="N21" i="12"/>
  <c r="O21" i="12" s="1"/>
  <c r="I22" i="12" s="1"/>
  <c r="P21" i="12"/>
  <c r="J37" i="14"/>
  <c r="K37" i="14" s="1"/>
  <c r="L37" i="14" s="1"/>
  <c r="M37" i="14" s="1"/>
  <c r="I34" i="2"/>
  <c r="I21" i="7"/>
  <c r="M21" i="7"/>
  <c r="N21" i="7" s="1"/>
  <c r="O21" i="7" s="1"/>
  <c r="I21" i="5"/>
  <c r="M21" i="5"/>
  <c r="N21" i="5" s="1"/>
  <c r="O21" i="5" s="1"/>
  <c r="M21" i="6"/>
  <c r="I21" i="6"/>
  <c r="N21" i="3"/>
  <c r="O21" i="3" s="1"/>
  <c r="I22" i="3" s="1"/>
  <c r="P21" i="3"/>
  <c r="N21" i="11" l="1"/>
  <c r="O21" i="11" s="1"/>
  <c r="O39" i="11" s="1"/>
  <c r="P21" i="11"/>
  <c r="P39" i="11" s="1"/>
  <c r="J22" i="10"/>
  <c r="K22" i="10" s="1"/>
  <c r="L22" i="10" s="1"/>
  <c r="J22" i="12"/>
  <c r="K22" i="12" s="1"/>
  <c r="L22" i="12" s="1"/>
  <c r="J22" i="13"/>
  <c r="K22" i="13" s="1"/>
  <c r="L22" i="13" s="1"/>
  <c r="M22" i="13" s="1"/>
  <c r="J22" i="11"/>
  <c r="K22" i="11" s="1"/>
  <c r="L22" i="11" s="1"/>
  <c r="N21" i="4"/>
  <c r="O21" i="4" s="1"/>
  <c r="I22" i="4" s="1"/>
  <c r="I22" i="13"/>
  <c r="N21" i="10"/>
  <c r="O21" i="10" s="1"/>
  <c r="I22" i="10" s="1"/>
  <c r="P21" i="10"/>
  <c r="P37" i="14"/>
  <c r="N37" i="14"/>
  <c r="O37" i="14" s="1"/>
  <c r="J34" i="2"/>
  <c r="K34" i="2" s="1"/>
  <c r="L34" i="2" s="1"/>
  <c r="I22" i="5"/>
  <c r="I22" i="7"/>
  <c r="P21" i="5"/>
  <c r="P21" i="7"/>
  <c r="J22" i="6"/>
  <c r="K22" i="6" s="1"/>
  <c r="L22" i="6" s="1"/>
  <c r="J22" i="4"/>
  <c r="K22" i="4" s="1"/>
  <c r="L22" i="4" s="1"/>
  <c r="M22" i="4" s="1"/>
  <c r="J22" i="7"/>
  <c r="K22" i="7" s="1"/>
  <c r="L22" i="7" s="1"/>
  <c r="J22" i="3"/>
  <c r="K22" i="3" s="1"/>
  <c r="L22" i="3" s="1"/>
  <c r="M22" i="3" s="1"/>
  <c r="J22" i="5"/>
  <c r="K22" i="5" s="1"/>
  <c r="L22" i="5" s="1"/>
  <c r="P21" i="6"/>
  <c r="P39" i="6" s="1"/>
  <c r="N21" i="6"/>
  <c r="O21" i="6" s="1"/>
  <c r="N22" i="13" l="1"/>
  <c r="O22" i="13" s="1"/>
  <c r="I23" i="13" s="1"/>
  <c r="P22" i="13"/>
  <c r="M22" i="10"/>
  <c r="M22" i="11"/>
  <c r="M22" i="12"/>
  <c r="I22" i="11"/>
  <c r="I38" i="14"/>
  <c r="N34" i="2"/>
  <c r="O34" i="2" s="1"/>
  <c r="I35" i="2" s="1"/>
  <c r="M22" i="6"/>
  <c r="N22" i="6" s="1"/>
  <c r="O22" i="6" s="1"/>
  <c r="O39" i="6"/>
  <c r="M22" i="5"/>
  <c r="P22" i="5" s="1"/>
  <c r="M22" i="7"/>
  <c r="N22" i="7" s="1"/>
  <c r="O22" i="7" s="1"/>
  <c r="I22" i="6"/>
  <c r="P22" i="4"/>
  <c r="N22" i="4"/>
  <c r="O22" i="4" s="1"/>
  <c r="N22" i="3"/>
  <c r="O22" i="3" s="1"/>
  <c r="I23" i="3" s="1"/>
  <c r="P22" i="3"/>
  <c r="P22" i="12" l="1"/>
  <c r="N22" i="12"/>
  <c r="O22" i="12" s="1"/>
  <c r="M23" i="12" s="1"/>
  <c r="P22" i="6"/>
  <c r="N22" i="10"/>
  <c r="O22" i="10" s="1"/>
  <c r="I23" i="10" s="1"/>
  <c r="P22" i="10"/>
  <c r="N22" i="11"/>
  <c r="O22" i="11" s="1"/>
  <c r="P22" i="11"/>
  <c r="I23" i="11"/>
  <c r="J23" i="12"/>
  <c r="K23" i="12" s="1"/>
  <c r="L23" i="12" s="1"/>
  <c r="J23" i="13"/>
  <c r="K23" i="13" s="1"/>
  <c r="L23" i="13" s="1"/>
  <c r="M23" i="13" s="1"/>
  <c r="J23" i="11"/>
  <c r="K23" i="11" s="1"/>
  <c r="L23" i="11" s="1"/>
  <c r="M23" i="11" s="1"/>
  <c r="J23" i="10"/>
  <c r="K23" i="10" s="1"/>
  <c r="L23" i="10" s="1"/>
  <c r="J38" i="14"/>
  <c r="K38" i="14" s="1"/>
  <c r="L38" i="14" s="1"/>
  <c r="M38" i="14" s="1"/>
  <c r="J35" i="2"/>
  <c r="K35" i="2" s="1"/>
  <c r="L35" i="2" s="1"/>
  <c r="I23" i="7"/>
  <c r="I23" i="6"/>
  <c r="N22" i="5"/>
  <c r="O22" i="5" s="1"/>
  <c r="P22" i="7"/>
  <c r="I23" i="4"/>
  <c r="J23" i="7"/>
  <c r="K23" i="7" s="1"/>
  <c r="L23" i="7" s="1"/>
  <c r="J23" i="6"/>
  <c r="K23" i="6" s="1"/>
  <c r="L23" i="6" s="1"/>
  <c r="J23" i="4"/>
  <c r="K23" i="4" s="1"/>
  <c r="L23" i="4" s="1"/>
  <c r="M23" i="4" s="1"/>
  <c r="J23" i="3"/>
  <c r="K23" i="3" s="1"/>
  <c r="L23" i="3" s="1"/>
  <c r="M23" i="3" s="1"/>
  <c r="J23" i="5"/>
  <c r="K23" i="5" s="1"/>
  <c r="L23" i="5" s="1"/>
  <c r="M23" i="10" l="1"/>
  <c r="N23" i="10" s="1"/>
  <c r="O23" i="10" s="1"/>
  <c r="I24" i="10" s="1"/>
  <c r="P23" i="10"/>
  <c r="N23" i="11"/>
  <c r="O23" i="11" s="1"/>
  <c r="I24" i="11" s="1"/>
  <c r="P23" i="11"/>
  <c r="P23" i="12"/>
  <c r="N23" i="12"/>
  <c r="O23" i="12" s="1"/>
  <c r="I23" i="12"/>
  <c r="P23" i="13"/>
  <c r="N23" i="13"/>
  <c r="O23" i="13" s="1"/>
  <c r="I24" i="13"/>
  <c r="P38" i="14"/>
  <c r="N38" i="14"/>
  <c r="O38" i="14" s="1"/>
  <c r="N35" i="2"/>
  <c r="O35" i="2" s="1"/>
  <c r="I36" i="2" s="1"/>
  <c r="M23" i="5"/>
  <c r="P23" i="5" s="1"/>
  <c r="M23" i="6"/>
  <c r="N23" i="6" s="1"/>
  <c r="O23" i="6" s="1"/>
  <c r="I23" i="5"/>
  <c r="N23" i="5"/>
  <c r="O23" i="5" s="1"/>
  <c r="I24" i="5" s="1"/>
  <c r="N23" i="4"/>
  <c r="O23" i="4" s="1"/>
  <c r="I24" i="4" s="1"/>
  <c r="P23" i="4"/>
  <c r="N23" i="3"/>
  <c r="O23" i="3" s="1"/>
  <c r="I24" i="3" s="1"/>
  <c r="P23" i="3"/>
  <c r="M23" i="7"/>
  <c r="J24" i="10" l="1"/>
  <c r="K24" i="10" s="1"/>
  <c r="L24" i="10" s="1"/>
  <c r="M24" i="10" s="1"/>
  <c r="J24" i="12"/>
  <c r="K24" i="12" s="1"/>
  <c r="L24" i="12" s="1"/>
  <c r="M24" i="12" s="1"/>
  <c r="J24" i="11"/>
  <c r="K24" i="11" s="1"/>
  <c r="L24" i="11" s="1"/>
  <c r="J24" i="13"/>
  <c r="K24" i="13" s="1"/>
  <c r="L24" i="13" s="1"/>
  <c r="M24" i="13" s="1"/>
  <c r="P23" i="6"/>
  <c r="I24" i="12"/>
  <c r="I39" i="14"/>
  <c r="J36" i="2"/>
  <c r="K36" i="2" s="1"/>
  <c r="L36" i="2" s="1"/>
  <c r="N36" i="2" s="1"/>
  <c r="O36" i="2" s="1"/>
  <c r="J24" i="4"/>
  <c r="K24" i="4" s="1"/>
  <c r="L24" i="4" s="1"/>
  <c r="M24" i="4" s="1"/>
  <c r="J24" i="7"/>
  <c r="K24" i="7" s="1"/>
  <c r="L24" i="7" s="1"/>
  <c r="J24" i="6"/>
  <c r="K24" i="6" s="1"/>
  <c r="L24" i="6" s="1"/>
  <c r="J24" i="3"/>
  <c r="K24" i="3" s="1"/>
  <c r="L24" i="3" s="1"/>
  <c r="M24" i="3" s="1"/>
  <c r="J24" i="5"/>
  <c r="K24" i="5" s="1"/>
  <c r="L24" i="5" s="1"/>
  <c r="M24" i="5" s="1"/>
  <c r="N23" i="7"/>
  <c r="O23" i="7" s="1"/>
  <c r="P23" i="7"/>
  <c r="I24" i="6"/>
  <c r="P24" i="13" l="1"/>
  <c r="N24" i="13"/>
  <c r="O24" i="13" s="1"/>
  <c r="I25" i="13"/>
  <c r="P24" i="12"/>
  <c r="N24" i="12"/>
  <c r="O24" i="12" s="1"/>
  <c r="P24" i="10"/>
  <c r="N24" i="10"/>
  <c r="O24" i="10" s="1"/>
  <c r="I25" i="10" s="1"/>
  <c r="M24" i="11"/>
  <c r="J39" i="14"/>
  <c r="K39" i="14" s="1"/>
  <c r="L39" i="14" s="1"/>
  <c r="M39" i="14" s="1"/>
  <c r="I37" i="2"/>
  <c r="M24" i="6"/>
  <c r="N24" i="6" s="1"/>
  <c r="O24" i="6" s="1"/>
  <c r="I24" i="7"/>
  <c r="N24" i="3"/>
  <c r="O24" i="3" s="1"/>
  <c r="I25" i="3" s="1"/>
  <c r="P24" i="3"/>
  <c r="P24" i="5"/>
  <c r="N24" i="5"/>
  <c r="O24" i="5" s="1"/>
  <c r="I25" i="5" s="1"/>
  <c r="P24" i="6"/>
  <c r="M24" i="7"/>
  <c r="P24" i="4"/>
  <c r="N24" i="4"/>
  <c r="O24" i="4" s="1"/>
  <c r="I25" i="4" s="1"/>
  <c r="J25" i="13" l="1"/>
  <c r="K25" i="13" s="1"/>
  <c r="L25" i="13" s="1"/>
  <c r="J25" i="11"/>
  <c r="K25" i="11" s="1"/>
  <c r="L25" i="11" s="1"/>
  <c r="J25" i="12"/>
  <c r="K25" i="12" s="1"/>
  <c r="L25" i="12" s="1"/>
  <c r="L52" i="12" s="1"/>
  <c r="J25" i="10"/>
  <c r="K25" i="10" s="1"/>
  <c r="L25" i="10" s="1"/>
  <c r="L34" i="10" s="1"/>
  <c r="I25" i="12"/>
  <c r="N24" i="11"/>
  <c r="O24" i="11" s="1"/>
  <c r="I25" i="11" s="1"/>
  <c r="P24" i="11"/>
  <c r="M25" i="11"/>
  <c r="N39" i="14"/>
  <c r="O39" i="14" s="1"/>
  <c r="P39" i="14"/>
  <c r="J37" i="2"/>
  <c r="K37" i="2" s="1"/>
  <c r="L37" i="2" s="1"/>
  <c r="N37" i="2" s="1"/>
  <c r="O37" i="2" s="1"/>
  <c r="I25" i="6"/>
  <c r="J25" i="4"/>
  <c r="K25" i="4" s="1"/>
  <c r="L25" i="4" s="1"/>
  <c r="M25" i="4" s="1"/>
  <c r="J25" i="7"/>
  <c r="K25" i="7" s="1"/>
  <c r="L25" i="7" s="1"/>
  <c r="L34" i="7" s="1"/>
  <c r="J25" i="6"/>
  <c r="K25" i="6" s="1"/>
  <c r="L25" i="6" s="1"/>
  <c r="J25" i="5"/>
  <c r="K25" i="5" s="1"/>
  <c r="L25" i="5" s="1"/>
  <c r="M25" i="5" s="1"/>
  <c r="N25" i="5" s="1"/>
  <c r="O25" i="5" s="1"/>
  <c r="I26" i="5" s="1"/>
  <c r="J25" i="3"/>
  <c r="K25" i="3" s="1"/>
  <c r="L25" i="3" s="1"/>
  <c r="M25" i="3" s="1"/>
  <c r="N25" i="3" s="1"/>
  <c r="O25" i="3" s="1"/>
  <c r="N24" i="7"/>
  <c r="O24" i="7" s="1"/>
  <c r="I25" i="7" s="1"/>
  <c r="P24" i="7"/>
  <c r="M25" i="10" l="1"/>
  <c r="M25" i="13"/>
  <c r="M25" i="12"/>
  <c r="P25" i="11"/>
  <c r="N25" i="11"/>
  <c r="O25" i="11" s="1"/>
  <c r="I40" i="14"/>
  <c r="I38" i="2"/>
  <c r="M25" i="6"/>
  <c r="P25" i="5"/>
  <c r="P25" i="6"/>
  <c r="N25" i="6"/>
  <c r="O25" i="6" s="1"/>
  <c r="P25" i="3"/>
  <c r="N25" i="4"/>
  <c r="O25" i="4" s="1"/>
  <c r="P25" i="4"/>
  <c r="M25" i="7"/>
  <c r="I26" i="3"/>
  <c r="N25" i="12" l="1"/>
  <c r="O25" i="12" s="1"/>
  <c r="P25" i="12"/>
  <c r="J26" i="12"/>
  <c r="K26" i="12" s="1"/>
  <c r="L26" i="12" s="1"/>
  <c r="J26" i="11"/>
  <c r="K26" i="11" s="1"/>
  <c r="L26" i="11" s="1"/>
  <c r="M26" i="11" s="1"/>
  <c r="J26" i="13"/>
  <c r="K26" i="13" s="1"/>
  <c r="L26" i="13" s="1"/>
  <c r="J26" i="10"/>
  <c r="K26" i="10" s="1"/>
  <c r="L26" i="10" s="1"/>
  <c r="L35" i="10" s="1"/>
  <c r="I26" i="12"/>
  <c r="P25" i="13"/>
  <c r="N25" i="13"/>
  <c r="O25" i="13" s="1"/>
  <c r="P25" i="10"/>
  <c r="P34" i="10" s="1"/>
  <c r="N25" i="10"/>
  <c r="O25" i="10" s="1"/>
  <c r="O34" i="10" s="1"/>
  <c r="I26" i="13"/>
  <c r="I26" i="10"/>
  <c r="I26" i="11"/>
  <c r="J40" i="14"/>
  <c r="K40" i="14" s="1"/>
  <c r="L40" i="14" s="1"/>
  <c r="M40" i="14" s="1"/>
  <c r="J38" i="2"/>
  <c r="K38" i="2" s="1"/>
  <c r="L38" i="2" s="1"/>
  <c r="N38" i="2" s="1"/>
  <c r="O38" i="2" s="1"/>
  <c r="I26" i="6"/>
  <c r="I26" i="4"/>
  <c r="J26" i="4"/>
  <c r="K26" i="4" s="1"/>
  <c r="L26" i="4" s="1"/>
  <c r="L49" i="4" s="1"/>
  <c r="J26" i="7"/>
  <c r="K26" i="7" s="1"/>
  <c r="L26" i="7" s="1"/>
  <c r="J26" i="6"/>
  <c r="K26" i="6" s="1"/>
  <c r="L26" i="6" s="1"/>
  <c r="P25" i="7"/>
  <c r="P34" i="7" s="1"/>
  <c r="N25" i="7"/>
  <c r="O25" i="7" s="1"/>
  <c r="J26" i="3"/>
  <c r="K26" i="3" s="1"/>
  <c r="L26" i="3" s="1"/>
  <c r="M26" i="3" s="1"/>
  <c r="N26" i="3" s="1"/>
  <c r="O26" i="3" s="1"/>
  <c r="J26" i="5"/>
  <c r="K26" i="5" s="1"/>
  <c r="L26" i="5" s="1"/>
  <c r="M26" i="5" s="1"/>
  <c r="P26" i="11" l="1"/>
  <c r="N26" i="11"/>
  <c r="O26" i="11" s="1"/>
  <c r="M26" i="10"/>
  <c r="M26" i="13"/>
  <c r="M26" i="12"/>
  <c r="I27" i="11"/>
  <c r="P40" i="14"/>
  <c r="N40" i="14"/>
  <c r="O40" i="14" s="1"/>
  <c r="I39" i="2"/>
  <c r="I26" i="7"/>
  <c r="O34" i="7"/>
  <c r="M26" i="6"/>
  <c r="M26" i="7"/>
  <c r="M26" i="4"/>
  <c r="P26" i="3"/>
  <c r="P26" i="5"/>
  <c r="N26" i="5"/>
  <c r="O26" i="5" s="1"/>
  <c r="I27" i="5" s="1"/>
  <c r="P26" i="10" l="1"/>
  <c r="P35" i="10" s="1"/>
  <c r="N26" i="10"/>
  <c r="O26" i="10" s="1"/>
  <c r="P26" i="13"/>
  <c r="N26" i="13"/>
  <c r="O26" i="13" s="1"/>
  <c r="P26" i="12"/>
  <c r="P49" i="12" s="1"/>
  <c r="N26" i="12"/>
  <c r="O26" i="12" s="1"/>
  <c r="O49" i="12" s="1"/>
  <c r="I41" i="14"/>
  <c r="J39" i="2"/>
  <c r="K39" i="2" s="1"/>
  <c r="L39" i="2" s="1"/>
  <c r="N39" i="2" s="1"/>
  <c r="O39" i="2" s="1"/>
  <c r="N26" i="7"/>
  <c r="O26" i="7" s="1"/>
  <c r="I27" i="7" s="1"/>
  <c r="P26" i="7"/>
  <c r="P26" i="6"/>
  <c r="N26" i="6"/>
  <c r="O26" i="6" s="1"/>
  <c r="I27" i="6" s="1"/>
  <c r="P26" i="4"/>
  <c r="P49" i="4" s="1"/>
  <c r="N26" i="4"/>
  <c r="O26" i="4" s="1"/>
  <c r="O49" i="4" s="1"/>
  <c r="I27" i="3"/>
  <c r="I27" i="10" l="1"/>
  <c r="O35" i="10"/>
  <c r="J27" i="12"/>
  <c r="K27" i="12" s="1"/>
  <c r="L27" i="12" s="1"/>
  <c r="J27" i="11"/>
  <c r="K27" i="11" s="1"/>
  <c r="L27" i="11" s="1"/>
  <c r="J27" i="10"/>
  <c r="K27" i="10" s="1"/>
  <c r="L27" i="10" s="1"/>
  <c r="M27" i="10" s="1"/>
  <c r="J27" i="13"/>
  <c r="K27" i="13" s="1"/>
  <c r="L27" i="13" s="1"/>
  <c r="M27" i="13" s="1"/>
  <c r="I27" i="13"/>
  <c r="I27" i="12"/>
  <c r="J41" i="14"/>
  <c r="K41" i="14" s="1"/>
  <c r="L41" i="14" s="1"/>
  <c r="M41" i="14" s="1"/>
  <c r="I40" i="2"/>
  <c r="J27" i="4"/>
  <c r="K27" i="4" s="1"/>
  <c r="L27" i="4" s="1"/>
  <c r="J27" i="7"/>
  <c r="K27" i="7" s="1"/>
  <c r="L27" i="7" s="1"/>
  <c r="J27" i="6"/>
  <c r="K27" i="6" s="1"/>
  <c r="L27" i="6" s="1"/>
  <c r="M27" i="6" s="1"/>
  <c r="I27" i="4"/>
  <c r="J27" i="3"/>
  <c r="K27" i="3" s="1"/>
  <c r="L27" i="3" s="1"/>
  <c r="M27" i="3" s="1"/>
  <c r="P27" i="3" s="1"/>
  <c r="J27" i="5"/>
  <c r="K27" i="5" s="1"/>
  <c r="L27" i="5" s="1"/>
  <c r="N27" i="13" l="1"/>
  <c r="O27" i="13" s="1"/>
  <c r="I28" i="13" s="1"/>
  <c r="P27" i="13"/>
  <c r="P27" i="10"/>
  <c r="N27" i="10"/>
  <c r="O27" i="10" s="1"/>
  <c r="I28" i="10" s="1"/>
  <c r="M27" i="11"/>
  <c r="M27" i="12"/>
  <c r="P41" i="14"/>
  <c r="N41" i="14"/>
  <c r="O41" i="14" s="1"/>
  <c r="J40" i="2"/>
  <c r="K40" i="2" s="1"/>
  <c r="L40" i="2" s="1"/>
  <c r="N40" i="2" s="1"/>
  <c r="M27" i="7"/>
  <c r="N27" i="7" s="1"/>
  <c r="O27" i="7" s="1"/>
  <c r="M27" i="4"/>
  <c r="P27" i="4" s="1"/>
  <c r="P27" i="6"/>
  <c r="N27" i="6"/>
  <c r="O27" i="6" s="1"/>
  <c r="I28" i="6" s="1"/>
  <c r="N27" i="3"/>
  <c r="O27" i="3" s="1"/>
  <c r="M27" i="5"/>
  <c r="P27" i="11" l="1"/>
  <c r="N27" i="11"/>
  <c r="O27" i="11" s="1"/>
  <c r="P27" i="7"/>
  <c r="P27" i="12"/>
  <c r="N27" i="12"/>
  <c r="O27" i="12" s="1"/>
  <c r="I28" i="12" s="1"/>
  <c r="I42" i="14"/>
  <c r="O40" i="2"/>
  <c r="I41" i="2" s="1"/>
  <c r="J41" i="2" s="1"/>
  <c r="K41" i="2" s="1"/>
  <c r="L41" i="2" s="1"/>
  <c r="N41" i="2" s="1"/>
  <c r="N27" i="4"/>
  <c r="O27" i="4" s="1"/>
  <c r="I28" i="4" s="1"/>
  <c r="I28" i="7"/>
  <c r="N27" i="5"/>
  <c r="O27" i="5" s="1"/>
  <c r="P27" i="5"/>
  <c r="I28" i="3"/>
  <c r="I28" i="11" l="1"/>
  <c r="J28" i="12"/>
  <c r="K28" i="12" s="1"/>
  <c r="L28" i="12" s="1"/>
  <c r="J28" i="11"/>
  <c r="K28" i="11" s="1"/>
  <c r="L28" i="11" s="1"/>
  <c r="M28" i="11" s="1"/>
  <c r="J28" i="13"/>
  <c r="K28" i="13" s="1"/>
  <c r="L28" i="13" s="1"/>
  <c r="J28" i="10"/>
  <c r="K28" i="10" s="1"/>
  <c r="L28" i="10" s="1"/>
  <c r="M28" i="12"/>
  <c r="J42" i="14"/>
  <c r="K42" i="14" s="1"/>
  <c r="L42" i="14" s="1"/>
  <c r="M42" i="14" s="1"/>
  <c r="O41" i="2"/>
  <c r="I42" i="2" s="1"/>
  <c r="J42" i="2" s="1"/>
  <c r="K42" i="2" s="1"/>
  <c r="L42" i="2" s="1"/>
  <c r="N42" i="2" s="1"/>
  <c r="J28" i="6"/>
  <c r="K28" i="6" s="1"/>
  <c r="L28" i="6" s="1"/>
  <c r="J28" i="7"/>
  <c r="K28" i="7" s="1"/>
  <c r="L28" i="7" s="1"/>
  <c r="J28" i="4"/>
  <c r="K28" i="4" s="1"/>
  <c r="L28" i="4" s="1"/>
  <c r="J28" i="3"/>
  <c r="K28" i="3" s="1"/>
  <c r="L28" i="3" s="1"/>
  <c r="M28" i="3" s="1"/>
  <c r="N28" i="3" s="1"/>
  <c r="O28" i="3" s="1"/>
  <c r="J28" i="5"/>
  <c r="K28" i="5" s="1"/>
  <c r="L28" i="5" s="1"/>
  <c r="M28" i="5" s="1"/>
  <c r="I28" i="5"/>
  <c r="N28" i="11" l="1"/>
  <c r="O28" i="11" s="1"/>
  <c r="P28" i="11"/>
  <c r="M28" i="13"/>
  <c r="M28" i="10"/>
  <c r="P28" i="12"/>
  <c r="N28" i="12"/>
  <c r="O28" i="12" s="1"/>
  <c r="I29" i="11"/>
  <c r="I29" i="12"/>
  <c r="P42" i="14"/>
  <c r="N42" i="14"/>
  <c r="O42" i="14" s="1"/>
  <c r="O42" i="2"/>
  <c r="I43" i="2" s="1"/>
  <c r="J43" i="2" s="1"/>
  <c r="K43" i="2" s="1"/>
  <c r="L43" i="2" s="1"/>
  <c r="N43" i="2" s="1"/>
  <c r="M28" i="7"/>
  <c r="N28" i="7" s="1"/>
  <c r="O28" i="7" s="1"/>
  <c r="I29" i="7" s="1"/>
  <c r="M28" i="4"/>
  <c r="P28" i="4" s="1"/>
  <c r="P28" i="7"/>
  <c r="M28" i="6"/>
  <c r="P28" i="3"/>
  <c r="N28" i="5"/>
  <c r="O28" i="5" s="1"/>
  <c r="P28" i="5"/>
  <c r="N28" i="10" l="1"/>
  <c r="O28" i="10" s="1"/>
  <c r="P28" i="10"/>
  <c r="N28" i="4"/>
  <c r="O28" i="4" s="1"/>
  <c r="I29" i="4" s="1"/>
  <c r="I29" i="10"/>
  <c r="N28" i="13"/>
  <c r="O28" i="13" s="1"/>
  <c r="I29" i="13" s="1"/>
  <c r="P28" i="13"/>
  <c r="I43" i="14"/>
  <c r="O43" i="2"/>
  <c r="I44" i="2" s="1"/>
  <c r="J44" i="2" s="1"/>
  <c r="K44" i="2" s="1"/>
  <c r="L44" i="2" s="1"/>
  <c r="N44" i="2" s="1"/>
  <c r="P28" i="6"/>
  <c r="N28" i="6"/>
  <c r="O28" i="6" s="1"/>
  <c r="I29" i="6" s="1"/>
  <c r="I29" i="5"/>
  <c r="I29" i="3"/>
  <c r="J29" i="12" l="1"/>
  <c r="K29" i="12" s="1"/>
  <c r="L29" i="12" s="1"/>
  <c r="J29" i="11"/>
  <c r="K29" i="11" s="1"/>
  <c r="L29" i="11" s="1"/>
  <c r="J29" i="10"/>
  <c r="K29" i="10" s="1"/>
  <c r="L29" i="10" s="1"/>
  <c r="J29" i="13"/>
  <c r="K29" i="13" s="1"/>
  <c r="L29" i="13" s="1"/>
  <c r="M29" i="10"/>
  <c r="M29" i="13"/>
  <c r="J43" i="14"/>
  <c r="K43" i="14" s="1"/>
  <c r="L43" i="14" s="1"/>
  <c r="M43" i="14" s="1"/>
  <c r="O44" i="2"/>
  <c r="I45" i="2" s="1"/>
  <c r="J45" i="2" s="1"/>
  <c r="K45" i="2" s="1"/>
  <c r="L45" i="2" s="1"/>
  <c r="N45" i="2" s="1"/>
  <c r="J29" i="6"/>
  <c r="K29" i="6" s="1"/>
  <c r="L29" i="6" s="1"/>
  <c r="J29" i="4"/>
  <c r="K29" i="4" s="1"/>
  <c r="L29" i="4" s="1"/>
  <c r="J29" i="7"/>
  <c r="K29" i="7" s="1"/>
  <c r="L29" i="7" s="1"/>
  <c r="M29" i="6"/>
  <c r="J29" i="3"/>
  <c r="K29" i="3" s="1"/>
  <c r="L29" i="3" s="1"/>
  <c r="J29" i="5"/>
  <c r="K29" i="5" s="1"/>
  <c r="L29" i="5" s="1"/>
  <c r="M29" i="5" s="1"/>
  <c r="N29" i="13" l="1"/>
  <c r="O29" i="13" s="1"/>
  <c r="P29" i="13"/>
  <c r="P29" i="10"/>
  <c r="N29" i="10"/>
  <c r="O29" i="10" s="1"/>
  <c r="M29" i="11"/>
  <c r="M29" i="12"/>
  <c r="N43" i="14"/>
  <c r="O43" i="14" s="1"/>
  <c r="P43" i="14"/>
  <c r="O45" i="2"/>
  <c r="I46" i="2" s="1"/>
  <c r="J46" i="2" s="1"/>
  <c r="K46" i="2" s="1"/>
  <c r="L46" i="2" s="1"/>
  <c r="N46" i="2" s="1"/>
  <c r="M29" i="4"/>
  <c r="N29" i="4" s="1"/>
  <c r="O29" i="4" s="1"/>
  <c r="P29" i="6"/>
  <c r="N29" i="6"/>
  <c r="O29" i="6" s="1"/>
  <c r="M29" i="3"/>
  <c r="P29" i="3" s="1"/>
  <c r="M29" i="7"/>
  <c r="P29" i="5"/>
  <c r="N29" i="5"/>
  <c r="O29" i="5" s="1"/>
  <c r="I30" i="5" s="1"/>
  <c r="P29" i="11" l="1"/>
  <c r="N29" i="11"/>
  <c r="O29" i="11" s="1"/>
  <c r="I30" i="11"/>
  <c r="P29" i="4"/>
  <c r="N29" i="12"/>
  <c r="O29" i="12" s="1"/>
  <c r="I30" i="12" s="1"/>
  <c r="P29" i="12"/>
  <c r="I30" i="10"/>
  <c r="I30" i="13"/>
  <c r="I44" i="14"/>
  <c r="O46" i="2"/>
  <c r="I47" i="2" s="1"/>
  <c r="J47" i="2" s="1"/>
  <c r="K47" i="2" s="1"/>
  <c r="L47" i="2" s="1"/>
  <c r="N47" i="2" s="1"/>
  <c r="I30" i="4"/>
  <c r="N29" i="3"/>
  <c r="O29" i="3" s="1"/>
  <c r="I30" i="6"/>
  <c r="N29" i="7"/>
  <c r="O29" i="7" s="1"/>
  <c r="I30" i="7" s="1"/>
  <c r="P29" i="7"/>
  <c r="J44" i="14" l="1"/>
  <c r="K44" i="14" s="1"/>
  <c r="L44" i="14" s="1"/>
  <c r="M44" i="14" s="1"/>
  <c r="O47" i="2"/>
  <c r="I48" i="2" s="1"/>
  <c r="J48" i="2" s="1"/>
  <c r="K48" i="2" s="1"/>
  <c r="L48" i="2" s="1"/>
  <c r="N48" i="2" s="1"/>
  <c r="I30" i="3"/>
  <c r="J30" i="13" l="1"/>
  <c r="K30" i="13" s="1"/>
  <c r="L30" i="13" s="1"/>
  <c r="J30" i="10"/>
  <c r="K30" i="10" s="1"/>
  <c r="L30" i="10" s="1"/>
  <c r="J30" i="12"/>
  <c r="K30" i="12" s="1"/>
  <c r="L30" i="12" s="1"/>
  <c r="J30" i="11"/>
  <c r="K30" i="11" s="1"/>
  <c r="L30" i="11" s="1"/>
  <c r="P44" i="14"/>
  <c r="N44" i="14"/>
  <c r="O44" i="14" s="1"/>
  <c r="O48" i="2"/>
  <c r="I49" i="2" s="1"/>
  <c r="J49" i="2" s="1"/>
  <c r="K49" i="2" s="1"/>
  <c r="L49" i="2" s="1"/>
  <c r="N49" i="2" s="1"/>
  <c r="J30" i="6"/>
  <c r="K30" i="6" s="1"/>
  <c r="L30" i="6" s="1"/>
  <c r="L40" i="6" s="1"/>
  <c r="J30" i="4"/>
  <c r="K30" i="4" s="1"/>
  <c r="L30" i="4" s="1"/>
  <c r="J30" i="7"/>
  <c r="K30" i="7" s="1"/>
  <c r="L30" i="7" s="1"/>
  <c r="L35" i="7" s="1"/>
  <c r="J30" i="5"/>
  <c r="K30" i="5" s="1"/>
  <c r="L30" i="5" s="1"/>
  <c r="M30" i="5" s="1"/>
  <c r="J30" i="3"/>
  <c r="K30" i="3" s="1"/>
  <c r="L30" i="3" s="1"/>
  <c r="L127" i="3" s="1"/>
  <c r="L40" i="11" l="1"/>
  <c r="M30" i="11"/>
  <c r="M30" i="12"/>
  <c r="L36" i="10"/>
  <c r="M30" i="10"/>
  <c r="M30" i="13"/>
  <c r="I45" i="14"/>
  <c r="O49" i="2"/>
  <c r="I50" i="2" s="1"/>
  <c r="J50" i="2" s="1"/>
  <c r="K50" i="2" s="1"/>
  <c r="L50" i="2" s="1"/>
  <c r="N50" i="2" s="1"/>
  <c r="M30" i="4"/>
  <c r="N30" i="4" s="1"/>
  <c r="O30" i="4" s="1"/>
  <c r="N30" i="5"/>
  <c r="O30" i="5" s="1"/>
  <c r="I31" i="5" s="1"/>
  <c r="P30" i="5"/>
  <c r="P30" i="4"/>
  <c r="M30" i="3"/>
  <c r="L36" i="7"/>
  <c r="M30" i="7"/>
  <c r="M30" i="6"/>
  <c r="N30" i="10" l="1"/>
  <c r="O30" i="10" s="1"/>
  <c r="P30" i="10"/>
  <c r="P36" i="10" s="1"/>
  <c r="N30" i="13"/>
  <c r="O30" i="13" s="1"/>
  <c r="P30" i="13"/>
  <c r="P30" i="12"/>
  <c r="N30" i="12"/>
  <c r="O30" i="12" s="1"/>
  <c r="I31" i="12" s="1"/>
  <c r="P30" i="11"/>
  <c r="P40" i="11" s="1"/>
  <c r="N30" i="11"/>
  <c r="O30" i="11" s="1"/>
  <c r="I31" i="13"/>
  <c r="J45" i="14"/>
  <c r="K45" i="14" s="1"/>
  <c r="L45" i="14" s="1"/>
  <c r="M45" i="14" s="1"/>
  <c r="O50" i="2"/>
  <c r="I51" i="2" s="1"/>
  <c r="J51" i="2" s="1"/>
  <c r="K51" i="2" s="1"/>
  <c r="L51" i="2" s="1"/>
  <c r="N51" i="2" s="1"/>
  <c r="I31" i="4"/>
  <c r="P30" i="6"/>
  <c r="P40" i="6" s="1"/>
  <c r="N30" i="6"/>
  <c r="O30" i="6" s="1"/>
  <c r="O40" i="6" s="1"/>
  <c r="N30" i="3"/>
  <c r="O30" i="3" s="1"/>
  <c r="P30" i="3"/>
  <c r="P127" i="3" s="1"/>
  <c r="P30" i="7"/>
  <c r="N30" i="7"/>
  <c r="O30" i="7" s="1"/>
  <c r="O40" i="11" l="1"/>
  <c r="I31" i="11"/>
  <c r="P45" i="14"/>
  <c r="N45" i="14"/>
  <c r="O45" i="14" s="1"/>
  <c r="O51" i="2"/>
  <c r="I52" i="2" s="1"/>
  <c r="J52" i="2" s="1"/>
  <c r="K52" i="2" s="1"/>
  <c r="L52" i="2" s="1"/>
  <c r="N52" i="2" s="1"/>
  <c r="I31" i="3"/>
  <c r="J31" i="5" s="1"/>
  <c r="K31" i="5" s="1"/>
  <c r="L31" i="5" s="1"/>
  <c r="M31" i="5" s="1"/>
  <c r="O127" i="3"/>
  <c r="O36" i="7"/>
  <c r="O35" i="7"/>
  <c r="P36" i="7"/>
  <c r="P35" i="7"/>
  <c r="I31" i="6"/>
  <c r="J31" i="4" l="1"/>
  <c r="K31" i="4" s="1"/>
  <c r="L31" i="4" s="1"/>
  <c r="J31" i="13"/>
  <c r="K31" i="13" s="1"/>
  <c r="L31" i="13" s="1"/>
  <c r="J31" i="12"/>
  <c r="K31" i="12" s="1"/>
  <c r="L31" i="12" s="1"/>
  <c r="J31" i="11"/>
  <c r="K31" i="11" s="1"/>
  <c r="L31" i="11" s="1"/>
  <c r="J31" i="3"/>
  <c r="K31" i="3" s="1"/>
  <c r="L31" i="3" s="1"/>
  <c r="J31" i="6"/>
  <c r="K31" i="6" s="1"/>
  <c r="L31" i="6" s="1"/>
  <c r="M31" i="6" s="1"/>
  <c r="I46" i="14"/>
  <c r="O52" i="2"/>
  <c r="I53" i="2" s="1"/>
  <c r="J53" i="2" s="1"/>
  <c r="K53" i="2" s="1"/>
  <c r="L53" i="2" s="1"/>
  <c r="N53" i="2" s="1"/>
  <c r="N31" i="5"/>
  <c r="O31" i="5" s="1"/>
  <c r="I32" i="5" s="1"/>
  <c r="P31" i="5"/>
  <c r="M31" i="3"/>
  <c r="M31" i="4"/>
  <c r="P31" i="6" l="1"/>
  <c r="N31" i="6"/>
  <c r="O31" i="6" s="1"/>
  <c r="M31" i="12"/>
  <c r="M31" i="13"/>
  <c r="L41" i="11"/>
  <c r="M31" i="11"/>
  <c r="J46" i="14"/>
  <c r="K46" i="14" s="1"/>
  <c r="L46" i="14" s="1"/>
  <c r="M46" i="14" s="1"/>
  <c r="O53" i="2"/>
  <c r="I54" i="2" s="1"/>
  <c r="J54" i="2" s="1"/>
  <c r="K54" i="2" s="1"/>
  <c r="L54" i="2" s="1"/>
  <c r="N54" i="2" s="1"/>
  <c r="I32" i="6"/>
  <c r="N31" i="3"/>
  <c r="O31" i="3" s="1"/>
  <c r="P31" i="3"/>
  <c r="P31" i="4"/>
  <c r="N31" i="4"/>
  <c r="O31" i="4" s="1"/>
  <c r="I32" i="4" s="1"/>
  <c r="P31" i="13" l="1"/>
  <c r="N31" i="13"/>
  <c r="O31" i="13" s="1"/>
  <c r="N31" i="12"/>
  <c r="O31" i="12" s="1"/>
  <c r="P31" i="12"/>
  <c r="P31" i="11"/>
  <c r="P41" i="11" s="1"/>
  <c r="N31" i="11"/>
  <c r="O31" i="11" s="1"/>
  <c r="P46" i="14"/>
  <c r="N46" i="14"/>
  <c r="O46" i="14" s="1"/>
  <c r="O54" i="2"/>
  <c r="I55" i="2" s="1"/>
  <c r="J55" i="2" s="1"/>
  <c r="K55" i="2" s="1"/>
  <c r="L55" i="2" s="1"/>
  <c r="N55" i="2" s="1"/>
  <c r="I32" i="3"/>
  <c r="J32" i="3"/>
  <c r="K32" i="3" s="1"/>
  <c r="L32" i="3" s="1"/>
  <c r="J32" i="5"/>
  <c r="K32" i="5" s="1"/>
  <c r="L32" i="5" s="1"/>
  <c r="M32" i="5" s="1"/>
  <c r="N32" i="5" s="1"/>
  <c r="O32" i="5" s="1"/>
  <c r="I33" i="5" s="1"/>
  <c r="I32" i="12" l="1"/>
  <c r="O41" i="11"/>
  <c r="I32" i="11"/>
  <c r="J32" i="4"/>
  <c r="K32" i="4" s="1"/>
  <c r="L32" i="4" s="1"/>
  <c r="M32" i="4" s="1"/>
  <c r="J32" i="11"/>
  <c r="K32" i="11" s="1"/>
  <c r="L32" i="11" s="1"/>
  <c r="M32" i="11" s="1"/>
  <c r="J32" i="13"/>
  <c r="K32" i="13" s="1"/>
  <c r="L32" i="13" s="1"/>
  <c r="M32" i="13" s="1"/>
  <c r="J32" i="12"/>
  <c r="K32" i="12" s="1"/>
  <c r="L32" i="12" s="1"/>
  <c r="M32" i="12" s="1"/>
  <c r="I32" i="13"/>
  <c r="I47" i="14"/>
  <c r="J32" i="6"/>
  <c r="K32" i="6" s="1"/>
  <c r="L32" i="6" s="1"/>
  <c r="O55" i="2"/>
  <c r="I56" i="2" s="1"/>
  <c r="J56" i="2" s="1"/>
  <c r="K56" i="2" s="1"/>
  <c r="L56" i="2" s="1"/>
  <c r="N56" i="2" s="1"/>
  <c r="M32" i="6"/>
  <c r="P32" i="6" s="1"/>
  <c r="M32" i="3"/>
  <c r="P32" i="5"/>
  <c r="P32" i="13" l="1"/>
  <c r="N32" i="13"/>
  <c r="O32" i="13" s="1"/>
  <c r="P32" i="12"/>
  <c r="N32" i="12"/>
  <c r="O32" i="12" s="1"/>
  <c r="N32" i="11"/>
  <c r="O32" i="11" s="1"/>
  <c r="P32" i="11"/>
  <c r="I33" i="11"/>
  <c r="N32" i="6"/>
  <c r="O32" i="6" s="1"/>
  <c r="I33" i="6" s="1"/>
  <c r="J47" i="14"/>
  <c r="K47" i="14" s="1"/>
  <c r="L47" i="14" s="1"/>
  <c r="M47" i="14" s="1"/>
  <c r="O56" i="2"/>
  <c r="I57" i="2" s="1"/>
  <c r="J57" i="2" s="1"/>
  <c r="K57" i="2" s="1"/>
  <c r="L57" i="2" s="1"/>
  <c r="N57" i="2" s="1"/>
  <c r="N32" i="3"/>
  <c r="O32" i="3" s="1"/>
  <c r="P32" i="3"/>
  <c r="N32" i="4"/>
  <c r="O32" i="4" s="1"/>
  <c r="P32" i="4"/>
  <c r="I33" i="12" l="1"/>
  <c r="I33" i="13"/>
  <c r="N47" i="14"/>
  <c r="O47" i="14" s="1"/>
  <c r="P47" i="14"/>
  <c r="O57" i="2"/>
  <c r="I58" i="2" s="1"/>
  <c r="J58" i="2" s="1"/>
  <c r="K58" i="2" s="1"/>
  <c r="L58" i="2" s="1"/>
  <c r="N58" i="2" s="1"/>
  <c r="I33" i="3"/>
  <c r="J33" i="5"/>
  <c r="K33" i="5" s="1"/>
  <c r="L33" i="5" s="1"/>
  <c r="M33" i="5" s="1"/>
  <c r="J33" i="3"/>
  <c r="K33" i="3" s="1"/>
  <c r="L33" i="3" s="1"/>
  <c r="I33" i="4"/>
  <c r="J33" i="4" l="1"/>
  <c r="K33" i="4" s="1"/>
  <c r="L33" i="4" s="1"/>
  <c r="M33" i="4" s="1"/>
  <c r="N33" i="4" s="1"/>
  <c r="O33" i="4" s="1"/>
  <c r="I34" i="4" s="1"/>
  <c r="J33" i="12"/>
  <c r="K33" i="12" s="1"/>
  <c r="L33" i="12" s="1"/>
  <c r="M33" i="12" s="1"/>
  <c r="J33" i="11"/>
  <c r="K33" i="11" s="1"/>
  <c r="L33" i="11" s="1"/>
  <c r="J33" i="13"/>
  <c r="K33" i="13" s="1"/>
  <c r="L33" i="13" s="1"/>
  <c r="M33" i="13" s="1"/>
  <c r="I48" i="14"/>
  <c r="O58" i="2"/>
  <c r="I59" i="2" s="1"/>
  <c r="J59" i="2" s="1"/>
  <c r="K59" i="2" s="1"/>
  <c r="L59" i="2" s="1"/>
  <c r="N59" i="2" s="1"/>
  <c r="J33" i="6"/>
  <c r="K33" i="6" s="1"/>
  <c r="L33" i="6" s="1"/>
  <c r="M33" i="6" s="1"/>
  <c r="P33" i="4"/>
  <c r="P33" i="5"/>
  <c r="N33" i="5"/>
  <c r="O33" i="5" s="1"/>
  <c r="I34" i="5" s="1"/>
  <c r="M33" i="3"/>
  <c r="N33" i="13" l="1"/>
  <c r="O33" i="13" s="1"/>
  <c r="I34" i="13" s="1"/>
  <c r="P33" i="13"/>
  <c r="M33" i="11"/>
  <c r="P33" i="12"/>
  <c r="N33" i="12"/>
  <c r="O33" i="12" s="1"/>
  <c r="J48" i="14"/>
  <c r="K48" i="14" s="1"/>
  <c r="L48" i="14" s="1"/>
  <c r="M48" i="14" s="1"/>
  <c r="O59" i="2"/>
  <c r="I60" i="2" s="1"/>
  <c r="J60" i="2" s="1"/>
  <c r="K60" i="2" s="1"/>
  <c r="L60" i="2" s="1"/>
  <c r="N60" i="2" s="1"/>
  <c r="P33" i="6"/>
  <c r="N33" i="6"/>
  <c r="O33" i="6" s="1"/>
  <c r="I34" i="6" s="1"/>
  <c r="N33" i="3"/>
  <c r="O33" i="3" s="1"/>
  <c r="P33" i="3"/>
  <c r="I34" i="12" l="1"/>
  <c r="P33" i="11"/>
  <c r="N33" i="11"/>
  <c r="O33" i="11" s="1"/>
  <c r="P48" i="14"/>
  <c r="N48" i="14"/>
  <c r="O48" i="14" s="1"/>
  <c r="O60" i="2"/>
  <c r="I61" i="2" s="1"/>
  <c r="J61" i="2" s="1"/>
  <c r="K61" i="2" s="1"/>
  <c r="L61" i="2" s="1"/>
  <c r="N61" i="2" s="1"/>
  <c r="I34" i="3"/>
  <c r="J34" i="6" s="1"/>
  <c r="K34" i="6" s="1"/>
  <c r="L34" i="6" s="1"/>
  <c r="J34" i="5" l="1"/>
  <c r="K34" i="5" s="1"/>
  <c r="L34" i="5" s="1"/>
  <c r="J34" i="3"/>
  <c r="K34" i="3" s="1"/>
  <c r="L34" i="3" s="1"/>
  <c r="M34" i="3" s="1"/>
  <c r="I34" i="11"/>
  <c r="J34" i="4"/>
  <c r="K34" i="4" s="1"/>
  <c r="L34" i="4" s="1"/>
  <c r="M34" i="4" s="1"/>
  <c r="J34" i="12"/>
  <c r="K34" i="12" s="1"/>
  <c r="L34" i="12" s="1"/>
  <c r="M34" i="12" s="1"/>
  <c r="J34" i="13"/>
  <c r="K34" i="13" s="1"/>
  <c r="L34" i="13" s="1"/>
  <c r="J34" i="11"/>
  <c r="K34" i="11" s="1"/>
  <c r="L34" i="11" s="1"/>
  <c r="M34" i="11" s="1"/>
  <c r="I49" i="14"/>
  <c r="O61" i="2"/>
  <c r="I62" i="2" s="1"/>
  <c r="J62" i="2" s="1"/>
  <c r="K62" i="2" s="1"/>
  <c r="L62" i="2" s="1"/>
  <c r="N62" i="2" s="1"/>
  <c r="M34" i="6"/>
  <c r="P34" i="6"/>
  <c r="N34" i="6"/>
  <c r="O34" i="6" s="1"/>
  <c r="I35" i="6" s="1"/>
  <c r="M34" i="5"/>
  <c r="N34" i="11" l="1"/>
  <c r="O34" i="11" s="1"/>
  <c r="P34" i="11"/>
  <c r="I35" i="11"/>
  <c r="N34" i="12"/>
  <c r="O34" i="12" s="1"/>
  <c r="P34" i="12"/>
  <c r="I35" i="12"/>
  <c r="M34" i="13"/>
  <c r="J49" i="14"/>
  <c r="K49" i="14" s="1"/>
  <c r="L49" i="14" s="1"/>
  <c r="M49" i="14" s="1"/>
  <c r="O62" i="2"/>
  <c r="I63" i="2" s="1"/>
  <c r="J63" i="2" s="1"/>
  <c r="K63" i="2" s="1"/>
  <c r="L63" i="2" s="1"/>
  <c r="N63" i="2" s="1"/>
  <c r="N34" i="4"/>
  <c r="O34" i="4" s="1"/>
  <c r="I35" i="4" s="1"/>
  <c r="P34" i="4"/>
  <c r="N34" i="5"/>
  <c r="O34" i="5" s="1"/>
  <c r="I35" i="5" s="1"/>
  <c r="P34" i="5"/>
  <c r="P34" i="3"/>
  <c r="N34" i="3"/>
  <c r="O34" i="3" s="1"/>
  <c r="P34" i="13" l="1"/>
  <c r="N34" i="13"/>
  <c r="O34" i="13" s="1"/>
  <c r="I35" i="13" s="1"/>
  <c r="P49" i="14"/>
  <c r="N49" i="14"/>
  <c r="O49" i="14" s="1"/>
  <c r="O63" i="2"/>
  <c r="I64" i="2" s="1"/>
  <c r="J64" i="2" s="1"/>
  <c r="K64" i="2" s="1"/>
  <c r="L64" i="2" s="1"/>
  <c r="N64" i="2" s="1"/>
  <c r="I35" i="3"/>
  <c r="J35" i="13" l="1"/>
  <c r="K35" i="13" s="1"/>
  <c r="L35" i="13" s="1"/>
  <c r="J35" i="12"/>
  <c r="K35" i="12" s="1"/>
  <c r="L35" i="12" s="1"/>
  <c r="M35" i="12" s="1"/>
  <c r="J35" i="11"/>
  <c r="K35" i="11" s="1"/>
  <c r="L35" i="11" s="1"/>
  <c r="J35" i="5"/>
  <c r="K35" i="5" s="1"/>
  <c r="L35" i="5" s="1"/>
  <c r="M35" i="5" s="1"/>
  <c r="N35" i="5" s="1"/>
  <c r="O35" i="5" s="1"/>
  <c r="I36" i="5" s="1"/>
  <c r="J35" i="6"/>
  <c r="K35" i="6" s="1"/>
  <c r="L35" i="6" s="1"/>
  <c r="M35" i="6" s="1"/>
  <c r="J35" i="3"/>
  <c r="K35" i="3" s="1"/>
  <c r="L35" i="3" s="1"/>
  <c r="M35" i="3" s="1"/>
  <c r="P35" i="3" s="1"/>
  <c r="J35" i="4"/>
  <c r="K35" i="4" s="1"/>
  <c r="L35" i="4" s="1"/>
  <c r="M35" i="4" s="1"/>
  <c r="P35" i="4" s="1"/>
  <c r="I50" i="14"/>
  <c r="O64" i="2"/>
  <c r="I65" i="2" s="1"/>
  <c r="J65" i="2" s="1"/>
  <c r="K65" i="2" s="1"/>
  <c r="L65" i="2" s="1"/>
  <c r="D5" i="8" s="1"/>
  <c r="P35" i="5"/>
  <c r="M35" i="11" l="1"/>
  <c r="P35" i="12"/>
  <c r="N35" i="12"/>
  <c r="O35" i="12" s="1"/>
  <c r="I36" i="12" s="1"/>
  <c r="N35" i="4"/>
  <c r="O35" i="4" s="1"/>
  <c r="I36" i="4" s="1"/>
  <c r="N35" i="3"/>
  <c r="O35" i="3" s="1"/>
  <c r="I36" i="3" s="1"/>
  <c r="M35" i="13"/>
  <c r="L128" i="2"/>
  <c r="J50" i="14"/>
  <c r="K50" i="14" s="1"/>
  <c r="L50" i="14" s="1"/>
  <c r="M50" i="14" s="1"/>
  <c r="N65" i="2"/>
  <c r="P35" i="6"/>
  <c r="N35" i="6"/>
  <c r="O35" i="6" s="1"/>
  <c r="J36" i="6" l="1"/>
  <c r="K36" i="6" s="1"/>
  <c r="L36" i="6" s="1"/>
  <c r="J36" i="12"/>
  <c r="K36" i="12" s="1"/>
  <c r="L36" i="12" s="1"/>
  <c r="J36" i="13"/>
  <c r="K36" i="13" s="1"/>
  <c r="L36" i="13" s="1"/>
  <c r="J36" i="11"/>
  <c r="K36" i="11" s="1"/>
  <c r="L36" i="11" s="1"/>
  <c r="L42" i="11" s="1"/>
  <c r="J36" i="5"/>
  <c r="K36" i="5" s="1"/>
  <c r="L36" i="5" s="1"/>
  <c r="J36" i="4"/>
  <c r="K36" i="4" s="1"/>
  <c r="L36" i="4" s="1"/>
  <c r="M36" i="4" s="1"/>
  <c r="N36" i="4" s="1"/>
  <c r="O36" i="4" s="1"/>
  <c r="I37" i="4" s="1"/>
  <c r="J36" i="3"/>
  <c r="K36" i="3" s="1"/>
  <c r="L36" i="3" s="1"/>
  <c r="M36" i="3" s="1"/>
  <c r="N36" i="3" s="1"/>
  <c r="O36" i="3" s="1"/>
  <c r="I37" i="3" s="1"/>
  <c r="M36" i="12"/>
  <c r="N35" i="11"/>
  <c r="O35" i="11" s="1"/>
  <c r="P35" i="11"/>
  <c r="I36" i="11"/>
  <c r="P35" i="13"/>
  <c r="N35" i="13"/>
  <c r="O35" i="13" s="1"/>
  <c r="M36" i="13" s="1"/>
  <c r="I36" i="13"/>
  <c r="P50" i="14"/>
  <c r="N50" i="14"/>
  <c r="O50" i="14" s="1"/>
  <c r="O65" i="2"/>
  <c r="D16" i="8" s="1"/>
  <c r="M36" i="5"/>
  <c r="N36" i="5" s="1"/>
  <c r="O36" i="5" s="1"/>
  <c r="L69" i="5"/>
  <c r="L42" i="6"/>
  <c r="L41" i="6"/>
  <c r="P36" i="4"/>
  <c r="P36" i="5"/>
  <c r="P69" i="5" s="1"/>
  <c r="M36" i="6"/>
  <c r="I36" i="6"/>
  <c r="J37" i="12" l="1"/>
  <c r="K37" i="12" s="1"/>
  <c r="L37" i="12" s="1"/>
  <c r="L50" i="12" s="1"/>
  <c r="J37" i="13"/>
  <c r="K37" i="13" s="1"/>
  <c r="L37" i="13" s="1"/>
  <c r="N36" i="13"/>
  <c r="O36" i="13" s="1"/>
  <c r="O69" i="13" s="1"/>
  <c r="P36" i="13"/>
  <c r="P69" i="13" s="1"/>
  <c r="M37" i="13"/>
  <c r="I37" i="13"/>
  <c r="P36" i="3"/>
  <c r="P36" i="12"/>
  <c r="N36" i="12"/>
  <c r="O36" i="12" s="1"/>
  <c r="I37" i="12" s="1"/>
  <c r="M36" i="11"/>
  <c r="I51" i="14"/>
  <c r="I66" i="2"/>
  <c r="J66" i="2" s="1"/>
  <c r="K66" i="2" s="1"/>
  <c r="L66" i="2" s="1"/>
  <c r="O128" i="2"/>
  <c r="I37" i="5"/>
  <c r="O69" i="5"/>
  <c r="J37" i="4"/>
  <c r="K37" i="4" s="1"/>
  <c r="L37" i="4" s="1"/>
  <c r="L50" i="4" s="1"/>
  <c r="J37" i="3"/>
  <c r="K37" i="3" s="1"/>
  <c r="L37" i="3" s="1"/>
  <c r="J37" i="5"/>
  <c r="K37" i="5" s="1"/>
  <c r="L37" i="5" s="1"/>
  <c r="P36" i="6"/>
  <c r="N36" i="6"/>
  <c r="O36" i="6" s="1"/>
  <c r="N37" i="13" l="1"/>
  <c r="O37" i="13" s="1"/>
  <c r="I38" i="13" s="1"/>
  <c r="P37" i="13"/>
  <c r="M37" i="3"/>
  <c r="P36" i="11"/>
  <c r="P42" i="11" s="1"/>
  <c r="N36" i="11"/>
  <c r="O36" i="11" s="1"/>
  <c r="O42" i="11" s="1"/>
  <c r="M37" i="12"/>
  <c r="J51" i="14"/>
  <c r="K51" i="14" s="1"/>
  <c r="L51" i="14" s="1"/>
  <c r="M51" i="14" s="1"/>
  <c r="N66" i="2"/>
  <c r="M37" i="4"/>
  <c r="P37" i="4" s="1"/>
  <c r="P50" i="4" s="1"/>
  <c r="P42" i="6"/>
  <c r="P41" i="6"/>
  <c r="M37" i="5"/>
  <c r="N37" i="5" s="1"/>
  <c r="O37" i="5" s="1"/>
  <c r="O42" i="6"/>
  <c r="O41" i="6"/>
  <c r="P37" i="5"/>
  <c r="P37" i="3"/>
  <c r="N37" i="3"/>
  <c r="O37" i="3" s="1"/>
  <c r="I38" i="3" s="1"/>
  <c r="N37" i="4" l="1"/>
  <c r="O37" i="4" s="1"/>
  <c r="M38" i="4" s="1"/>
  <c r="J38" i="4"/>
  <c r="K38" i="4" s="1"/>
  <c r="L38" i="4" s="1"/>
  <c r="J38" i="13"/>
  <c r="K38" i="13" s="1"/>
  <c r="L38" i="13" s="1"/>
  <c r="J38" i="12"/>
  <c r="K38" i="12" s="1"/>
  <c r="L38" i="12" s="1"/>
  <c r="L51" i="12" s="1"/>
  <c r="N37" i="12"/>
  <c r="O37" i="12" s="1"/>
  <c r="O50" i="12" s="1"/>
  <c r="P37" i="12"/>
  <c r="P50" i="12" s="1"/>
  <c r="M38" i="12"/>
  <c r="N51" i="14"/>
  <c r="O51" i="14" s="1"/>
  <c r="P51" i="14"/>
  <c r="O66" i="2"/>
  <c r="I38" i="5"/>
  <c r="I38" i="4"/>
  <c r="O50" i="4"/>
  <c r="J38" i="5"/>
  <c r="K38" i="5" s="1"/>
  <c r="L38" i="5" s="1"/>
  <c r="J38" i="3"/>
  <c r="K38" i="3" s="1"/>
  <c r="L38" i="3" s="1"/>
  <c r="M38" i="3" s="1"/>
  <c r="N38" i="3" s="1"/>
  <c r="O38" i="3" s="1"/>
  <c r="M38" i="13" l="1"/>
  <c r="P38" i="12"/>
  <c r="P51" i="12" s="1"/>
  <c r="N38" i="12"/>
  <c r="O38" i="12" s="1"/>
  <c r="I38" i="12"/>
  <c r="I39" i="12" s="1"/>
  <c r="I52" i="14"/>
  <c r="I67" i="2"/>
  <c r="J67" i="2" s="1"/>
  <c r="K67" i="2" s="1"/>
  <c r="L67" i="2" s="1"/>
  <c r="M38" i="5"/>
  <c r="P38" i="3"/>
  <c r="P38" i="4"/>
  <c r="N38" i="4"/>
  <c r="O38" i="4" s="1"/>
  <c r="P38" i="5"/>
  <c r="N38" i="5"/>
  <c r="O38" i="5" s="1"/>
  <c r="I39" i="3"/>
  <c r="J39" i="4" l="1"/>
  <c r="K39" i="4" s="1"/>
  <c r="L39" i="4" s="1"/>
  <c r="J39" i="12"/>
  <c r="K39" i="12" s="1"/>
  <c r="L39" i="12" s="1"/>
  <c r="M39" i="12" s="1"/>
  <c r="J39" i="13"/>
  <c r="K39" i="13" s="1"/>
  <c r="L39" i="13" s="1"/>
  <c r="O51" i="12"/>
  <c r="N38" i="13"/>
  <c r="O38" i="13" s="1"/>
  <c r="P38" i="13"/>
  <c r="J52" i="14"/>
  <c r="K52" i="14" s="1"/>
  <c r="L52" i="14" s="1"/>
  <c r="M52" i="14" s="1"/>
  <c r="N67" i="2"/>
  <c r="I39" i="4"/>
  <c r="M39" i="4"/>
  <c r="J39" i="3"/>
  <c r="K39" i="3" s="1"/>
  <c r="L39" i="3" s="1"/>
  <c r="M39" i="3" s="1"/>
  <c r="N39" i="3" s="1"/>
  <c r="O39" i="3" s="1"/>
  <c r="I40" i="3" s="1"/>
  <c r="J39" i="5"/>
  <c r="K39" i="5" s="1"/>
  <c r="L39" i="5" s="1"/>
  <c r="I39" i="5"/>
  <c r="P39" i="12" l="1"/>
  <c r="N39" i="12"/>
  <c r="O39" i="12" s="1"/>
  <c r="I40" i="12" s="1"/>
  <c r="M39" i="13"/>
  <c r="I39" i="13"/>
  <c r="J40" i="12"/>
  <c r="K40" i="12" s="1"/>
  <c r="L40" i="12" s="1"/>
  <c r="J40" i="13"/>
  <c r="K40" i="13" s="1"/>
  <c r="L40" i="13" s="1"/>
  <c r="P52" i="14"/>
  <c r="N52" i="14"/>
  <c r="O52" i="14" s="1"/>
  <c r="O67" i="2"/>
  <c r="M39" i="5"/>
  <c r="N39" i="5" s="1"/>
  <c r="O39" i="5" s="1"/>
  <c r="J40" i="5"/>
  <c r="K40" i="5" s="1"/>
  <c r="L40" i="5" s="1"/>
  <c r="J40" i="4"/>
  <c r="K40" i="4" s="1"/>
  <c r="L40" i="4" s="1"/>
  <c r="P39" i="4"/>
  <c r="N39" i="4"/>
  <c r="O39" i="4" s="1"/>
  <c r="P39" i="3"/>
  <c r="J40" i="3"/>
  <c r="I40" i="13" l="1"/>
  <c r="M40" i="12"/>
  <c r="N39" i="13"/>
  <c r="O39" i="13" s="1"/>
  <c r="P39" i="13"/>
  <c r="P39" i="5"/>
  <c r="I53" i="14"/>
  <c r="I68" i="2"/>
  <c r="J68" i="2" s="1"/>
  <c r="K68" i="2" s="1"/>
  <c r="L68" i="2" s="1"/>
  <c r="M40" i="4"/>
  <c r="P40" i="4" s="1"/>
  <c r="M40" i="5"/>
  <c r="P40" i="5" s="1"/>
  <c r="I40" i="4"/>
  <c r="I40" i="5"/>
  <c r="K40" i="3"/>
  <c r="L40" i="3" s="1"/>
  <c r="M40" i="3" s="1"/>
  <c r="M40" i="13" l="1"/>
  <c r="P40" i="12"/>
  <c r="N40" i="12"/>
  <c r="O40" i="12" s="1"/>
  <c r="I41" i="12" s="1"/>
  <c r="J53" i="14"/>
  <c r="K53" i="14" s="1"/>
  <c r="L53" i="14" s="1"/>
  <c r="M53" i="14" s="1"/>
  <c r="N68" i="2"/>
  <c r="N40" i="5"/>
  <c r="O40" i="5" s="1"/>
  <c r="I41" i="5" s="1"/>
  <c r="N40" i="4"/>
  <c r="O40" i="4" s="1"/>
  <c r="I41" i="4" s="1"/>
  <c r="N40" i="3"/>
  <c r="O40" i="3" s="1"/>
  <c r="P40" i="3"/>
  <c r="P40" i="13" l="1"/>
  <c r="N40" i="13"/>
  <c r="O40" i="13" s="1"/>
  <c r="P53" i="14"/>
  <c r="N53" i="14"/>
  <c r="O53" i="14" s="1"/>
  <c r="O68" i="2"/>
  <c r="I41" i="13" l="1"/>
  <c r="I54" i="14"/>
  <c r="I69" i="2"/>
  <c r="J69" i="2" s="1"/>
  <c r="K69" i="2" s="1"/>
  <c r="L69" i="2" s="1"/>
  <c r="I41" i="3"/>
  <c r="J41" i="4" l="1"/>
  <c r="K41" i="4" s="1"/>
  <c r="L41" i="4" s="1"/>
  <c r="J41" i="12"/>
  <c r="K41" i="12" s="1"/>
  <c r="L41" i="12" s="1"/>
  <c r="J41" i="13"/>
  <c r="K41" i="13" s="1"/>
  <c r="L41" i="13" s="1"/>
  <c r="M41" i="13" s="1"/>
  <c r="J54" i="14"/>
  <c r="K54" i="14" s="1"/>
  <c r="L54" i="14" s="1"/>
  <c r="M54" i="14" s="1"/>
  <c r="N69" i="2"/>
  <c r="M41" i="4"/>
  <c r="J41" i="3"/>
  <c r="K41" i="3" s="1"/>
  <c r="L41" i="3" s="1"/>
  <c r="M41" i="3" s="1"/>
  <c r="N41" i="3" s="1"/>
  <c r="O41" i="3" s="1"/>
  <c r="I42" i="3" s="1"/>
  <c r="J41" i="5"/>
  <c r="K41" i="5" s="1"/>
  <c r="L41" i="5" s="1"/>
  <c r="M41" i="5" s="1"/>
  <c r="N41" i="13" l="1"/>
  <c r="O41" i="13" s="1"/>
  <c r="P41" i="13"/>
  <c r="I42" i="13"/>
  <c r="M41" i="12"/>
  <c r="J42" i="4"/>
  <c r="K42" i="4" s="1"/>
  <c r="L42" i="4" s="1"/>
  <c r="J42" i="13"/>
  <c r="K42" i="13" s="1"/>
  <c r="L42" i="13" s="1"/>
  <c r="M42" i="13" s="1"/>
  <c r="J42" i="12"/>
  <c r="K42" i="12" s="1"/>
  <c r="L42" i="12" s="1"/>
  <c r="P54" i="14"/>
  <c r="N54" i="14"/>
  <c r="O54" i="14" s="1"/>
  <c r="O69" i="2"/>
  <c r="P41" i="4"/>
  <c r="N41" i="4"/>
  <c r="O41" i="4" s="1"/>
  <c r="P41" i="3"/>
  <c r="J42" i="3"/>
  <c r="K42" i="3" s="1"/>
  <c r="L42" i="3" s="1"/>
  <c r="J42" i="5"/>
  <c r="K42" i="5" s="1"/>
  <c r="L42" i="5" s="1"/>
  <c r="P41" i="5"/>
  <c r="N41" i="5"/>
  <c r="O41" i="5" s="1"/>
  <c r="I42" i="5" s="1"/>
  <c r="P42" i="13" l="1"/>
  <c r="N42" i="13"/>
  <c r="O42" i="13" s="1"/>
  <c r="N41" i="12"/>
  <c r="O41" i="12" s="1"/>
  <c r="M42" i="12" s="1"/>
  <c r="P41" i="12"/>
  <c r="I42" i="12"/>
  <c r="I43" i="13"/>
  <c r="M42" i="3"/>
  <c r="N42" i="3" s="1"/>
  <c r="O42" i="3" s="1"/>
  <c r="I43" i="3" s="1"/>
  <c r="I55" i="14"/>
  <c r="I70" i="2"/>
  <c r="J70" i="2" s="1"/>
  <c r="K70" i="2" s="1"/>
  <c r="L70" i="2" s="1"/>
  <c r="M42" i="4"/>
  <c r="I42" i="4"/>
  <c r="M42" i="5"/>
  <c r="N42" i="12" l="1"/>
  <c r="O42" i="12" s="1"/>
  <c r="P42" i="12"/>
  <c r="I43" i="12"/>
  <c r="J43" i="4"/>
  <c r="K43" i="4" s="1"/>
  <c r="L43" i="4" s="1"/>
  <c r="J43" i="13"/>
  <c r="K43" i="13" s="1"/>
  <c r="L43" i="13" s="1"/>
  <c r="J43" i="12"/>
  <c r="K43" i="12" s="1"/>
  <c r="L43" i="12" s="1"/>
  <c r="J43" i="5"/>
  <c r="K43" i="5" s="1"/>
  <c r="L43" i="5" s="1"/>
  <c r="J43" i="3"/>
  <c r="K43" i="3" s="1"/>
  <c r="L43" i="3" s="1"/>
  <c r="M43" i="3" s="1"/>
  <c r="N43" i="3" s="1"/>
  <c r="O43" i="3" s="1"/>
  <c r="I44" i="3" s="1"/>
  <c r="P42" i="3"/>
  <c r="J55" i="14"/>
  <c r="K55" i="14" s="1"/>
  <c r="L55" i="14" s="1"/>
  <c r="M55" i="14" s="1"/>
  <c r="N70" i="2"/>
  <c r="P42" i="4"/>
  <c r="N42" i="4"/>
  <c r="O42" i="4" s="1"/>
  <c r="M43" i="4" s="1"/>
  <c r="P42" i="5"/>
  <c r="N42" i="5"/>
  <c r="O42" i="5" s="1"/>
  <c r="M43" i="5" s="1"/>
  <c r="J44" i="4" l="1"/>
  <c r="K44" i="4" s="1"/>
  <c r="L44" i="4" s="1"/>
  <c r="J44" i="13"/>
  <c r="K44" i="13" s="1"/>
  <c r="L44" i="13" s="1"/>
  <c r="J44" i="12"/>
  <c r="K44" i="12" s="1"/>
  <c r="L44" i="12" s="1"/>
  <c r="P43" i="3"/>
  <c r="M43" i="13"/>
  <c r="M43" i="12"/>
  <c r="N55" i="14"/>
  <c r="O55" i="14" s="1"/>
  <c r="P55" i="14"/>
  <c r="O70" i="2"/>
  <c r="P43" i="4"/>
  <c r="N43" i="4"/>
  <c r="O43" i="4" s="1"/>
  <c r="I43" i="4"/>
  <c r="J44" i="3"/>
  <c r="K44" i="3" s="1"/>
  <c r="L44" i="3" s="1"/>
  <c r="M44" i="3" s="1"/>
  <c r="J44" i="5"/>
  <c r="K44" i="5" s="1"/>
  <c r="L44" i="5" s="1"/>
  <c r="P43" i="5"/>
  <c r="N43" i="5"/>
  <c r="O43" i="5" s="1"/>
  <c r="I43" i="5"/>
  <c r="P43" i="13" l="1"/>
  <c r="N43" i="13"/>
  <c r="O43" i="13" s="1"/>
  <c r="M44" i="13" s="1"/>
  <c r="P43" i="12"/>
  <c r="N43" i="12"/>
  <c r="O43" i="12" s="1"/>
  <c r="M44" i="12" s="1"/>
  <c r="I56" i="14"/>
  <c r="I71" i="2"/>
  <c r="J71" i="2" s="1"/>
  <c r="K71" i="2" s="1"/>
  <c r="L71" i="2" s="1"/>
  <c r="N71" i="2" s="1"/>
  <c r="M44" i="5"/>
  <c r="I44" i="4"/>
  <c r="M44" i="4"/>
  <c r="I44" i="5"/>
  <c r="P44" i="5"/>
  <c r="N44" i="5"/>
  <c r="O44" i="5" s="1"/>
  <c r="N44" i="3"/>
  <c r="O44" i="3" s="1"/>
  <c r="I45" i="3" s="1"/>
  <c r="P44" i="3"/>
  <c r="I44" i="13" l="1"/>
  <c r="J45" i="4"/>
  <c r="K45" i="4" s="1"/>
  <c r="L45" i="4" s="1"/>
  <c r="J45" i="12"/>
  <c r="K45" i="12" s="1"/>
  <c r="L45" i="12" s="1"/>
  <c r="J45" i="13"/>
  <c r="K45" i="13" s="1"/>
  <c r="L45" i="13" s="1"/>
  <c r="N44" i="13"/>
  <c r="O44" i="13" s="1"/>
  <c r="M45" i="13" s="1"/>
  <c r="P44" i="13"/>
  <c r="P44" i="12"/>
  <c r="N44" i="12"/>
  <c r="O44" i="12" s="1"/>
  <c r="M45" i="12" s="1"/>
  <c r="I44" i="12"/>
  <c r="J56" i="14"/>
  <c r="K56" i="14" s="1"/>
  <c r="L56" i="14" s="1"/>
  <c r="M56" i="14" s="1"/>
  <c r="O71" i="2"/>
  <c r="I72" i="2" s="1"/>
  <c r="J72" i="2" s="1"/>
  <c r="K72" i="2" s="1"/>
  <c r="L72" i="2" s="1"/>
  <c r="N72" i="2" s="1"/>
  <c r="P44" i="4"/>
  <c r="N44" i="4"/>
  <c r="O44" i="4" s="1"/>
  <c r="J45" i="3"/>
  <c r="K45" i="3" s="1"/>
  <c r="L45" i="3" s="1"/>
  <c r="M45" i="3" s="1"/>
  <c r="J45" i="5"/>
  <c r="K45" i="5" s="1"/>
  <c r="L45" i="5" s="1"/>
  <c r="M45" i="5" s="1"/>
  <c r="I45" i="5"/>
  <c r="P45" i="12" l="1"/>
  <c r="N45" i="12"/>
  <c r="O45" i="12" s="1"/>
  <c r="N45" i="13"/>
  <c r="O45" i="13" s="1"/>
  <c r="P45" i="13"/>
  <c r="I45" i="12"/>
  <c r="I46" i="12" s="1"/>
  <c r="I45" i="13"/>
  <c r="I46" i="13" s="1"/>
  <c r="P56" i="14"/>
  <c r="N56" i="14"/>
  <c r="O56" i="14" s="1"/>
  <c r="O72" i="2"/>
  <c r="I73" i="2" s="1"/>
  <c r="J73" i="2" s="1"/>
  <c r="K73" i="2" s="1"/>
  <c r="L73" i="2" s="1"/>
  <c r="N73" i="2" s="1"/>
  <c r="M45" i="4"/>
  <c r="I45" i="4"/>
  <c r="P45" i="5"/>
  <c r="N45" i="5"/>
  <c r="O45" i="5" s="1"/>
  <c r="I46" i="5" s="1"/>
  <c r="N45" i="3"/>
  <c r="O45" i="3" s="1"/>
  <c r="I46" i="3" s="1"/>
  <c r="P45" i="3"/>
  <c r="J46" i="4" l="1"/>
  <c r="K46" i="4" s="1"/>
  <c r="L46" i="4" s="1"/>
  <c r="L52" i="4" s="1"/>
  <c r="J46" i="12"/>
  <c r="K46" i="12" s="1"/>
  <c r="L46" i="12" s="1"/>
  <c r="M46" i="12" s="1"/>
  <c r="J46" i="13"/>
  <c r="K46" i="13" s="1"/>
  <c r="L46" i="13" s="1"/>
  <c r="M46" i="13" s="1"/>
  <c r="I57" i="14"/>
  <c r="O73" i="2"/>
  <c r="I74" i="2" s="1"/>
  <c r="J74" i="2" s="1"/>
  <c r="K74" i="2" s="1"/>
  <c r="L74" i="2" s="1"/>
  <c r="N74" i="2" s="1"/>
  <c r="P45" i="4"/>
  <c r="N45" i="4"/>
  <c r="O45" i="4" s="1"/>
  <c r="M46" i="4" s="1"/>
  <c r="J46" i="3"/>
  <c r="K46" i="3" s="1"/>
  <c r="L46" i="3" s="1"/>
  <c r="M46" i="3" s="1"/>
  <c r="J46" i="5"/>
  <c r="K46" i="5" s="1"/>
  <c r="L46" i="5" s="1"/>
  <c r="N46" i="12" l="1"/>
  <c r="O46" i="12" s="1"/>
  <c r="O52" i="12" s="1"/>
  <c r="P46" i="12"/>
  <c r="P52" i="12" s="1"/>
  <c r="N46" i="13"/>
  <c r="O46" i="13" s="1"/>
  <c r="P46" i="13"/>
  <c r="L51" i="4"/>
  <c r="I47" i="13"/>
  <c r="J57" i="14"/>
  <c r="K57" i="14" s="1"/>
  <c r="L57" i="14" s="1"/>
  <c r="M57" i="14" s="1"/>
  <c r="O74" i="2"/>
  <c r="I75" i="2" s="1"/>
  <c r="J75" i="2" s="1"/>
  <c r="K75" i="2" s="1"/>
  <c r="L75" i="2" s="1"/>
  <c r="N75" i="2" s="1"/>
  <c r="P46" i="4"/>
  <c r="N46" i="4"/>
  <c r="O46" i="4" s="1"/>
  <c r="I46" i="4"/>
  <c r="M46" i="5"/>
  <c r="N46" i="3"/>
  <c r="O46" i="3" s="1"/>
  <c r="I47" i="3" s="1"/>
  <c r="J47" i="13" s="1"/>
  <c r="K47" i="13" s="1"/>
  <c r="L47" i="13" s="1"/>
  <c r="P46" i="3"/>
  <c r="M47" i="13" l="1"/>
  <c r="P57" i="14"/>
  <c r="N57" i="14"/>
  <c r="O57" i="14" s="1"/>
  <c r="O75" i="2"/>
  <c r="I76" i="2" s="1"/>
  <c r="J76" i="2" s="1"/>
  <c r="K76" i="2" s="1"/>
  <c r="L76" i="2" s="1"/>
  <c r="N76" i="2" s="1"/>
  <c r="O52" i="4"/>
  <c r="O51" i="4"/>
  <c r="P52" i="4"/>
  <c r="P51" i="4"/>
  <c r="J47" i="3"/>
  <c r="K47" i="3" s="1"/>
  <c r="L47" i="3" s="1"/>
  <c r="M47" i="3" s="1"/>
  <c r="J47" i="5"/>
  <c r="K47" i="5" s="1"/>
  <c r="L47" i="5" s="1"/>
  <c r="P46" i="5"/>
  <c r="N46" i="5"/>
  <c r="O46" i="5" s="1"/>
  <c r="M47" i="5" s="1"/>
  <c r="N47" i="13" l="1"/>
  <c r="O47" i="13" s="1"/>
  <c r="P47" i="13"/>
  <c r="I58" i="14"/>
  <c r="O76" i="2"/>
  <c r="I77" i="2" s="1"/>
  <c r="J77" i="2" s="1"/>
  <c r="K77" i="2" s="1"/>
  <c r="L77" i="2" s="1"/>
  <c r="N77" i="2" s="1"/>
  <c r="I47" i="5"/>
  <c r="P47" i="5"/>
  <c r="N47" i="5"/>
  <c r="O47" i="5" s="1"/>
  <c r="N47" i="3"/>
  <c r="O47" i="3" s="1"/>
  <c r="I48" i="3" s="1"/>
  <c r="J48" i="13" s="1"/>
  <c r="K48" i="13" s="1"/>
  <c r="L48" i="13" s="1"/>
  <c r="P47" i="3"/>
  <c r="M48" i="13" l="1"/>
  <c r="I48" i="13"/>
  <c r="J58" i="14"/>
  <c r="K58" i="14" s="1"/>
  <c r="L58" i="14" s="1"/>
  <c r="M58" i="14" s="1"/>
  <c r="O77" i="2"/>
  <c r="I78" i="2" s="1"/>
  <c r="J78" i="2" s="1"/>
  <c r="K78" i="2" s="1"/>
  <c r="L78" i="2" s="1"/>
  <c r="N78" i="2" s="1"/>
  <c r="I48" i="5"/>
  <c r="J48" i="3"/>
  <c r="K48" i="3" s="1"/>
  <c r="L48" i="3" s="1"/>
  <c r="M48" i="3" s="1"/>
  <c r="J48" i="5"/>
  <c r="K48" i="5" s="1"/>
  <c r="L48" i="5" s="1"/>
  <c r="M48" i="5" s="1"/>
  <c r="P48" i="13" l="1"/>
  <c r="N48" i="13"/>
  <c r="O48" i="13" s="1"/>
  <c r="P58" i="14"/>
  <c r="N58" i="14"/>
  <c r="O58" i="14" s="1"/>
  <c r="O78" i="2"/>
  <c r="I79" i="2" s="1"/>
  <c r="J79" i="2" s="1"/>
  <c r="K79" i="2" s="1"/>
  <c r="L79" i="2" s="1"/>
  <c r="N79" i="2" s="1"/>
  <c r="P48" i="5"/>
  <c r="N48" i="5"/>
  <c r="O48" i="5" s="1"/>
  <c r="I49" i="5" s="1"/>
  <c r="N48" i="3"/>
  <c r="O48" i="3" s="1"/>
  <c r="I49" i="3" s="1"/>
  <c r="J49" i="13" s="1"/>
  <c r="K49" i="13" s="1"/>
  <c r="L49" i="13" s="1"/>
  <c r="P48" i="3"/>
  <c r="M49" i="13" l="1"/>
  <c r="I49" i="13"/>
  <c r="I59" i="14"/>
  <c r="O79" i="2"/>
  <c r="I80" i="2" s="1"/>
  <c r="J80" i="2" s="1"/>
  <c r="K80" i="2" s="1"/>
  <c r="L80" i="2" s="1"/>
  <c r="N80" i="2" s="1"/>
  <c r="J49" i="3"/>
  <c r="K49" i="3" s="1"/>
  <c r="L49" i="3" s="1"/>
  <c r="M49" i="3" s="1"/>
  <c r="J49" i="5"/>
  <c r="K49" i="5" s="1"/>
  <c r="L49" i="5" s="1"/>
  <c r="M49" i="5" s="1"/>
  <c r="N49" i="13" l="1"/>
  <c r="O49" i="13" s="1"/>
  <c r="P49" i="13"/>
  <c r="J59" i="14"/>
  <c r="K59" i="14" s="1"/>
  <c r="L59" i="14" s="1"/>
  <c r="M59" i="14" s="1"/>
  <c r="O80" i="2"/>
  <c r="I81" i="2" s="1"/>
  <c r="J81" i="2" s="1"/>
  <c r="K81" i="2" s="1"/>
  <c r="L81" i="2" s="1"/>
  <c r="N81" i="2" s="1"/>
  <c r="P49" i="5"/>
  <c r="N49" i="5"/>
  <c r="O49" i="5" s="1"/>
  <c r="N49" i="3"/>
  <c r="O49" i="3" s="1"/>
  <c r="I50" i="3" s="1"/>
  <c r="J50" i="13" s="1"/>
  <c r="K50" i="13" s="1"/>
  <c r="L50" i="13" s="1"/>
  <c r="P49" i="3"/>
  <c r="M50" i="13" l="1"/>
  <c r="I50" i="13"/>
  <c r="N59" i="14"/>
  <c r="O59" i="14" s="1"/>
  <c r="P59" i="14"/>
  <c r="O81" i="2"/>
  <c r="I82" i="2" s="1"/>
  <c r="J82" i="2" s="1"/>
  <c r="K82" i="2" s="1"/>
  <c r="L82" i="2" s="1"/>
  <c r="N82" i="2" s="1"/>
  <c r="J50" i="3"/>
  <c r="K50" i="3" s="1"/>
  <c r="L50" i="3" s="1"/>
  <c r="M50" i="3" s="1"/>
  <c r="J50" i="5"/>
  <c r="K50" i="5" s="1"/>
  <c r="L50" i="5" s="1"/>
  <c r="M50" i="5" s="1"/>
  <c r="I50" i="5"/>
  <c r="P50" i="13" l="1"/>
  <c r="N50" i="13"/>
  <c r="O50" i="13" s="1"/>
  <c r="I60" i="14"/>
  <c r="O82" i="2"/>
  <c r="I83" i="2" s="1"/>
  <c r="J83" i="2" s="1"/>
  <c r="K83" i="2" s="1"/>
  <c r="L83" i="2" s="1"/>
  <c r="N83" i="2" s="1"/>
  <c r="P50" i="5"/>
  <c r="N50" i="5"/>
  <c r="O50" i="5" s="1"/>
  <c r="I51" i="5" s="1"/>
  <c r="N50" i="3"/>
  <c r="O50" i="3" s="1"/>
  <c r="I51" i="3" s="1"/>
  <c r="J51" i="13" s="1"/>
  <c r="K51" i="13" s="1"/>
  <c r="L51" i="13" s="1"/>
  <c r="P50" i="3"/>
  <c r="M51" i="13" l="1"/>
  <c r="I51" i="13"/>
  <c r="J60" i="14"/>
  <c r="K60" i="14" s="1"/>
  <c r="L60" i="14" s="1"/>
  <c r="M60" i="14" s="1"/>
  <c r="O83" i="2"/>
  <c r="I84" i="2" s="1"/>
  <c r="J84" i="2" s="1"/>
  <c r="K84" i="2" s="1"/>
  <c r="L84" i="2" s="1"/>
  <c r="N84" i="2" s="1"/>
  <c r="J51" i="3"/>
  <c r="K51" i="3" s="1"/>
  <c r="L51" i="3" s="1"/>
  <c r="M51" i="3" s="1"/>
  <c r="J51" i="5"/>
  <c r="K51" i="5" s="1"/>
  <c r="L51" i="5" s="1"/>
  <c r="M51" i="5" s="1"/>
  <c r="N51" i="13" l="1"/>
  <c r="O51" i="13" s="1"/>
  <c r="P51" i="13"/>
  <c r="N60" i="14"/>
  <c r="O60" i="14" s="1"/>
  <c r="I61" i="14" s="1"/>
  <c r="P60" i="14"/>
  <c r="O84" i="2"/>
  <c r="I85" i="2" s="1"/>
  <c r="J85" i="2" s="1"/>
  <c r="K85" i="2" s="1"/>
  <c r="L85" i="2" s="1"/>
  <c r="N85" i="2" s="1"/>
  <c r="P51" i="5"/>
  <c r="N51" i="5"/>
  <c r="O51" i="5" s="1"/>
  <c r="I52" i="5" s="1"/>
  <c r="N51" i="3"/>
  <c r="O51" i="3" s="1"/>
  <c r="I52" i="3" s="1"/>
  <c r="J52" i="13" s="1"/>
  <c r="K52" i="13" s="1"/>
  <c r="L52" i="13" s="1"/>
  <c r="P51" i="3"/>
  <c r="M52" i="13" l="1"/>
  <c r="I52" i="13"/>
  <c r="J61" i="14"/>
  <c r="K61" i="14" s="1"/>
  <c r="L61" i="14" s="1"/>
  <c r="O85" i="2"/>
  <c r="I86" i="2" s="1"/>
  <c r="J86" i="2" s="1"/>
  <c r="K86" i="2" s="1"/>
  <c r="L86" i="2" s="1"/>
  <c r="N86" i="2" s="1"/>
  <c r="J52" i="3"/>
  <c r="K52" i="3" s="1"/>
  <c r="L52" i="3" s="1"/>
  <c r="M52" i="3" s="1"/>
  <c r="J52" i="5"/>
  <c r="K52" i="5" s="1"/>
  <c r="L52" i="5" s="1"/>
  <c r="M52" i="5" s="1"/>
  <c r="P52" i="13" l="1"/>
  <c r="N52" i="13"/>
  <c r="O52" i="13" s="1"/>
  <c r="M61" i="14"/>
  <c r="O86" i="2"/>
  <c r="I87" i="2" s="1"/>
  <c r="J87" i="2" s="1"/>
  <c r="K87" i="2" s="1"/>
  <c r="L87" i="2" s="1"/>
  <c r="N87" i="2" s="1"/>
  <c r="P52" i="5"/>
  <c r="N52" i="5"/>
  <c r="O52" i="5" s="1"/>
  <c r="I53" i="5" s="1"/>
  <c r="N52" i="3"/>
  <c r="O52" i="3" s="1"/>
  <c r="I53" i="3" s="1"/>
  <c r="J53" i="13" s="1"/>
  <c r="K53" i="13" s="1"/>
  <c r="L53" i="13" s="1"/>
  <c r="L70" i="13" s="1"/>
  <c r="P52" i="3"/>
  <c r="M53" i="13" l="1"/>
  <c r="I53" i="13"/>
  <c r="P61" i="14"/>
  <c r="N61" i="14"/>
  <c r="O61" i="14" s="1"/>
  <c r="O87" i="2"/>
  <c r="I88" i="2" s="1"/>
  <c r="J88" i="2" s="1"/>
  <c r="K88" i="2" s="1"/>
  <c r="L88" i="2" s="1"/>
  <c r="N88" i="2" s="1"/>
  <c r="J53" i="3"/>
  <c r="K53" i="3" s="1"/>
  <c r="L53" i="3" s="1"/>
  <c r="M53" i="3" s="1"/>
  <c r="J53" i="5"/>
  <c r="K53" i="5" s="1"/>
  <c r="L53" i="5" s="1"/>
  <c r="N53" i="13" l="1"/>
  <c r="O53" i="13" s="1"/>
  <c r="O70" i="13" s="1"/>
  <c r="P53" i="13"/>
  <c r="P70" i="13" s="1"/>
  <c r="I62" i="14"/>
  <c r="O88" i="2"/>
  <c r="I89" i="2" s="1"/>
  <c r="J89" i="2" s="1"/>
  <c r="K89" i="2" s="1"/>
  <c r="L89" i="2" s="1"/>
  <c r="N89" i="2" s="1"/>
  <c r="M53" i="5"/>
  <c r="P53" i="5" s="1"/>
  <c r="P70" i="5" s="1"/>
  <c r="L70" i="5"/>
  <c r="N53" i="3"/>
  <c r="O53" i="3" s="1"/>
  <c r="I54" i="3" s="1"/>
  <c r="J54" i="13" s="1"/>
  <c r="K54" i="13" s="1"/>
  <c r="L54" i="13" s="1"/>
  <c r="L71" i="13" s="1"/>
  <c r="P53" i="3"/>
  <c r="M54" i="13" l="1"/>
  <c r="N53" i="5"/>
  <c r="O53" i="5" s="1"/>
  <c r="O70" i="5" s="1"/>
  <c r="I54" i="13"/>
  <c r="J62" i="14"/>
  <c r="K62" i="14" s="1"/>
  <c r="L62" i="14" s="1"/>
  <c r="M62" i="14" s="1"/>
  <c r="O89" i="2"/>
  <c r="I90" i="2" s="1"/>
  <c r="J90" i="2" s="1"/>
  <c r="K90" i="2" s="1"/>
  <c r="L90" i="2" s="1"/>
  <c r="N90" i="2" s="1"/>
  <c r="J54" i="3"/>
  <c r="K54" i="3" s="1"/>
  <c r="L54" i="3" s="1"/>
  <c r="M54" i="3" s="1"/>
  <c r="J54" i="5"/>
  <c r="K54" i="5" s="1"/>
  <c r="L54" i="5" s="1"/>
  <c r="I54" i="5" l="1"/>
  <c r="P54" i="13"/>
  <c r="P71" i="13" s="1"/>
  <c r="N54" i="13"/>
  <c r="O54" i="13" s="1"/>
  <c r="O71" i="13" s="1"/>
  <c r="P62" i="14"/>
  <c r="N62" i="14"/>
  <c r="O62" i="14" s="1"/>
  <c r="I63" i="14" s="1"/>
  <c r="O90" i="2"/>
  <c r="I91" i="2" s="1"/>
  <c r="J91" i="2" s="1"/>
  <c r="K91" i="2" s="1"/>
  <c r="L91" i="2" s="1"/>
  <c r="N91" i="2" s="1"/>
  <c r="M54" i="5"/>
  <c r="P54" i="5" s="1"/>
  <c r="N54" i="3"/>
  <c r="O54" i="3" s="1"/>
  <c r="I55" i="3" s="1"/>
  <c r="J55" i="13" s="1"/>
  <c r="K55" i="13" s="1"/>
  <c r="L55" i="13" s="1"/>
  <c r="P54" i="3"/>
  <c r="M55" i="13" l="1"/>
  <c r="I55" i="13"/>
  <c r="J63" i="14"/>
  <c r="K63" i="14" s="1"/>
  <c r="L63" i="14" s="1"/>
  <c r="O91" i="2"/>
  <c r="I92" i="2" s="1"/>
  <c r="J92" i="2" s="1"/>
  <c r="K92" i="2" s="1"/>
  <c r="L92" i="2" s="1"/>
  <c r="N92" i="2" s="1"/>
  <c r="N54" i="5"/>
  <c r="O54" i="5" s="1"/>
  <c r="I55" i="5" s="1"/>
  <c r="J55" i="3"/>
  <c r="K55" i="3" s="1"/>
  <c r="L55" i="3" s="1"/>
  <c r="M55" i="3" s="1"/>
  <c r="J55" i="5"/>
  <c r="K55" i="5" s="1"/>
  <c r="L55" i="5" s="1"/>
  <c r="N55" i="13" l="1"/>
  <c r="O55" i="13" s="1"/>
  <c r="I56" i="13" s="1"/>
  <c r="P55" i="13"/>
  <c r="M63" i="14"/>
  <c r="O92" i="2"/>
  <c r="I93" i="2" s="1"/>
  <c r="J93" i="2" s="1"/>
  <c r="K93" i="2" s="1"/>
  <c r="L93" i="2" s="1"/>
  <c r="N93" i="2" s="1"/>
  <c r="M55" i="5"/>
  <c r="P55" i="5" s="1"/>
  <c r="N55" i="3"/>
  <c r="O55" i="3" s="1"/>
  <c r="I56" i="3" s="1"/>
  <c r="J56" i="13" s="1"/>
  <c r="K56" i="13" s="1"/>
  <c r="L56" i="13" s="1"/>
  <c r="M56" i="13" s="1"/>
  <c r="P55" i="3"/>
  <c r="P56" i="13" l="1"/>
  <c r="N56" i="13"/>
  <c r="O56" i="13" s="1"/>
  <c r="I57" i="13"/>
  <c r="P63" i="14"/>
  <c r="N63" i="14"/>
  <c r="O63" i="14" s="1"/>
  <c r="O93" i="2"/>
  <c r="I94" i="2" s="1"/>
  <c r="J94" i="2" s="1"/>
  <c r="K94" i="2" s="1"/>
  <c r="L94" i="2" s="1"/>
  <c r="N94" i="2" s="1"/>
  <c r="N55" i="5"/>
  <c r="O55" i="5" s="1"/>
  <c r="I56" i="5" s="1"/>
  <c r="J56" i="3"/>
  <c r="K56" i="3" s="1"/>
  <c r="L56" i="3" s="1"/>
  <c r="M56" i="3" s="1"/>
  <c r="J56" i="5"/>
  <c r="K56" i="5" s="1"/>
  <c r="L56" i="5" s="1"/>
  <c r="I64" i="14" l="1"/>
  <c r="O94" i="2"/>
  <c r="I95" i="2" s="1"/>
  <c r="J95" i="2" s="1"/>
  <c r="K95" i="2" s="1"/>
  <c r="L95" i="2" s="1"/>
  <c r="N95" i="2" s="1"/>
  <c r="M56" i="5"/>
  <c r="P56" i="5" s="1"/>
  <c r="N56" i="3"/>
  <c r="O56" i="3" s="1"/>
  <c r="I57" i="3" s="1"/>
  <c r="J57" i="13" s="1"/>
  <c r="K57" i="13" s="1"/>
  <c r="L57" i="13" s="1"/>
  <c r="M57" i="13" s="1"/>
  <c r="P56" i="3"/>
  <c r="P57" i="13" l="1"/>
  <c r="N57" i="13"/>
  <c r="O57" i="13" s="1"/>
  <c r="I58" i="13" s="1"/>
  <c r="J64" i="14"/>
  <c r="K64" i="14" s="1"/>
  <c r="L64" i="14" s="1"/>
  <c r="M64" i="14" s="1"/>
  <c r="O95" i="2"/>
  <c r="I96" i="2" s="1"/>
  <c r="J96" i="2" s="1"/>
  <c r="K96" i="2" s="1"/>
  <c r="L96" i="2" s="1"/>
  <c r="N96" i="2" s="1"/>
  <c r="N56" i="5"/>
  <c r="O56" i="5" s="1"/>
  <c r="I57" i="5" s="1"/>
  <c r="J57" i="3"/>
  <c r="K57" i="3" s="1"/>
  <c r="L57" i="3" s="1"/>
  <c r="M57" i="3" s="1"/>
  <c r="J57" i="5"/>
  <c r="K57" i="5" s="1"/>
  <c r="L57" i="5" s="1"/>
  <c r="N64" i="14" l="1"/>
  <c r="O64" i="14" s="1"/>
  <c r="I65" i="14" s="1"/>
  <c r="P64" i="14"/>
  <c r="O96" i="2"/>
  <c r="I97" i="2" s="1"/>
  <c r="J97" i="2" s="1"/>
  <c r="K97" i="2" s="1"/>
  <c r="L97" i="2" s="1"/>
  <c r="N97" i="2" s="1"/>
  <c r="M57" i="5"/>
  <c r="P57" i="5" s="1"/>
  <c r="N57" i="3"/>
  <c r="O57" i="3" s="1"/>
  <c r="I58" i="3" s="1"/>
  <c r="J58" i="13" s="1"/>
  <c r="K58" i="13" s="1"/>
  <c r="L58" i="13" s="1"/>
  <c r="M58" i="13" s="1"/>
  <c r="P57" i="3"/>
  <c r="P58" i="13" l="1"/>
  <c r="N58" i="13"/>
  <c r="O58" i="13" s="1"/>
  <c r="I59" i="13" s="1"/>
  <c r="J65" i="14"/>
  <c r="K65" i="14" s="1"/>
  <c r="L65" i="14" s="1"/>
  <c r="L128" i="14" s="1"/>
  <c r="N57" i="5"/>
  <c r="O57" i="5" s="1"/>
  <c r="I58" i="5" s="1"/>
  <c r="O97" i="2"/>
  <c r="I98" i="2" s="1"/>
  <c r="J98" i="2" s="1"/>
  <c r="K98" i="2" s="1"/>
  <c r="L98" i="2" s="1"/>
  <c r="N98" i="2" s="1"/>
  <c r="J58" i="3"/>
  <c r="K58" i="3" s="1"/>
  <c r="L58" i="3" s="1"/>
  <c r="M58" i="3" s="1"/>
  <c r="J58" i="5"/>
  <c r="K58" i="5" s="1"/>
  <c r="L58" i="5" s="1"/>
  <c r="M65" i="14" l="1"/>
  <c r="O98" i="2"/>
  <c r="I99" i="2" s="1"/>
  <c r="J99" i="2" s="1"/>
  <c r="K99" i="2" s="1"/>
  <c r="L99" i="2" s="1"/>
  <c r="N99" i="2" s="1"/>
  <c r="M58" i="5"/>
  <c r="P58" i="5" s="1"/>
  <c r="N58" i="3"/>
  <c r="O58" i="3" s="1"/>
  <c r="I59" i="3" s="1"/>
  <c r="J59" i="13" s="1"/>
  <c r="K59" i="13" s="1"/>
  <c r="L59" i="13" s="1"/>
  <c r="P58" i="3"/>
  <c r="M59" i="13" l="1"/>
  <c r="P65" i="14"/>
  <c r="P128" i="14" s="1"/>
  <c r="N65" i="14"/>
  <c r="O65" i="14" s="1"/>
  <c r="O99" i="2"/>
  <c r="I100" i="2" s="1"/>
  <c r="J100" i="2" s="1"/>
  <c r="K100" i="2" s="1"/>
  <c r="L100" i="2" s="1"/>
  <c r="E5" i="8" s="1"/>
  <c r="N58" i="5"/>
  <c r="O58" i="5" s="1"/>
  <c r="I59" i="5" s="1"/>
  <c r="J59" i="3"/>
  <c r="K59" i="3" s="1"/>
  <c r="L59" i="3" s="1"/>
  <c r="M59" i="3" s="1"/>
  <c r="J59" i="5"/>
  <c r="K59" i="5" s="1"/>
  <c r="L59" i="5" s="1"/>
  <c r="P59" i="13" l="1"/>
  <c r="N59" i="13"/>
  <c r="O59" i="13" s="1"/>
  <c r="M59" i="5"/>
  <c r="P59" i="5" s="1"/>
  <c r="I60" i="13"/>
  <c r="L129" i="2"/>
  <c r="O128" i="14"/>
  <c r="I66" i="14"/>
  <c r="N100" i="2"/>
  <c r="N59" i="5"/>
  <c r="O59" i="5" s="1"/>
  <c r="N59" i="3"/>
  <c r="O59" i="3" s="1"/>
  <c r="I60" i="3" s="1"/>
  <c r="J60" i="13" s="1"/>
  <c r="K60" i="13" s="1"/>
  <c r="L60" i="13" s="1"/>
  <c r="P59" i="3"/>
  <c r="M60" i="13" l="1"/>
  <c r="J66" i="14"/>
  <c r="K66" i="14" s="1"/>
  <c r="L66" i="14" s="1"/>
  <c r="O100" i="2"/>
  <c r="E16" i="8" s="1"/>
  <c r="J60" i="3"/>
  <c r="K60" i="3" s="1"/>
  <c r="L60" i="3" s="1"/>
  <c r="M60" i="3" s="1"/>
  <c r="J60" i="5"/>
  <c r="K60" i="5" s="1"/>
  <c r="L60" i="5" s="1"/>
  <c r="M60" i="5" s="1"/>
  <c r="I60" i="5"/>
  <c r="P60" i="13" l="1"/>
  <c r="N60" i="13"/>
  <c r="O60" i="13" s="1"/>
  <c r="I61" i="13" s="1"/>
  <c r="M66" i="14"/>
  <c r="I101" i="2"/>
  <c r="J101" i="2" s="1"/>
  <c r="K101" i="2" s="1"/>
  <c r="L101" i="2" s="1"/>
  <c r="O129" i="2"/>
  <c r="P60" i="5"/>
  <c r="N60" i="5"/>
  <c r="O60" i="5" s="1"/>
  <c r="I61" i="5" s="1"/>
  <c r="N60" i="3"/>
  <c r="O60" i="3" s="1"/>
  <c r="I61" i="3" s="1"/>
  <c r="J61" i="13" s="1"/>
  <c r="K61" i="13" s="1"/>
  <c r="L61" i="13" s="1"/>
  <c r="P60" i="3"/>
  <c r="N101" i="2" l="1"/>
  <c r="M61" i="13"/>
  <c r="P66" i="14"/>
  <c r="N66" i="14"/>
  <c r="O66" i="14" s="1"/>
  <c r="J61" i="3"/>
  <c r="K61" i="3" s="1"/>
  <c r="L61" i="3" s="1"/>
  <c r="M61" i="3" s="1"/>
  <c r="J61" i="5"/>
  <c r="K61" i="5" s="1"/>
  <c r="L61" i="5" s="1"/>
  <c r="N61" i="13" l="1"/>
  <c r="O61" i="13" s="1"/>
  <c r="M62" i="13" s="1"/>
  <c r="P61" i="13"/>
  <c r="I67" i="14"/>
  <c r="O101" i="2"/>
  <c r="M61" i="5"/>
  <c r="N61" i="3"/>
  <c r="O61" i="3" s="1"/>
  <c r="I62" i="3" s="1"/>
  <c r="J62" i="13" s="1"/>
  <c r="K62" i="13" s="1"/>
  <c r="L62" i="13" s="1"/>
  <c r="P61" i="3"/>
  <c r="P62" i="13" l="1"/>
  <c r="N62" i="13"/>
  <c r="O62" i="13" s="1"/>
  <c r="I62" i="13"/>
  <c r="I63" i="13" s="1"/>
  <c r="J67" i="14"/>
  <c r="K67" i="14" s="1"/>
  <c r="L67" i="14" s="1"/>
  <c r="I102" i="2"/>
  <c r="J102" i="2" s="1"/>
  <c r="K102" i="2" s="1"/>
  <c r="L102" i="2" s="1"/>
  <c r="J62" i="3"/>
  <c r="K62" i="3" s="1"/>
  <c r="L62" i="3" s="1"/>
  <c r="M62" i="3" s="1"/>
  <c r="J62" i="5"/>
  <c r="K62" i="5" s="1"/>
  <c r="L62" i="5" s="1"/>
  <c r="P61" i="5"/>
  <c r="N61" i="5"/>
  <c r="O61" i="5" s="1"/>
  <c r="M67" i="14" l="1"/>
  <c r="N102" i="2"/>
  <c r="O102" i="2" s="1"/>
  <c r="M62" i="5"/>
  <c r="P62" i="5" s="1"/>
  <c r="I62" i="5"/>
  <c r="N62" i="3"/>
  <c r="O62" i="3" s="1"/>
  <c r="I63" i="3" s="1"/>
  <c r="J63" i="13" s="1"/>
  <c r="K63" i="13" s="1"/>
  <c r="L63" i="13" s="1"/>
  <c r="P62" i="3"/>
  <c r="M63" i="13" l="1"/>
  <c r="P67" i="14"/>
  <c r="N67" i="14"/>
  <c r="O67" i="14" s="1"/>
  <c r="I103" i="2"/>
  <c r="N62" i="5"/>
  <c r="O62" i="5" s="1"/>
  <c r="I63" i="5" s="1"/>
  <c r="J63" i="3"/>
  <c r="K63" i="3" s="1"/>
  <c r="L63" i="3" s="1"/>
  <c r="M63" i="3" s="1"/>
  <c r="J63" i="5"/>
  <c r="K63" i="5" s="1"/>
  <c r="L63" i="5" s="1"/>
  <c r="P63" i="13" l="1"/>
  <c r="N63" i="13"/>
  <c r="O63" i="13" s="1"/>
  <c r="I64" i="13"/>
  <c r="I68" i="14"/>
  <c r="J103" i="2"/>
  <c r="K103" i="2" s="1"/>
  <c r="L103" i="2" s="1"/>
  <c r="M63" i="5"/>
  <c r="P63" i="5" s="1"/>
  <c r="N63" i="3"/>
  <c r="O63" i="3" s="1"/>
  <c r="I64" i="3" s="1"/>
  <c r="J64" i="13" s="1"/>
  <c r="K64" i="13" s="1"/>
  <c r="L64" i="13" s="1"/>
  <c r="P63" i="3"/>
  <c r="M64" i="13" l="1"/>
  <c r="J68" i="14"/>
  <c r="K68" i="14" s="1"/>
  <c r="L68" i="14" s="1"/>
  <c r="N103" i="2"/>
  <c r="N63" i="5"/>
  <c r="O63" i="5" s="1"/>
  <c r="I64" i="5" s="1"/>
  <c r="J64" i="3"/>
  <c r="K64" i="3" s="1"/>
  <c r="L64" i="3" s="1"/>
  <c r="M64" i="3" s="1"/>
  <c r="J64" i="5"/>
  <c r="K64" i="5" s="1"/>
  <c r="L64" i="5" s="1"/>
  <c r="P64" i="13" l="1"/>
  <c r="N64" i="13"/>
  <c r="O64" i="13" s="1"/>
  <c r="I65" i="13" s="1"/>
  <c r="M68" i="14"/>
  <c r="O103" i="2"/>
  <c r="M64" i="5"/>
  <c r="P64" i="5" s="1"/>
  <c r="N64" i="3"/>
  <c r="O64" i="3" s="1"/>
  <c r="P64" i="3"/>
  <c r="N68" i="14" l="1"/>
  <c r="O68" i="14" s="1"/>
  <c r="I69" i="14" s="1"/>
  <c r="P68" i="14"/>
  <c r="I104" i="2"/>
  <c r="J104" i="2" s="1"/>
  <c r="K104" i="2" s="1"/>
  <c r="L104" i="2" s="1"/>
  <c r="I65" i="3"/>
  <c r="N64" i="5"/>
  <c r="O64" i="5" s="1"/>
  <c r="I65" i="5" s="1"/>
  <c r="J65" i="3" l="1"/>
  <c r="K65" i="3" s="1"/>
  <c r="L65" i="3" s="1"/>
  <c r="L128" i="3" s="1"/>
  <c r="J65" i="13"/>
  <c r="K65" i="13" s="1"/>
  <c r="L65" i="13" s="1"/>
  <c r="J65" i="5"/>
  <c r="K65" i="5" s="1"/>
  <c r="L65" i="5" s="1"/>
  <c r="J69" i="14"/>
  <c r="K69" i="14" s="1"/>
  <c r="L69" i="14" s="1"/>
  <c r="N104" i="2"/>
  <c r="O104" i="2" s="1"/>
  <c r="M65" i="3"/>
  <c r="N65" i="3" s="1"/>
  <c r="O65" i="3" s="1"/>
  <c r="O128" i="3" s="1"/>
  <c r="M65" i="5"/>
  <c r="P65" i="5" s="1"/>
  <c r="P65" i="3" l="1"/>
  <c r="P128" i="3" s="1"/>
  <c r="M65" i="13"/>
  <c r="M69" i="14"/>
  <c r="I105" i="2"/>
  <c r="I66" i="3"/>
  <c r="J66" i="13" s="1"/>
  <c r="K66" i="13" s="1"/>
  <c r="L66" i="13" s="1"/>
  <c r="L73" i="13" s="1"/>
  <c r="N65" i="5"/>
  <c r="O65" i="5" s="1"/>
  <c r="I66" i="5" s="1"/>
  <c r="P65" i="13" l="1"/>
  <c r="N65" i="13"/>
  <c r="O65" i="13" s="1"/>
  <c r="M66" i="13"/>
  <c r="J66" i="5"/>
  <c r="K66" i="5" s="1"/>
  <c r="L66" i="5" s="1"/>
  <c r="L71" i="5" s="1"/>
  <c r="I66" i="13"/>
  <c r="J66" i="3"/>
  <c r="K66" i="3" s="1"/>
  <c r="L66" i="3" s="1"/>
  <c r="M66" i="3" s="1"/>
  <c r="N66" i="3" s="1"/>
  <c r="O66" i="3" s="1"/>
  <c r="P69" i="14"/>
  <c r="N69" i="14"/>
  <c r="O69" i="14" s="1"/>
  <c r="I70" i="14" s="1"/>
  <c r="J105" i="2"/>
  <c r="K105" i="2" s="1"/>
  <c r="L105" i="2" s="1"/>
  <c r="L73" i="5"/>
  <c r="M66" i="5" l="1"/>
  <c r="P66" i="5" s="1"/>
  <c r="N66" i="13"/>
  <c r="O66" i="13" s="1"/>
  <c r="O73" i="13" s="1"/>
  <c r="P66" i="13"/>
  <c r="P73" i="13" s="1"/>
  <c r="J70" i="14"/>
  <c r="K70" i="14" s="1"/>
  <c r="L70" i="14" s="1"/>
  <c r="N105" i="2"/>
  <c r="O105" i="2" s="1"/>
  <c r="P73" i="5"/>
  <c r="P71" i="5"/>
  <c r="P66" i="3"/>
  <c r="I67" i="3"/>
  <c r="J67" i="3" s="1"/>
  <c r="K67" i="3" s="1"/>
  <c r="L67" i="3" s="1"/>
  <c r="N66" i="5"/>
  <c r="O66" i="5" s="1"/>
  <c r="M70" i="14" l="1"/>
  <c r="I106" i="2"/>
  <c r="M67" i="3"/>
  <c r="N67" i="3" s="1"/>
  <c r="O67" i="3" s="1"/>
  <c r="O73" i="5"/>
  <c r="O71" i="5"/>
  <c r="P70" i="14" l="1"/>
  <c r="N70" i="14"/>
  <c r="O70" i="14" s="1"/>
  <c r="P67" i="3"/>
  <c r="J106" i="2"/>
  <c r="K106" i="2" s="1"/>
  <c r="L106" i="2" s="1"/>
  <c r="N106" i="2" s="1"/>
  <c r="I68" i="3"/>
  <c r="J68" i="3" s="1"/>
  <c r="K68" i="3" s="1"/>
  <c r="L68" i="3" s="1"/>
  <c r="I71" i="14" l="1"/>
  <c r="O106" i="2"/>
  <c r="I107" i="2" s="1"/>
  <c r="J107" i="2" s="1"/>
  <c r="K107" i="2" s="1"/>
  <c r="L107" i="2" s="1"/>
  <c r="N107" i="2" s="1"/>
  <c r="O107" i="2" s="1"/>
  <c r="I108" i="2" s="1"/>
  <c r="M68" i="3"/>
  <c r="N68" i="3" s="1"/>
  <c r="O68" i="3" s="1"/>
  <c r="J71" i="14" l="1"/>
  <c r="K71" i="14" s="1"/>
  <c r="L71" i="14" s="1"/>
  <c r="M71" i="14" s="1"/>
  <c r="P68" i="3"/>
  <c r="J108" i="2"/>
  <c r="K108" i="2" s="1"/>
  <c r="L108" i="2" s="1"/>
  <c r="N108" i="2" s="1"/>
  <c r="I69" i="3"/>
  <c r="J69" i="3" s="1"/>
  <c r="K69" i="3" s="1"/>
  <c r="L69" i="3" s="1"/>
  <c r="P71" i="14" l="1"/>
  <c r="N71" i="14"/>
  <c r="O71" i="14" s="1"/>
  <c r="O108" i="2"/>
  <c r="I109" i="2" s="1"/>
  <c r="J109" i="2" s="1"/>
  <c r="K109" i="2" s="1"/>
  <c r="L109" i="2" s="1"/>
  <c r="N109" i="2" s="1"/>
  <c r="M69" i="3"/>
  <c r="N69" i="3" s="1"/>
  <c r="O69" i="3" s="1"/>
  <c r="I72" i="14" l="1"/>
  <c r="O109" i="2"/>
  <c r="I110" i="2" s="1"/>
  <c r="J110" i="2" s="1"/>
  <c r="K110" i="2" s="1"/>
  <c r="L110" i="2" s="1"/>
  <c r="N110" i="2" s="1"/>
  <c r="O110" i="2" s="1"/>
  <c r="I111" i="2" s="1"/>
  <c r="P69" i="3"/>
  <c r="I70" i="3"/>
  <c r="J70" i="3" s="1"/>
  <c r="K70" i="3" s="1"/>
  <c r="L70" i="3" s="1"/>
  <c r="M70" i="3" s="1"/>
  <c r="J72" i="14" l="1"/>
  <c r="K72" i="14" s="1"/>
  <c r="L72" i="14" s="1"/>
  <c r="M72" i="14" s="1"/>
  <c r="J111" i="2"/>
  <c r="K111" i="2" s="1"/>
  <c r="L111" i="2" s="1"/>
  <c r="N111" i="2" s="1"/>
  <c r="N70" i="3"/>
  <c r="O70" i="3" s="1"/>
  <c r="I71" i="3" s="1"/>
  <c r="J71" i="3" s="1"/>
  <c r="K71" i="3" s="1"/>
  <c r="L71" i="3" s="1"/>
  <c r="P70" i="3"/>
  <c r="N72" i="14" l="1"/>
  <c r="O72" i="14" s="1"/>
  <c r="I73" i="14" s="1"/>
  <c r="P72" i="14"/>
  <c r="O111" i="2"/>
  <c r="I112" i="2" s="1"/>
  <c r="J112" i="2" s="1"/>
  <c r="K112" i="2" s="1"/>
  <c r="L112" i="2" s="1"/>
  <c r="N112" i="2" s="1"/>
  <c r="O112" i="2" s="1"/>
  <c r="I113" i="2" s="1"/>
  <c r="M71" i="3"/>
  <c r="J73" i="14" l="1"/>
  <c r="K73" i="14" s="1"/>
  <c r="L73" i="14" s="1"/>
  <c r="M73" i="14" s="1"/>
  <c r="J113" i="2"/>
  <c r="K113" i="2" s="1"/>
  <c r="L113" i="2" s="1"/>
  <c r="N113" i="2" s="1"/>
  <c r="N71" i="3"/>
  <c r="O71" i="3" s="1"/>
  <c r="I72" i="3" s="1"/>
  <c r="J72" i="3" s="1"/>
  <c r="K72" i="3" s="1"/>
  <c r="L72" i="3" s="1"/>
  <c r="P71" i="3"/>
  <c r="P73" i="14" l="1"/>
  <c r="N73" i="14"/>
  <c r="O73" i="14" s="1"/>
  <c r="O113" i="2"/>
  <c r="I114" i="2" s="1"/>
  <c r="J114" i="2" s="1"/>
  <c r="K114" i="2" s="1"/>
  <c r="L114" i="2" s="1"/>
  <c r="N114" i="2" s="1"/>
  <c r="O114" i="2" s="1"/>
  <c r="I115" i="2" s="1"/>
  <c r="M72" i="3"/>
  <c r="I74" i="14" l="1"/>
  <c r="J115" i="2"/>
  <c r="K115" i="2" s="1"/>
  <c r="L115" i="2" s="1"/>
  <c r="N115" i="2" s="1"/>
  <c r="O115" i="2" s="1"/>
  <c r="N72" i="3"/>
  <c r="O72" i="3" s="1"/>
  <c r="I73" i="3" s="1"/>
  <c r="J73" i="3" s="1"/>
  <c r="K73" i="3" s="1"/>
  <c r="L73" i="3" s="1"/>
  <c r="P72" i="3"/>
  <c r="J74" i="14" l="1"/>
  <c r="K74" i="14" s="1"/>
  <c r="L74" i="14" s="1"/>
  <c r="M74" i="14" s="1"/>
  <c r="I116" i="2"/>
  <c r="M73" i="3"/>
  <c r="P74" i="14" l="1"/>
  <c r="N74" i="14"/>
  <c r="O74" i="14" s="1"/>
  <c r="I75" i="14" s="1"/>
  <c r="J116" i="2"/>
  <c r="K116" i="2" s="1"/>
  <c r="L116" i="2" s="1"/>
  <c r="N116" i="2" s="1"/>
  <c r="N73" i="3"/>
  <c r="O73" i="3" s="1"/>
  <c r="I74" i="3" s="1"/>
  <c r="J74" i="3" s="1"/>
  <c r="K74" i="3" s="1"/>
  <c r="L74" i="3" s="1"/>
  <c r="P73" i="3"/>
  <c r="J75" i="14" l="1"/>
  <c r="K75" i="14" s="1"/>
  <c r="L75" i="14" s="1"/>
  <c r="O116" i="2"/>
  <c r="I117" i="2" s="1"/>
  <c r="J117" i="2" s="1"/>
  <c r="K117" i="2" s="1"/>
  <c r="L117" i="2" s="1"/>
  <c r="N117" i="2" s="1"/>
  <c r="O117" i="2" s="1"/>
  <c r="I118" i="2" s="1"/>
  <c r="M74" i="3"/>
  <c r="M75" i="14" l="1"/>
  <c r="J118" i="2"/>
  <c r="K118" i="2" s="1"/>
  <c r="L118" i="2" s="1"/>
  <c r="N118" i="2" s="1"/>
  <c r="O118" i="2" s="1"/>
  <c r="N74" i="3"/>
  <c r="O74" i="3" s="1"/>
  <c r="I75" i="3" s="1"/>
  <c r="J75" i="3" s="1"/>
  <c r="K75" i="3" s="1"/>
  <c r="L75" i="3" s="1"/>
  <c r="P74" i="3"/>
  <c r="P75" i="14" l="1"/>
  <c r="N75" i="14"/>
  <c r="O75" i="14" s="1"/>
  <c r="I119" i="2"/>
  <c r="M75" i="3"/>
  <c r="I76" i="14" l="1"/>
  <c r="J119" i="2"/>
  <c r="K119" i="2" s="1"/>
  <c r="L119" i="2" s="1"/>
  <c r="N119" i="2" s="1"/>
  <c r="N75" i="3"/>
  <c r="O75" i="3" s="1"/>
  <c r="I76" i="3" s="1"/>
  <c r="J76" i="3" s="1"/>
  <c r="K76" i="3" s="1"/>
  <c r="L76" i="3" s="1"/>
  <c r="P75" i="3"/>
  <c r="J76" i="14" l="1"/>
  <c r="K76" i="14" s="1"/>
  <c r="L76" i="14" s="1"/>
  <c r="M76" i="14" s="1"/>
  <c r="O119" i="2"/>
  <c r="I120" i="2" s="1"/>
  <c r="J120" i="2" s="1"/>
  <c r="K120" i="2" s="1"/>
  <c r="L120" i="2" s="1"/>
  <c r="N120" i="2" s="1"/>
  <c r="O120" i="2" s="1"/>
  <c r="I121" i="2" s="1"/>
  <c r="M76" i="3"/>
  <c r="N76" i="14" l="1"/>
  <c r="O76" i="14" s="1"/>
  <c r="P76" i="14"/>
  <c r="J121" i="2"/>
  <c r="K121" i="2" s="1"/>
  <c r="L121" i="2" s="1"/>
  <c r="N121" i="2" s="1"/>
  <c r="N76" i="3"/>
  <c r="O76" i="3" s="1"/>
  <c r="I77" i="3" s="1"/>
  <c r="J77" i="3" s="1"/>
  <c r="K77" i="3" s="1"/>
  <c r="L77" i="3" s="1"/>
  <c r="P76" i="3"/>
  <c r="I77" i="14" l="1"/>
  <c r="O121" i="2"/>
  <c r="I122" i="2" s="1"/>
  <c r="J122" i="2" s="1"/>
  <c r="K122" i="2" s="1"/>
  <c r="L122" i="2" s="1"/>
  <c r="N122" i="2" s="1"/>
  <c r="O122" i="2" s="1"/>
  <c r="I123" i="2" s="1"/>
  <c r="M77" i="3"/>
  <c r="J77" i="14" l="1"/>
  <c r="K77" i="14" s="1"/>
  <c r="L77" i="14" s="1"/>
  <c r="M77" i="14" s="1"/>
  <c r="J123" i="2"/>
  <c r="K123" i="2" s="1"/>
  <c r="L123" i="2" s="1"/>
  <c r="N123" i="2" s="1"/>
  <c r="N77" i="3"/>
  <c r="O77" i="3" s="1"/>
  <c r="I78" i="3" s="1"/>
  <c r="J78" i="3" s="1"/>
  <c r="K78" i="3" s="1"/>
  <c r="L78" i="3" s="1"/>
  <c r="P77" i="3"/>
  <c r="N77" i="14" l="1"/>
  <c r="O77" i="14" s="1"/>
  <c r="P77" i="14"/>
  <c r="O123" i="2"/>
  <c r="I124" i="2" s="1"/>
  <c r="J124" i="2" s="1"/>
  <c r="K124" i="2" s="1"/>
  <c r="L124" i="2" s="1"/>
  <c r="N124" i="2" s="1"/>
  <c r="O124" i="2" s="1"/>
  <c r="I125" i="2" s="1"/>
  <c r="J125" i="2" s="1"/>
  <c r="K125" i="2" s="1"/>
  <c r="L125" i="2" s="1"/>
  <c r="F5" i="8" s="1"/>
  <c r="M78" i="3"/>
  <c r="I78" i="14" l="1"/>
  <c r="N125" i="2"/>
  <c r="O125" i="2" s="1"/>
  <c r="F16" i="8" s="1"/>
  <c r="L131" i="2"/>
  <c r="L130" i="2"/>
  <c r="N78" i="3"/>
  <c r="O78" i="3" s="1"/>
  <c r="I79" i="3" s="1"/>
  <c r="J79" i="3" s="1"/>
  <c r="K79" i="3" s="1"/>
  <c r="L79" i="3" s="1"/>
  <c r="P78" i="3"/>
  <c r="J78" i="14" l="1"/>
  <c r="K78" i="14" s="1"/>
  <c r="L78" i="14" s="1"/>
  <c r="M78" i="14" s="1"/>
  <c r="O131" i="2"/>
  <c r="O130" i="2"/>
  <c r="M79" i="3"/>
  <c r="P78" i="14" l="1"/>
  <c r="N78" i="14"/>
  <c r="O78" i="14" s="1"/>
  <c r="I79" i="14" s="1"/>
  <c r="N79" i="3"/>
  <c r="O79" i="3" s="1"/>
  <c r="I80" i="3" s="1"/>
  <c r="J80" i="3" s="1"/>
  <c r="K80" i="3" s="1"/>
  <c r="L80" i="3" s="1"/>
  <c r="P79" i="3"/>
  <c r="J79" i="14" l="1"/>
  <c r="K79" i="14" s="1"/>
  <c r="L79" i="14" s="1"/>
  <c r="M80" i="3"/>
  <c r="M79" i="14" l="1"/>
  <c r="N80" i="3"/>
  <c r="O80" i="3" s="1"/>
  <c r="I81" i="3" s="1"/>
  <c r="J81" i="3" s="1"/>
  <c r="K81" i="3" s="1"/>
  <c r="L81" i="3" s="1"/>
  <c r="P80" i="3"/>
  <c r="P79" i="14" l="1"/>
  <c r="N79" i="14"/>
  <c r="O79" i="14" s="1"/>
  <c r="M81" i="3"/>
  <c r="P81" i="3" s="1"/>
  <c r="I80" i="14" l="1"/>
  <c r="N81" i="3"/>
  <c r="O81" i="3" s="1"/>
  <c r="I82" i="3" s="1"/>
  <c r="J82" i="3" s="1"/>
  <c r="K82" i="3" s="1"/>
  <c r="L82" i="3" s="1"/>
  <c r="J80" i="14" l="1"/>
  <c r="K80" i="14" s="1"/>
  <c r="L80" i="14" s="1"/>
  <c r="M80" i="14" s="1"/>
  <c r="M82" i="3"/>
  <c r="N80" i="14" l="1"/>
  <c r="O80" i="14" s="1"/>
  <c r="P80" i="14"/>
  <c r="N82" i="3"/>
  <c r="O82" i="3" s="1"/>
  <c r="I83" i="3" s="1"/>
  <c r="J83" i="3" s="1"/>
  <c r="K83" i="3" s="1"/>
  <c r="L83" i="3" s="1"/>
  <c r="M83" i="3" s="1"/>
  <c r="P82" i="3"/>
  <c r="I81" i="14" l="1"/>
  <c r="N83" i="3"/>
  <c r="O83" i="3" s="1"/>
  <c r="I84" i="3" s="1"/>
  <c r="J84" i="3" s="1"/>
  <c r="K84" i="3" s="1"/>
  <c r="L84" i="3" s="1"/>
  <c r="P83" i="3"/>
  <c r="J81" i="14" l="1"/>
  <c r="K81" i="14" s="1"/>
  <c r="L81" i="14" s="1"/>
  <c r="M81" i="14" s="1"/>
  <c r="M84" i="3"/>
  <c r="P81" i="14" l="1"/>
  <c r="N81" i="14"/>
  <c r="O81" i="14" s="1"/>
  <c r="N84" i="3"/>
  <c r="O84" i="3" s="1"/>
  <c r="I85" i="3" s="1"/>
  <c r="J85" i="3" s="1"/>
  <c r="K85" i="3" s="1"/>
  <c r="L85" i="3" s="1"/>
  <c r="P84" i="3"/>
  <c r="I82" i="14" l="1"/>
  <c r="M85" i="3"/>
  <c r="J82" i="14" l="1"/>
  <c r="K82" i="14" s="1"/>
  <c r="L82" i="14" s="1"/>
  <c r="M82" i="14" s="1"/>
  <c r="N85" i="3"/>
  <c r="O85" i="3" s="1"/>
  <c r="I86" i="3" s="1"/>
  <c r="J86" i="3" s="1"/>
  <c r="K86" i="3" s="1"/>
  <c r="L86" i="3" s="1"/>
  <c r="P85" i="3"/>
  <c r="P82" i="14" l="1"/>
  <c r="N82" i="14"/>
  <c r="O82" i="14" s="1"/>
  <c r="I83" i="14" s="1"/>
  <c r="M86" i="3"/>
  <c r="J83" i="14" l="1"/>
  <c r="K83" i="14" s="1"/>
  <c r="L83" i="14" s="1"/>
  <c r="N86" i="3"/>
  <c r="O86" i="3" s="1"/>
  <c r="I87" i="3" s="1"/>
  <c r="J87" i="3" s="1"/>
  <c r="K87" i="3" s="1"/>
  <c r="L87" i="3" s="1"/>
  <c r="P86" i="3"/>
  <c r="M83" i="14" l="1"/>
  <c r="M87" i="3"/>
  <c r="P83" i="14" l="1"/>
  <c r="N83" i="14"/>
  <c r="O83" i="14" s="1"/>
  <c r="N87" i="3"/>
  <c r="O87" i="3" s="1"/>
  <c r="I88" i="3" s="1"/>
  <c r="J88" i="3" s="1"/>
  <c r="K88" i="3" s="1"/>
  <c r="L88" i="3" s="1"/>
  <c r="P87" i="3"/>
  <c r="I84" i="14" l="1"/>
  <c r="M88" i="3"/>
  <c r="J84" i="14" l="1"/>
  <c r="K84" i="14" s="1"/>
  <c r="L84" i="14" s="1"/>
  <c r="M84" i="14" s="1"/>
  <c r="N88" i="3"/>
  <c r="O88" i="3" s="1"/>
  <c r="I89" i="3" s="1"/>
  <c r="J89" i="3" s="1"/>
  <c r="K89" i="3" s="1"/>
  <c r="L89" i="3" s="1"/>
  <c r="P88" i="3"/>
  <c r="N84" i="14" l="1"/>
  <c r="O84" i="14" s="1"/>
  <c r="P84" i="14"/>
  <c r="M89" i="3"/>
  <c r="I85" i="14" l="1"/>
  <c r="N89" i="3"/>
  <c r="O89" i="3" s="1"/>
  <c r="I90" i="3" s="1"/>
  <c r="J90" i="3" s="1"/>
  <c r="K90" i="3" s="1"/>
  <c r="L90" i="3" s="1"/>
  <c r="P89" i="3"/>
  <c r="J85" i="14" l="1"/>
  <c r="K85" i="14" s="1"/>
  <c r="L85" i="14" s="1"/>
  <c r="M85" i="14" s="1"/>
  <c r="M90" i="3"/>
  <c r="P85" i="14" l="1"/>
  <c r="N85" i="14"/>
  <c r="O85" i="14" s="1"/>
  <c r="N90" i="3"/>
  <c r="O90" i="3" s="1"/>
  <c r="I91" i="3" s="1"/>
  <c r="J91" i="3" s="1"/>
  <c r="K91" i="3" s="1"/>
  <c r="L91" i="3" s="1"/>
  <c r="P90" i="3"/>
  <c r="I86" i="14" l="1"/>
  <c r="M91" i="3"/>
  <c r="J86" i="14" l="1"/>
  <c r="K86" i="14" s="1"/>
  <c r="L86" i="14" s="1"/>
  <c r="M86" i="14" s="1"/>
  <c r="N91" i="3"/>
  <c r="O91" i="3" s="1"/>
  <c r="I92" i="3" s="1"/>
  <c r="J92" i="3" s="1"/>
  <c r="K92" i="3" s="1"/>
  <c r="L92" i="3" s="1"/>
  <c r="P91" i="3"/>
  <c r="P86" i="14" l="1"/>
  <c r="N86" i="14"/>
  <c r="O86" i="14" s="1"/>
  <c r="M92" i="3"/>
  <c r="I87" i="14" l="1"/>
  <c r="N92" i="3"/>
  <c r="O92" i="3" s="1"/>
  <c r="I93" i="3" s="1"/>
  <c r="J93" i="3" s="1"/>
  <c r="K93" i="3" s="1"/>
  <c r="L93" i="3" s="1"/>
  <c r="P92" i="3"/>
  <c r="J87" i="14" l="1"/>
  <c r="K87" i="14" s="1"/>
  <c r="L87" i="14" s="1"/>
  <c r="M87" i="14" s="1"/>
  <c r="M93" i="3"/>
  <c r="P87" i="14" l="1"/>
  <c r="N87" i="14"/>
  <c r="O87" i="14" s="1"/>
  <c r="N93" i="3"/>
  <c r="O93" i="3" s="1"/>
  <c r="I94" i="3" s="1"/>
  <c r="J94" i="3" s="1"/>
  <c r="K94" i="3" s="1"/>
  <c r="L94" i="3" s="1"/>
  <c r="P93" i="3"/>
  <c r="I88" i="14" l="1"/>
  <c r="M94" i="3"/>
  <c r="J88" i="14" l="1"/>
  <c r="K88" i="14" s="1"/>
  <c r="L88" i="14" s="1"/>
  <c r="M88" i="14" s="1"/>
  <c r="N94" i="3"/>
  <c r="O94" i="3" s="1"/>
  <c r="I95" i="3" s="1"/>
  <c r="J95" i="3" s="1"/>
  <c r="K95" i="3" s="1"/>
  <c r="L95" i="3" s="1"/>
  <c r="P94" i="3"/>
  <c r="N88" i="14" l="1"/>
  <c r="O88" i="14" s="1"/>
  <c r="P88" i="14"/>
  <c r="M95" i="3"/>
  <c r="I89" i="14" l="1"/>
  <c r="N95" i="3"/>
  <c r="O95" i="3" s="1"/>
  <c r="I96" i="3" s="1"/>
  <c r="J96" i="3" s="1"/>
  <c r="K96" i="3" s="1"/>
  <c r="L96" i="3" s="1"/>
  <c r="P95" i="3"/>
  <c r="J89" i="14" l="1"/>
  <c r="K89" i="14" s="1"/>
  <c r="L89" i="14" s="1"/>
  <c r="M89" i="14" s="1"/>
  <c r="M96" i="3"/>
  <c r="P89" i="14" l="1"/>
  <c r="N89" i="14"/>
  <c r="O89" i="14" s="1"/>
  <c r="N96" i="3"/>
  <c r="O96" i="3" s="1"/>
  <c r="I97" i="3" s="1"/>
  <c r="J97" i="3" s="1"/>
  <c r="K97" i="3" s="1"/>
  <c r="L97" i="3" s="1"/>
  <c r="P96" i="3"/>
  <c r="I90" i="14" l="1"/>
  <c r="M97" i="3"/>
  <c r="J90" i="14" l="1"/>
  <c r="K90" i="14" s="1"/>
  <c r="L90" i="14" s="1"/>
  <c r="M90" i="14" s="1"/>
  <c r="N97" i="3"/>
  <c r="O97" i="3" s="1"/>
  <c r="I98" i="3" s="1"/>
  <c r="J98" i="3" s="1"/>
  <c r="K98" i="3" s="1"/>
  <c r="L98" i="3" s="1"/>
  <c r="P97" i="3"/>
  <c r="P90" i="14" l="1"/>
  <c r="N90" i="14"/>
  <c r="O90" i="14" s="1"/>
  <c r="M98" i="3"/>
  <c r="I91" i="14" l="1"/>
  <c r="N98" i="3"/>
  <c r="O98" i="3" s="1"/>
  <c r="I99" i="3" s="1"/>
  <c r="J99" i="3" s="1"/>
  <c r="K99" i="3" s="1"/>
  <c r="L99" i="3" s="1"/>
  <c r="P98" i="3"/>
  <c r="J91" i="14" l="1"/>
  <c r="K91" i="14" s="1"/>
  <c r="L91" i="14" s="1"/>
  <c r="M91" i="14" s="1"/>
  <c r="M99" i="3"/>
  <c r="P91" i="14" l="1"/>
  <c r="N91" i="14"/>
  <c r="O91" i="14" s="1"/>
  <c r="N99" i="3"/>
  <c r="O99" i="3" s="1"/>
  <c r="P99" i="3"/>
  <c r="I92" i="14" l="1"/>
  <c r="I100" i="3"/>
  <c r="J100" i="3" s="1"/>
  <c r="K100" i="3" s="1"/>
  <c r="L100" i="3" s="1"/>
  <c r="J92" i="14" l="1"/>
  <c r="K92" i="14" s="1"/>
  <c r="L92" i="14" s="1"/>
  <c r="M92" i="14" s="1"/>
  <c r="M100" i="3"/>
  <c r="N100" i="3" s="1"/>
  <c r="O100" i="3" s="1"/>
  <c r="O129" i="3" s="1"/>
  <c r="L129" i="3"/>
  <c r="P100" i="3"/>
  <c r="P129" i="3" s="1"/>
  <c r="N92" i="14" l="1"/>
  <c r="O92" i="14" s="1"/>
  <c r="P92" i="14"/>
  <c r="I101" i="3"/>
  <c r="J101" i="3" s="1"/>
  <c r="K101" i="3" s="1"/>
  <c r="L101" i="3" s="1"/>
  <c r="I93" i="14" l="1"/>
  <c r="M101" i="3"/>
  <c r="N101" i="3" s="1"/>
  <c r="O101" i="3" s="1"/>
  <c r="P101" i="3"/>
  <c r="J93" i="14" l="1"/>
  <c r="K93" i="14" s="1"/>
  <c r="L93" i="14" s="1"/>
  <c r="M93" i="14" s="1"/>
  <c r="I102" i="3"/>
  <c r="J102" i="3" s="1"/>
  <c r="K102" i="3" s="1"/>
  <c r="L102" i="3" s="1"/>
  <c r="P93" i="14" l="1"/>
  <c r="N93" i="14"/>
  <c r="O93" i="14" s="1"/>
  <c r="M102" i="3"/>
  <c r="N102" i="3" s="1"/>
  <c r="O102" i="3" s="1"/>
  <c r="P102" i="3" l="1"/>
  <c r="I94" i="14"/>
  <c r="I103" i="3"/>
  <c r="J103" i="3" s="1"/>
  <c r="K103" i="3" s="1"/>
  <c r="L103" i="3" s="1"/>
  <c r="J94" i="14" l="1"/>
  <c r="K94" i="14" s="1"/>
  <c r="L94" i="14" s="1"/>
  <c r="M94" i="14" s="1"/>
  <c r="M103" i="3"/>
  <c r="N103" i="3" s="1"/>
  <c r="O103" i="3" s="1"/>
  <c r="P103" i="3"/>
  <c r="P94" i="14" l="1"/>
  <c r="N94" i="14"/>
  <c r="O94" i="14" s="1"/>
  <c r="I104" i="3"/>
  <c r="J104" i="3" s="1"/>
  <c r="K104" i="3" s="1"/>
  <c r="L104" i="3" s="1"/>
  <c r="I95" i="14" l="1"/>
  <c r="M104" i="3"/>
  <c r="N104" i="3" s="1"/>
  <c r="O104" i="3" s="1"/>
  <c r="P104" i="3"/>
  <c r="J95" i="14" l="1"/>
  <c r="K95" i="14" s="1"/>
  <c r="L95" i="14" s="1"/>
  <c r="M95" i="14" s="1"/>
  <c r="I105" i="3"/>
  <c r="J105" i="3" s="1"/>
  <c r="K105" i="3" s="1"/>
  <c r="L105" i="3" s="1"/>
  <c r="P95" i="14" l="1"/>
  <c r="N95" i="14"/>
  <c r="O95" i="14" s="1"/>
  <c r="M105" i="3"/>
  <c r="N105" i="3" s="1"/>
  <c r="O105" i="3" s="1"/>
  <c r="I106" i="3" s="1"/>
  <c r="J106" i="3" s="1"/>
  <c r="K106" i="3" s="1"/>
  <c r="L106" i="3" s="1"/>
  <c r="P105" i="3"/>
  <c r="I96" i="14" l="1"/>
  <c r="M106" i="3"/>
  <c r="J96" i="14" l="1"/>
  <c r="K96" i="14" s="1"/>
  <c r="L96" i="14" s="1"/>
  <c r="M96" i="14" s="1"/>
  <c r="N106" i="3"/>
  <c r="O106" i="3" s="1"/>
  <c r="I107" i="3" s="1"/>
  <c r="J107" i="3" s="1"/>
  <c r="K107" i="3" s="1"/>
  <c r="L107" i="3" s="1"/>
  <c r="P106" i="3"/>
  <c r="N96" i="14" l="1"/>
  <c r="O96" i="14" s="1"/>
  <c r="P96" i="14"/>
  <c r="M107" i="3"/>
  <c r="I97" i="14" l="1"/>
  <c r="N107" i="3"/>
  <c r="O107" i="3" s="1"/>
  <c r="I108" i="3" s="1"/>
  <c r="J108" i="3" s="1"/>
  <c r="K108" i="3" s="1"/>
  <c r="L108" i="3" s="1"/>
  <c r="P107" i="3"/>
  <c r="J97" i="14" l="1"/>
  <c r="K97" i="14" s="1"/>
  <c r="L97" i="14" s="1"/>
  <c r="M97" i="14" s="1"/>
  <c r="M108" i="3"/>
  <c r="P97" i="14" l="1"/>
  <c r="N97" i="14"/>
  <c r="O97" i="14" s="1"/>
  <c r="N108" i="3"/>
  <c r="O108" i="3" s="1"/>
  <c r="I109" i="3" s="1"/>
  <c r="J109" i="3" s="1"/>
  <c r="K109" i="3" s="1"/>
  <c r="L109" i="3" s="1"/>
  <c r="P108" i="3"/>
  <c r="I98" i="14" l="1"/>
  <c r="M109" i="3"/>
  <c r="J98" i="14" l="1"/>
  <c r="K98" i="14" s="1"/>
  <c r="L98" i="14" s="1"/>
  <c r="M98" i="14" s="1"/>
  <c r="N109" i="3"/>
  <c r="O109" i="3" s="1"/>
  <c r="I110" i="3" s="1"/>
  <c r="J110" i="3" s="1"/>
  <c r="K110" i="3" s="1"/>
  <c r="L110" i="3" s="1"/>
  <c r="P109" i="3"/>
  <c r="P98" i="14" l="1"/>
  <c r="N98" i="14"/>
  <c r="O98" i="14" s="1"/>
  <c r="M110" i="3"/>
  <c r="I99" i="14" l="1"/>
  <c r="N110" i="3"/>
  <c r="O110" i="3" s="1"/>
  <c r="I111" i="3" s="1"/>
  <c r="J111" i="3" s="1"/>
  <c r="K111" i="3" s="1"/>
  <c r="L111" i="3" s="1"/>
  <c r="P110" i="3"/>
  <c r="J99" i="14" l="1"/>
  <c r="K99" i="14" s="1"/>
  <c r="L99" i="14" s="1"/>
  <c r="M99" i="14" s="1"/>
  <c r="M111" i="3"/>
  <c r="P99" i="14" l="1"/>
  <c r="N99" i="14"/>
  <c r="O99" i="14" s="1"/>
  <c r="N111" i="3"/>
  <c r="O111" i="3" s="1"/>
  <c r="I112" i="3" s="1"/>
  <c r="J112" i="3" s="1"/>
  <c r="K112" i="3" s="1"/>
  <c r="L112" i="3" s="1"/>
  <c r="P111" i="3"/>
  <c r="I100" i="14" l="1"/>
  <c r="M112" i="3"/>
  <c r="J100" i="14" l="1"/>
  <c r="K100" i="14" s="1"/>
  <c r="L100" i="14" s="1"/>
  <c r="N112" i="3"/>
  <c r="O112" i="3" s="1"/>
  <c r="I113" i="3" s="1"/>
  <c r="J113" i="3" s="1"/>
  <c r="K113" i="3" s="1"/>
  <c r="L113" i="3" s="1"/>
  <c r="P112" i="3"/>
  <c r="L129" i="14" l="1"/>
  <c r="M100" i="14"/>
  <c r="M113" i="3"/>
  <c r="N100" i="14" l="1"/>
  <c r="O100" i="14" s="1"/>
  <c r="O129" i="14" s="1"/>
  <c r="P100" i="14"/>
  <c r="P129" i="14" s="1"/>
  <c r="N113" i="3"/>
  <c r="O113" i="3" s="1"/>
  <c r="I114" i="3" s="1"/>
  <c r="J114" i="3" s="1"/>
  <c r="K114" i="3" s="1"/>
  <c r="L114" i="3" s="1"/>
  <c r="P113" i="3"/>
  <c r="I101" i="14" l="1"/>
  <c r="M114" i="3"/>
  <c r="J101" i="14" l="1"/>
  <c r="K101" i="14" s="1"/>
  <c r="L101" i="14" s="1"/>
  <c r="N114" i="3"/>
  <c r="O114" i="3" s="1"/>
  <c r="I115" i="3" s="1"/>
  <c r="J115" i="3" s="1"/>
  <c r="K115" i="3" s="1"/>
  <c r="L115" i="3" s="1"/>
  <c r="P114" i="3"/>
  <c r="M101" i="14" l="1"/>
  <c r="M115" i="3"/>
  <c r="P101" i="14" l="1"/>
  <c r="N101" i="14"/>
  <c r="O101" i="14" s="1"/>
  <c r="N115" i="3"/>
  <c r="O115" i="3" s="1"/>
  <c r="I116" i="3" s="1"/>
  <c r="J116" i="3" s="1"/>
  <c r="K116" i="3" s="1"/>
  <c r="L116" i="3" s="1"/>
  <c r="P115" i="3"/>
  <c r="I102" i="14" l="1"/>
  <c r="M116" i="3"/>
  <c r="J102" i="14" l="1"/>
  <c r="K102" i="14" s="1"/>
  <c r="L102" i="14" s="1"/>
  <c r="N116" i="3"/>
  <c r="O116" i="3" s="1"/>
  <c r="I117" i="3" s="1"/>
  <c r="J117" i="3" s="1"/>
  <c r="K117" i="3" s="1"/>
  <c r="L117" i="3" s="1"/>
  <c r="P116" i="3"/>
  <c r="M102" i="14" l="1"/>
  <c r="M117" i="3"/>
  <c r="P102" i="14" l="1"/>
  <c r="N102" i="14"/>
  <c r="O102" i="14" s="1"/>
  <c r="N117" i="3"/>
  <c r="O117" i="3" s="1"/>
  <c r="I118" i="3" s="1"/>
  <c r="J118" i="3" s="1"/>
  <c r="K118" i="3" s="1"/>
  <c r="L118" i="3" s="1"/>
  <c r="P117" i="3"/>
  <c r="I103" i="14" l="1"/>
  <c r="M118" i="3"/>
  <c r="J103" i="14" l="1"/>
  <c r="K103" i="14" s="1"/>
  <c r="L103" i="14" s="1"/>
  <c r="N118" i="3"/>
  <c r="O118" i="3" s="1"/>
  <c r="I119" i="3" s="1"/>
  <c r="J119" i="3" s="1"/>
  <c r="K119" i="3" s="1"/>
  <c r="L119" i="3" s="1"/>
  <c r="P118" i="3"/>
  <c r="M103" i="14" l="1"/>
  <c r="M119" i="3"/>
  <c r="P103" i="14" l="1"/>
  <c r="N103" i="14"/>
  <c r="O103" i="14" s="1"/>
  <c r="N119" i="3"/>
  <c r="O119" i="3" s="1"/>
  <c r="I120" i="3" s="1"/>
  <c r="J120" i="3" s="1"/>
  <c r="K120" i="3" s="1"/>
  <c r="L120" i="3" s="1"/>
  <c r="P119" i="3"/>
  <c r="I104" i="14" l="1"/>
  <c r="M120" i="3"/>
  <c r="J104" i="14" l="1"/>
  <c r="K104" i="14" s="1"/>
  <c r="L104" i="14" s="1"/>
  <c r="N120" i="3"/>
  <c r="O120" i="3" s="1"/>
  <c r="I121" i="3" s="1"/>
  <c r="J121" i="3" s="1"/>
  <c r="K121" i="3" s="1"/>
  <c r="L121" i="3" s="1"/>
  <c r="P120" i="3"/>
  <c r="M104" i="14" l="1"/>
  <c r="M121" i="3"/>
  <c r="N104" i="14" l="1"/>
  <c r="O104" i="14" s="1"/>
  <c r="I105" i="14" s="1"/>
  <c r="P104" i="14"/>
  <c r="N121" i="3"/>
  <c r="O121" i="3" s="1"/>
  <c r="I122" i="3" s="1"/>
  <c r="J122" i="3" s="1"/>
  <c r="K122" i="3" s="1"/>
  <c r="L122" i="3" s="1"/>
  <c r="P121" i="3"/>
  <c r="J105" i="14" l="1"/>
  <c r="K105" i="14" s="1"/>
  <c r="L105" i="14" s="1"/>
  <c r="M105" i="14" s="1"/>
  <c r="M122" i="3"/>
  <c r="P105" i="14" l="1"/>
  <c r="N105" i="14"/>
  <c r="O105" i="14" s="1"/>
  <c r="N122" i="3"/>
  <c r="O122" i="3" s="1"/>
  <c r="I123" i="3" s="1"/>
  <c r="J123" i="3" s="1"/>
  <c r="K123" i="3" s="1"/>
  <c r="L123" i="3" s="1"/>
  <c r="P122" i="3"/>
  <c r="I106" i="14" l="1"/>
  <c r="M123" i="3"/>
  <c r="J106" i="14" l="1"/>
  <c r="K106" i="14" s="1"/>
  <c r="L106" i="14" s="1"/>
  <c r="M106" i="14" s="1"/>
  <c r="N123" i="3"/>
  <c r="O123" i="3" s="1"/>
  <c r="I124" i="3" s="1"/>
  <c r="J124" i="3" s="1"/>
  <c r="K124" i="3" s="1"/>
  <c r="L124" i="3" s="1"/>
  <c r="P123" i="3"/>
  <c r="P106" i="14" l="1"/>
  <c r="N106" i="14"/>
  <c r="O106" i="14" s="1"/>
  <c r="M124" i="3"/>
  <c r="I107" i="14" l="1"/>
  <c r="N124" i="3"/>
  <c r="O124" i="3" s="1"/>
  <c r="P124" i="3"/>
  <c r="J107" i="14" l="1"/>
  <c r="K107" i="14" s="1"/>
  <c r="L107" i="14" s="1"/>
  <c r="M107" i="14" s="1"/>
  <c r="I125" i="3"/>
  <c r="J125" i="3" s="1"/>
  <c r="K125" i="3" s="1"/>
  <c r="L125" i="3" s="1"/>
  <c r="L130" i="3" s="1"/>
  <c r="P107" i="14" l="1"/>
  <c r="N107" i="14"/>
  <c r="O107" i="14" s="1"/>
  <c r="M125" i="3"/>
  <c r="L132" i="3"/>
  <c r="I108" i="14" l="1"/>
  <c r="N125" i="3"/>
  <c r="O125" i="3" s="1"/>
  <c r="P125" i="3"/>
  <c r="J108" i="14" l="1"/>
  <c r="K108" i="14" s="1"/>
  <c r="L108" i="14" s="1"/>
  <c r="M108" i="14" s="1"/>
  <c r="P132" i="3"/>
  <c r="P130" i="3"/>
  <c r="O132" i="3"/>
  <c r="O130" i="3"/>
  <c r="N108" i="14" l="1"/>
  <c r="O108" i="14" s="1"/>
  <c r="P108" i="14"/>
  <c r="I109" i="14" l="1"/>
  <c r="J109" i="14" l="1"/>
  <c r="K109" i="14" s="1"/>
  <c r="L109" i="14" s="1"/>
  <c r="M109" i="14" s="1"/>
  <c r="P109" i="14" l="1"/>
  <c r="N109" i="14"/>
  <c r="O109" i="14" s="1"/>
  <c r="I110" i="14" l="1"/>
  <c r="J110" i="14" l="1"/>
  <c r="K110" i="14" s="1"/>
  <c r="L110" i="14" s="1"/>
  <c r="M110" i="14" s="1"/>
  <c r="P110" i="14" l="1"/>
  <c r="N110" i="14"/>
  <c r="O110" i="14" s="1"/>
  <c r="I111" i="14" l="1"/>
  <c r="J111" i="14" l="1"/>
  <c r="K111" i="14" s="1"/>
  <c r="L111" i="14" s="1"/>
  <c r="M111" i="14" s="1"/>
  <c r="P111" i="14" l="1"/>
  <c r="N111" i="14"/>
  <c r="O111" i="14" s="1"/>
  <c r="I112" i="14" l="1"/>
  <c r="J112" i="14" l="1"/>
  <c r="K112" i="14" s="1"/>
  <c r="L112" i="14" s="1"/>
  <c r="M112" i="14" s="1"/>
  <c r="N112" i="14" l="1"/>
  <c r="O112" i="14" s="1"/>
  <c r="P112" i="14"/>
  <c r="I113" i="14" l="1"/>
  <c r="J113" i="14" l="1"/>
  <c r="K113" i="14" s="1"/>
  <c r="L113" i="14" s="1"/>
  <c r="M113" i="14" s="1"/>
  <c r="P113" i="14" l="1"/>
  <c r="N113" i="14"/>
  <c r="O113" i="14" s="1"/>
  <c r="I114" i="14" l="1"/>
  <c r="J114" i="14" l="1"/>
  <c r="K114" i="14" s="1"/>
  <c r="L114" i="14" s="1"/>
  <c r="M114" i="14" s="1"/>
  <c r="P114" i="14" l="1"/>
  <c r="N114" i="14"/>
  <c r="O114" i="14" s="1"/>
  <c r="I115" i="14" l="1"/>
  <c r="J115" i="14" l="1"/>
  <c r="K115" i="14" s="1"/>
  <c r="L115" i="14" s="1"/>
  <c r="M115" i="14" s="1"/>
  <c r="P115" i="14" l="1"/>
  <c r="N115" i="14"/>
  <c r="O115" i="14" s="1"/>
  <c r="I116" i="14" l="1"/>
  <c r="J116" i="14" l="1"/>
  <c r="K116" i="14" s="1"/>
  <c r="L116" i="14" s="1"/>
  <c r="M116" i="14" s="1"/>
  <c r="N116" i="14" l="1"/>
  <c r="O116" i="14" s="1"/>
  <c r="P116" i="14"/>
  <c r="I117" i="14" l="1"/>
  <c r="J117" i="14" l="1"/>
  <c r="K117" i="14" s="1"/>
  <c r="L117" i="14" s="1"/>
  <c r="M117" i="14" s="1"/>
  <c r="P117" i="14" l="1"/>
  <c r="N117" i="14"/>
  <c r="O117" i="14" s="1"/>
  <c r="I118" i="14" l="1"/>
  <c r="J118" i="14" l="1"/>
  <c r="K118" i="14" s="1"/>
  <c r="L118" i="14" s="1"/>
  <c r="M118" i="14" s="1"/>
  <c r="P118" i="14" l="1"/>
  <c r="N118" i="14"/>
  <c r="O118" i="14" s="1"/>
  <c r="I119" i="14" l="1"/>
  <c r="J119" i="14" l="1"/>
  <c r="K119" i="14" s="1"/>
  <c r="L119" i="14" s="1"/>
  <c r="M119" i="14" s="1"/>
  <c r="P119" i="14" l="1"/>
  <c r="N119" i="14"/>
  <c r="O119" i="14" s="1"/>
  <c r="I120" i="14" l="1"/>
  <c r="J120" i="14" l="1"/>
  <c r="K120" i="14" s="1"/>
  <c r="L120" i="14" s="1"/>
  <c r="M120" i="14" s="1"/>
  <c r="N120" i="14" l="1"/>
  <c r="O120" i="14" s="1"/>
  <c r="P120" i="14"/>
  <c r="I121" i="14" l="1"/>
  <c r="J121" i="14" l="1"/>
  <c r="K121" i="14" s="1"/>
  <c r="L121" i="14" s="1"/>
  <c r="M121" i="14" s="1"/>
  <c r="P121" i="14" l="1"/>
  <c r="N121" i="14"/>
  <c r="O121" i="14" s="1"/>
  <c r="I122" i="14" l="1"/>
  <c r="J122" i="14" l="1"/>
  <c r="K122" i="14" s="1"/>
  <c r="L122" i="14" s="1"/>
  <c r="M122" i="14" s="1"/>
  <c r="P122" i="14" l="1"/>
  <c r="N122" i="14"/>
  <c r="O122" i="14" s="1"/>
  <c r="I123" i="14" l="1"/>
  <c r="J123" i="14" l="1"/>
  <c r="K123" i="14" s="1"/>
  <c r="L123" i="14" s="1"/>
  <c r="M123" i="14" s="1"/>
  <c r="P123" i="14" l="1"/>
  <c r="N123" i="14"/>
  <c r="O123" i="14" s="1"/>
  <c r="I124" i="14" l="1"/>
  <c r="J124" i="14" l="1"/>
  <c r="K124" i="14" s="1"/>
  <c r="L124" i="14" s="1"/>
  <c r="M124" i="14" s="1"/>
  <c r="N124" i="14" l="1"/>
  <c r="O124" i="14" s="1"/>
  <c r="P124" i="14"/>
  <c r="I125" i="14" l="1"/>
  <c r="J125" i="14" s="1"/>
  <c r="K125" i="14" s="1"/>
  <c r="L125" i="14" s="1"/>
  <c r="L132" i="14" l="1"/>
  <c r="L130" i="14"/>
  <c r="M125" i="14"/>
  <c r="P125" i="14" l="1"/>
  <c r="N125" i="14"/>
  <c r="O125" i="14" s="1"/>
  <c r="O132" i="14" l="1"/>
  <c r="O130" i="14"/>
  <c r="P132" i="14"/>
  <c r="P130" i="14"/>
  <c r="M131" i="19" l="1"/>
  <c r="N36" i="19"/>
  <c r="O36" i="19" s="1"/>
  <c r="M128" i="19"/>
  <c r="I37" i="19" l="1"/>
  <c r="J37" i="19" l="1"/>
  <c r="K37" i="19" s="1"/>
  <c r="L37" i="19" s="1"/>
  <c r="N37" i="19" l="1"/>
  <c r="O37" i="19" l="1"/>
  <c r="I38" i="19" l="1"/>
  <c r="J38" i="19" l="1"/>
  <c r="K38" i="19" s="1"/>
  <c r="L38" i="19" s="1"/>
  <c r="N38" i="19" l="1"/>
  <c r="O38" i="19" l="1"/>
  <c r="I39" i="19" l="1"/>
  <c r="J39" i="19" l="1"/>
  <c r="K39" i="19" s="1"/>
  <c r="L39" i="19" s="1"/>
  <c r="N39" i="19" l="1"/>
  <c r="O39" i="19" l="1"/>
  <c r="I40" i="19" l="1"/>
  <c r="J40" i="19" l="1"/>
  <c r="K40" i="19" s="1"/>
  <c r="L40" i="19" s="1"/>
  <c r="N40" i="19" l="1"/>
  <c r="O40" i="19" l="1"/>
  <c r="I41" i="19" l="1"/>
  <c r="J41" i="19" l="1"/>
  <c r="K41" i="19" s="1"/>
  <c r="L41" i="19" s="1"/>
  <c r="N41" i="19" l="1"/>
  <c r="O41" i="19" l="1"/>
  <c r="I42" i="19" s="1"/>
  <c r="J42" i="19" l="1"/>
  <c r="K42" i="19" s="1"/>
  <c r="L42" i="19" s="1"/>
  <c r="N42" i="19" s="1"/>
  <c r="O42" i="19" l="1"/>
  <c r="I43" i="19"/>
  <c r="J43" i="19" l="1"/>
  <c r="K43" i="19" s="1"/>
  <c r="L43" i="19" s="1"/>
  <c r="N43" i="19" s="1"/>
  <c r="O43" i="19" l="1"/>
  <c r="I44" i="19" s="1"/>
  <c r="J44" i="19" l="1"/>
  <c r="K44" i="19" s="1"/>
  <c r="L44" i="19" s="1"/>
  <c r="N44" i="19" s="1"/>
  <c r="O44" i="19" l="1"/>
  <c r="I45" i="19" s="1"/>
  <c r="J45" i="19" l="1"/>
  <c r="K45" i="19" s="1"/>
  <c r="L45" i="19" s="1"/>
  <c r="N45" i="19" s="1"/>
  <c r="O45" i="19" l="1"/>
  <c r="I46" i="19" s="1"/>
  <c r="J46" i="19" l="1"/>
  <c r="K46" i="19" s="1"/>
  <c r="L46" i="19" s="1"/>
  <c r="N46" i="19" s="1"/>
  <c r="O46" i="19" l="1"/>
  <c r="I47" i="19"/>
  <c r="J47" i="19" l="1"/>
  <c r="K47" i="19" s="1"/>
  <c r="L47" i="19" s="1"/>
  <c r="N47" i="19" s="1"/>
  <c r="O47" i="19" l="1"/>
  <c r="I48" i="19" s="1"/>
  <c r="J48" i="19" l="1"/>
  <c r="K48" i="19" s="1"/>
  <c r="L48" i="19" s="1"/>
  <c r="N48" i="19" s="1"/>
  <c r="O48" i="19" l="1"/>
  <c r="I49" i="19" s="1"/>
  <c r="J49" i="19" l="1"/>
  <c r="K49" i="19" s="1"/>
  <c r="L49" i="19" s="1"/>
  <c r="N49" i="19" s="1"/>
  <c r="O49" i="19" l="1"/>
  <c r="I50" i="19" s="1"/>
  <c r="J50" i="19" l="1"/>
  <c r="K50" i="19" s="1"/>
  <c r="L50" i="19" s="1"/>
  <c r="N50" i="19" s="1"/>
  <c r="O50" i="19" l="1"/>
  <c r="I51" i="19" s="1"/>
  <c r="J51" i="19" l="1"/>
  <c r="K51" i="19" s="1"/>
  <c r="L51" i="19" s="1"/>
  <c r="N51" i="19" s="1"/>
  <c r="O51" i="19" l="1"/>
  <c r="I52" i="19" s="1"/>
  <c r="J52" i="19" l="1"/>
  <c r="K52" i="19" s="1"/>
  <c r="L52" i="19" s="1"/>
  <c r="N52" i="19" s="1"/>
  <c r="O52" i="19" l="1"/>
  <c r="I53" i="19" s="1"/>
  <c r="J53" i="19" l="1"/>
  <c r="K53" i="19" s="1"/>
  <c r="L53" i="19" s="1"/>
  <c r="N53" i="19" s="1"/>
  <c r="O53" i="19" l="1"/>
  <c r="I54" i="19" s="1"/>
  <c r="J54" i="19" l="1"/>
  <c r="K54" i="19" s="1"/>
  <c r="L54" i="19" s="1"/>
  <c r="N54" i="19" s="1"/>
  <c r="O54" i="19" l="1"/>
  <c r="I55" i="19"/>
  <c r="J55" i="19" l="1"/>
  <c r="K55" i="19" s="1"/>
  <c r="L55" i="19" s="1"/>
  <c r="N55" i="19" s="1"/>
  <c r="O55" i="19" l="1"/>
  <c r="I56" i="19" s="1"/>
  <c r="J56" i="19" l="1"/>
  <c r="K56" i="19" s="1"/>
  <c r="L56" i="19" s="1"/>
  <c r="N56" i="19" s="1"/>
  <c r="O56" i="19" l="1"/>
  <c r="I57" i="19" s="1"/>
  <c r="J57" i="19" l="1"/>
  <c r="K57" i="19" s="1"/>
  <c r="L57" i="19" s="1"/>
  <c r="N57" i="19" s="1"/>
  <c r="O57" i="19" l="1"/>
  <c r="I58" i="19" s="1"/>
  <c r="J58" i="19" l="1"/>
  <c r="K58" i="19" s="1"/>
  <c r="L58" i="19" s="1"/>
  <c r="N58" i="19" s="1"/>
  <c r="O58" i="19" l="1"/>
  <c r="I59" i="19"/>
  <c r="J59" i="19" l="1"/>
  <c r="K59" i="19" s="1"/>
  <c r="L59" i="19" s="1"/>
  <c r="N59" i="19" s="1"/>
  <c r="O59" i="19" l="1"/>
  <c r="I60" i="19" s="1"/>
  <c r="J60" i="19" l="1"/>
  <c r="K60" i="19" s="1"/>
  <c r="L60" i="19" s="1"/>
  <c r="N60" i="19" s="1"/>
  <c r="O60" i="19" l="1"/>
  <c r="I61" i="19" s="1"/>
  <c r="J61" i="19" l="1"/>
  <c r="K61" i="19" s="1"/>
  <c r="L61" i="19" s="1"/>
  <c r="N61" i="19" s="1"/>
  <c r="O61" i="19" l="1"/>
  <c r="I62" i="19" s="1"/>
  <c r="J62" i="19" l="1"/>
  <c r="K62" i="19" s="1"/>
  <c r="L62" i="19" s="1"/>
  <c r="N62" i="19" s="1"/>
  <c r="O62" i="19" l="1"/>
  <c r="I63" i="19"/>
  <c r="J63" i="19" l="1"/>
  <c r="K63" i="19" s="1"/>
  <c r="L63" i="19" s="1"/>
  <c r="N63" i="19" s="1"/>
  <c r="O63" i="19" l="1"/>
  <c r="I64" i="19" s="1"/>
  <c r="J64" i="19" l="1"/>
  <c r="K64" i="19" s="1"/>
  <c r="L64" i="19" s="1"/>
  <c r="N64" i="19" s="1"/>
  <c r="O64" i="19" l="1"/>
  <c r="I65" i="19" s="1"/>
  <c r="J65" i="19" l="1"/>
  <c r="K65" i="19" s="1"/>
  <c r="L65" i="19" s="1"/>
  <c r="D6" i="8" s="1"/>
  <c r="D7" i="8" l="1"/>
  <c r="L128" i="19"/>
  <c r="N65" i="19"/>
  <c r="O65" i="19" l="1"/>
  <c r="D17" i="8" s="1"/>
  <c r="O128" i="19" l="1"/>
  <c r="I66" i="19"/>
  <c r="J66" i="19" l="1"/>
  <c r="K66" i="19" s="1"/>
  <c r="L66" i="19" s="1"/>
  <c r="N66" i="19" l="1"/>
  <c r="O66" i="19" l="1"/>
  <c r="I67" i="19" l="1"/>
  <c r="J67" i="19" l="1"/>
  <c r="K67" i="19" s="1"/>
  <c r="L67" i="19" s="1"/>
  <c r="N67" i="19" l="1"/>
  <c r="O67" i="19" l="1"/>
  <c r="I68" i="19" l="1"/>
  <c r="J68" i="19" l="1"/>
  <c r="K68" i="19" s="1"/>
  <c r="L68" i="19" s="1"/>
  <c r="N68" i="19" l="1"/>
  <c r="O68" i="19" l="1"/>
  <c r="I69" i="19" l="1"/>
  <c r="J69" i="19" l="1"/>
  <c r="K69" i="19" s="1"/>
  <c r="L69" i="19" s="1"/>
  <c r="N69" i="19" l="1"/>
  <c r="O69" i="19" l="1"/>
  <c r="I70" i="19" l="1"/>
  <c r="J70" i="19" l="1"/>
  <c r="K70" i="19" s="1"/>
  <c r="L70" i="19" s="1"/>
  <c r="N70" i="19" l="1"/>
  <c r="O70" i="19" l="1"/>
  <c r="I71" i="19" l="1"/>
  <c r="J71" i="19" l="1"/>
  <c r="K71" i="19" s="1"/>
  <c r="L71" i="19" s="1"/>
  <c r="N71" i="19" s="1"/>
  <c r="O71" i="19" l="1"/>
  <c r="I72" i="19" s="1"/>
  <c r="J72" i="19" l="1"/>
  <c r="K72" i="19" s="1"/>
  <c r="L72" i="19" s="1"/>
  <c r="N72" i="19" s="1"/>
  <c r="O72" i="19" l="1"/>
  <c r="I73" i="19"/>
  <c r="J73" i="19" l="1"/>
  <c r="K73" i="19" s="1"/>
  <c r="L73" i="19" s="1"/>
  <c r="N73" i="19" s="1"/>
  <c r="O73" i="19" l="1"/>
  <c r="I74" i="19" s="1"/>
  <c r="J74" i="19" l="1"/>
  <c r="K74" i="19" s="1"/>
  <c r="L74" i="19" s="1"/>
  <c r="N74" i="19" s="1"/>
  <c r="O74" i="19" l="1"/>
  <c r="I75" i="19" s="1"/>
  <c r="J75" i="19" l="1"/>
  <c r="K75" i="19" s="1"/>
  <c r="L75" i="19" s="1"/>
  <c r="N75" i="19" s="1"/>
  <c r="O75" i="19" l="1"/>
  <c r="I76" i="19" s="1"/>
  <c r="J76" i="19" l="1"/>
  <c r="K76" i="19" s="1"/>
  <c r="L76" i="19" s="1"/>
  <c r="N76" i="19" s="1"/>
  <c r="O76" i="19" l="1"/>
  <c r="I77" i="19" s="1"/>
  <c r="J77" i="19" l="1"/>
  <c r="K77" i="19" s="1"/>
  <c r="L77" i="19" s="1"/>
  <c r="N77" i="19" s="1"/>
  <c r="O77" i="19" l="1"/>
  <c r="I78" i="19" s="1"/>
  <c r="J78" i="19" l="1"/>
  <c r="K78" i="19" s="1"/>
  <c r="L78" i="19" s="1"/>
  <c r="N78" i="19" s="1"/>
  <c r="O78" i="19" l="1"/>
  <c r="I79" i="19" s="1"/>
  <c r="J79" i="19" l="1"/>
  <c r="K79" i="19" s="1"/>
  <c r="L79" i="19" s="1"/>
  <c r="N79" i="19" s="1"/>
  <c r="O79" i="19" l="1"/>
  <c r="I80" i="19" s="1"/>
  <c r="J80" i="19" l="1"/>
  <c r="K80" i="19" s="1"/>
  <c r="L80" i="19" s="1"/>
  <c r="N80" i="19" s="1"/>
  <c r="O80" i="19" l="1"/>
  <c r="I81" i="19"/>
  <c r="J81" i="19" l="1"/>
  <c r="K81" i="19" s="1"/>
  <c r="L81" i="19" s="1"/>
  <c r="N81" i="19" s="1"/>
  <c r="O81" i="19" l="1"/>
  <c r="I82" i="19" s="1"/>
  <c r="J82" i="19" l="1"/>
  <c r="K82" i="19" s="1"/>
  <c r="L82" i="19" s="1"/>
  <c r="N82" i="19" s="1"/>
  <c r="O82" i="19" l="1"/>
  <c r="I83" i="19"/>
  <c r="J83" i="19" l="1"/>
  <c r="K83" i="19" s="1"/>
  <c r="L83" i="19" s="1"/>
  <c r="N83" i="19" s="1"/>
  <c r="O83" i="19" l="1"/>
  <c r="I84" i="19" s="1"/>
  <c r="J84" i="19" l="1"/>
  <c r="K84" i="19" s="1"/>
  <c r="L84" i="19" s="1"/>
  <c r="N84" i="19" s="1"/>
  <c r="O84" i="19" l="1"/>
  <c r="I85" i="19"/>
  <c r="J85" i="19" l="1"/>
  <c r="K85" i="19" s="1"/>
  <c r="L85" i="19" s="1"/>
  <c r="N85" i="19" s="1"/>
  <c r="O85" i="19" l="1"/>
  <c r="I86" i="19" s="1"/>
  <c r="J86" i="19" l="1"/>
  <c r="K86" i="19" s="1"/>
  <c r="L86" i="19" s="1"/>
  <c r="N86" i="19" s="1"/>
  <c r="O86" i="19" l="1"/>
  <c r="I87" i="19" s="1"/>
  <c r="J87" i="19" l="1"/>
  <c r="K87" i="19" s="1"/>
  <c r="L87" i="19" s="1"/>
  <c r="N87" i="19" s="1"/>
  <c r="O87" i="19" l="1"/>
  <c r="I88" i="19" s="1"/>
  <c r="J88" i="19" l="1"/>
  <c r="K88" i="19" s="1"/>
  <c r="L88" i="19" s="1"/>
  <c r="N88" i="19" s="1"/>
  <c r="O88" i="19" l="1"/>
  <c r="I89" i="19"/>
  <c r="J89" i="19" l="1"/>
  <c r="K89" i="19" s="1"/>
  <c r="L89" i="19" s="1"/>
  <c r="N89" i="19" s="1"/>
  <c r="O89" i="19" l="1"/>
  <c r="I90" i="19" s="1"/>
  <c r="J90" i="19" l="1"/>
  <c r="K90" i="19" s="1"/>
  <c r="L90" i="19" s="1"/>
  <c r="N90" i="19" s="1"/>
  <c r="O90" i="19" l="1"/>
  <c r="I91" i="19"/>
  <c r="J91" i="19" l="1"/>
  <c r="K91" i="19" s="1"/>
  <c r="L91" i="19" s="1"/>
  <c r="N91" i="19" s="1"/>
  <c r="O91" i="19" l="1"/>
  <c r="I92" i="19" s="1"/>
  <c r="J92" i="19" l="1"/>
  <c r="K92" i="19" s="1"/>
  <c r="L92" i="19" s="1"/>
  <c r="N92" i="19" s="1"/>
  <c r="O92" i="19" l="1"/>
  <c r="I93" i="19" s="1"/>
  <c r="J93" i="19" l="1"/>
  <c r="K93" i="19" s="1"/>
  <c r="L93" i="19" s="1"/>
  <c r="N93" i="19" s="1"/>
  <c r="O93" i="19" l="1"/>
  <c r="I94" i="19" s="1"/>
  <c r="J94" i="19" l="1"/>
  <c r="K94" i="19" s="1"/>
  <c r="L94" i="19" s="1"/>
  <c r="N94" i="19" s="1"/>
  <c r="O94" i="19" l="1"/>
  <c r="I95" i="19"/>
  <c r="J95" i="19" l="1"/>
  <c r="K95" i="19" s="1"/>
  <c r="L95" i="19" s="1"/>
  <c r="N95" i="19" s="1"/>
  <c r="O95" i="19" l="1"/>
  <c r="I96" i="19" s="1"/>
  <c r="J96" i="19" l="1"/>
  <c r="K96" i="19" s="1"/>
  <c r="L96" i="19" s="1"/>
  <c r="N96" i="19" s="1"/>
  <c r="O96" i="19" l="1"/>
  <c r="I97" i="19"/>
  <c r="J97" i="19" l="1"/>
  <c r="K97" i="19" s="1"/>
  <c r="L97" i="19" s="1"/>
  <c r="N97" i="19" s="1"/>
  <c r="O97" i="19" l="1"/>
  <c r="I98" i="19" s="1"/>
  <c r="J98" i="19" l="1"/>
  <c r="K98" i="19" s="1"/>
  <c r="L98" i="19" s="1"/>
  <c r="N98" i="19" s="1"/>
  <c r="O98" i="19" l="1"/>
  <c r="I99" i="19"/>
  <c r="J99" i="19" l="1"/>
  <c r="K99" i="19" s="1"/>
  <c r="L99" i="19" s="1"/>
  <c r="N99" i="19" s="1"/>
  <c r="O99" i="19" l="1"/>
  <c r="I100" i="19" s="1"/>
  <c r="J100" i="19" l="1"/>
  <c r="K100" i="19" s="1"/>
  <c r="L100" i="19" s="1"/>
  <c r="E6" i="8" s="1"/>
  <c r="E7" i="8" l="1"/>
  <c r="L129" i="19"/>
  <c r="N100" i="19"/>
  <c r="O100" i="19" l="1"/>
  <c r="E17" i="8" s="1"/>
  <c r="O129" i="19" l="1"/>
  <c r="I101" i="19"/>
  <c r="J101" i="19" l="1"/>
  <c r="K101" i="19" s="1"/>
  <c r="L101" i="19" s="1"/>
  <c r="N101" i="19" l="1"/>
  <c r="O101" i="19" l="1"/>
  <c r="I102" i="19" l="1"/>
  <c r="J102" i="19" l="1"/>
  <c r="K102" i="19" s="1"/>
  <c r="L102" i="19" s="1"/>
  <c r="N102" i="19" l="1"/>
  <c r="O102" i="19" l="1"/>
  <c r="I103" i="19" l="1"/>
  <c r="J103" i="19" l="1"/>
  <c r="K103" i="19" s="1"/>
  <c r="L103" i="19" s="1"/>
  <c r="N103" i="19" l="1"/>
  <c r="O103" i="19" l="1"/>
  <c r="I104" i="19" l="1"/>
  <c r="J104" i="19" l="1"/>
  <c r="K104" i="19" s="1"/>
  <c r="L104" i="19" s="1"/>
  <c r="N104" i="19" l="1"/>
  <c r="O104" i="19" l="1"/>
  <c r="I105" i="19" l="1"/>
  <c r="J105" i="19" l="1"/>
  <c r="K105" i="19" s="1"/>
  <c r="L105" i="19" s="1"/>
  <c r="N105" i="19" l="1"/>
  <c r="O105" i="19" l="1"/>
  <c r="I106" i="19" l="1"/>
  <c r="J106" i="19" l="1"/>
  <c r="K106" i="19" s="1"/>
  <c r="L106" i="19" s="1"/>
  <c r="N106" i="19" s="1"/>
  <c r="O106" i="19" l="1"/>
  <c r="I107" i="19" s="1"/>
  <c r="J107" i="19" l="1"/>
  <c r="K107" i="19" s="1"/>
  <c r="L107" i="19" s="1"/>
  <c r="N107" i="19" s="1"/>
  <c r="O107" i="19" l="1"/>
  <c r="I108" i="19"/>
  <c r="J108" i="19" l="1"/>
  <c r="K108" i="19" s="1"/>
  <c r="L108" i="19" s="1"/>
  <c r="N108" i="19" s="1"/>
  <c r="O108" i="19" l="1"/>
  <c r="I109" i="19" s="1"/>
  <c r="J109" i="19" l="1"/>
  <c r="K109" i="19" s="1"/>
  <c r="L109" i="19" s="1"/>
  <c r="N109" i="19" s="1"/>
  <c r="O109" i="19" l="1"/>
  <c r="I110" i="19"/>
  <c r="J110" i="19" l="1"/>
  <c r="K110" i="19" s="1"/>
  <c r="L110" i="19" s="1"/>
  <c r="N110" i="19" s="1"/>
  <c r="O110" i="19" l="1"/>
  <c r="I111" i="19" s="1"/>
  <c r="J111" i="19" l="1"/>
  <c r="K111" i="19" s="1"/>
  <c r="L111" i="19" s="1"/>
  <c r="N111" i="19" s="1"/>
  <c r="O111" i="19" l="1"/>
  <c r="I112" i="19" s="1"/>
  <c r="J112" i="19" l="1"/>
  <c r="K112" i="19" s="1"/>
  <c r="L112" i="19" s="1"/>
  <c r="N112" i="19" s="1"/>
  <c r="O112" i="19" l="1"/>
  <c r="I113" i="19" s="1"/>
  <c r="J113" i="19" l="1"/>
  <c r="K113" i="19" s="1"/>
  <c r="L113" i="19" s="1"/>
  <c r="N113" i="19" s="1"/>
  <c r="O113" i="19" l="1"/>
  <c r="I114" i="19" s="1"/>
  <c r="J114" i="19" l="1"/>
  <c r="K114" i="19" s="1"/>
  <c r="L114" i="19" s="1"/>
  <c r="N114" i="19" s="1"/>
  <c r="O114" i="19" l="1"/>
  <c r="I115" i="19" s="1"/>
  <c r="J115" i="19" l="1"/>
  <c r="K115" i="19" s="1"/>
  <c r="L115" i="19" s="1"/>
  <c r="N115" i="19" s="1"/>
  <c r="O115" i="19" l="1"/>
  <c r="I116" i="19" s="1"/>
  <c r="J116" i="19" l="1"/>
  <c r="K116" i="19" s="1"/>
  <c r="L116" i="19" s="1"/>
  <c r="N116" i="19" s="1"/>
  <c r="O116" i="19" l="1"/>
  <c r="I117" i="19" s="1"/>
  <c r="J117" i="19" l="1"/>
  <c r="K117" i="19" s="1"/>
  <c r="L117" i="19" s="1"/>
  <c r="N117" i="19" s="1"/>
  <c r="O117" i="19" l="1"/>
  <c r="I118" i="19" s="1"/>
  <c r="J118" i="19" l="1"/>
  <c r="K118" i="19" s="1"/>
  <c r="L118" i="19" s="1"/>
  <c r="N118" i="19" s="1"/>
  <c r="O118" i="19" l="1"/>
  <c r="I119" i="19" s="1"/>
  <c r="J119" i="19" l="1"/>
  <c r="K119" i="19" s="1"/>
  <c r="L119" i="19" s="1"/>
  <c r="N119" i="19" s="1"/>
  <c r="O119" i="19" l="1"/>
  <c r="I120" i="19" s="1"/>
  <c r="J120" i="19" l="1"/>
  <c r="K120" i="19" s="1"/>
  <c r="L120" i="19" s="1"/>
  <c r="N120" i="19" s="1"/>
  <c r="O120" i="19" l="1"/>
  <c r="I121" i="19" s="1"/>
  <c r="J121" i="19" l="1"/>
  <c r="K121" i="19" s="1"/>
  <c r="L121" i="19" s="1"/>
  <c r="N121" i="19" s="1"/>
  <c r="O121" i="19" l="1"/>
  <c r="I122" i="19" s="1"/>
  <c r="J122" i="19" l="1"/>
  <c r="K122" i="19" s="1"/>
  <c r="L122" i="19" s="1"/>
  <c r="N122" i="19" s="1"/>
  <c r="O122" i="19" l="1"/>
  <c r="I123" i="19" s="1"/>
  <c r="J123" i="19" l="1"/>
  <c r="K123" i="19" s="1"/>
  <c r="L123" i="19" s="1"/>
  <c r="N123" i="19" s="1"/>
  <c r="O123" i="19" l="1"/>
  <c r="I124" i="19" s="1"/>
  <c r="J124" i="19" l="1"/>
  <c r="K124" i="19" s="1"/>
  <c r="L124" i="19" s="1"/>
  <c r="N124" i="19" s="1"/>
  <c r="O124" i="19" l="1"/>
  <c r="I125" i="19" s="1"/>
  <c r="J125" i="19" s="1"/>
  <c r="K125" i="19" s="1"/>
  <c r="L125" i="19" s="1"/>
  <c r="F6" i="8" s="1"/>
  <c r="F7" i="8" s="1"/>
  <c r="L131" i="19" l="1"/>
  <c r="L130" i="19"/>
  <c r="N125" i="19"/>
  <c r="O125" i="19" s="1"/>
  <c r="F17" i="8" s="1"/>
  <c r="O131" i="19" l="1"/>
  <c r="O130" i="19"/>
</calcChain>
</file>

<file path=xl/sharedStrings.xml><?xml version="1.0" encoding="utf-8"?>
<sst xmlns="http://schemas.openxmlformats.org/spreadsheetml/2006/main" count="345" uniqueCount="67">
  <si>
    <t>Name of the Crop</t>
  </si>
  <si>
    <t>Start Date</t>
  </si>
  <si>
    <t>End Date</t>
  </si>
  <si>
    <t>No. of Crop stages</t>
  </si>
  <si>
    <t>Stage</t>
  </si>
  <si>
    <t>Crop Stage</t>
  </si>
  <si>
    <t>Length (days)</t>
  </si>
  <si>
    <t>Kc</t>
  </si>
  <si>
    <t>Ky</t>
  </si>
  <si>
    <t>Soil and crop parameters used in Simulation</t>
  </si>
  <si>
    <t>Crop Period (days)</t>
  </si>
  <si>
    <t>Depth of root zone (m)</t>
  </si>
  <si>
    <t>FC of Soil (--)</t>
  </si>
  <si>
    <t>PWP of Soil (--)</t>
  </si>
  <si>
    <t>TAW of Soil (mm)</t>
  </si>
  <si>
    <t>RAW of Soil (mm)</t>
  </si>
  <si>
    <t>Initial</t>
  </si>
  <si>
    <t>Vegetative</t>
  </si>
  <si>
    <t>Mid / Reproduction</t>
  </si>
  <si>
    <t>End</t>
  </si>
  <si>
    <t>Day</t>
  </si>
  <si>
    <t>Precip (mm)</t>
  </si>
  <si>
    <t>Eto (mm)</t>
  </si>
  <si>
    <t>Kc (--)</t>
  </si>
  <si>
    <t>Etc (mm)</t>
  </si>
  <si>
    <t>Dr (mm)</t>
  </si>
  <si>
    <t>Ks (actual)</t>
  </si>
  <si>
    <t>Ks (modified)</t>
  </si>
  <si>
    <t>Eta (mm)</t>
  </si>
  <si>
    <t>Irrigation (mm)</t>
  </si>
  <si>
    <t>Deep Perc. (mm)</t>
  </si>
  <si>
    <t>Soil-Water Balance considering Conventional Irrigation (Fixed date irrigation scheduling)</t>
  </si>
  <si>
    <t>Soil-Water Balance considering IMD weather forecasts of P and ET with 1-Day Lead time</t>
  </si>
  <si>
    <t>Rice</t>
  </si>
  <si>
    <t>Ponding Depth (mm)</t>
  </si>
  <si>
    <t>Min_Ponding Depth (mm)</t>
  </si>
  <si>
    <t>Min Ponding Depth (mm)</t>
  </si>
  <si>
    <t>Irrigation condition</t>
  </si>
  <si>
    <t>Irrigation Depth (mm)</t>
  </si>
  <si>
    <t>Development</t>
  </si>
  <si>
    <t>Mid-season</t>
  </si>
  <si>
    <t>End -season</t>
  </si>
  <si>
    <t>Soil-Water Balance considering IMD weather forecasts of P and ET with 2-Day Lead time</t>
  </si>
  <si>
    <t>End-season</t>
  </si>
  <si>
    <t>Soil-Water Balance considering IMD weather forecasts of P and ET with 3-Day Lead time</t>
  </si>
  <si>
    <t>Soil-Water Balance considering IMD weather forecasts of P and ET with 4-Day Lead time</t>
  </si>
  <si>
    <t>Soil-Water Balance considering IMD weather forecasts of P and ET with 5-Day Lead time</t>
  </si>
  <si>
    <t>initial</t>
  </si>
  <si>
    <t>dev</t>
  </si>
  <si>
    <t>mid</t>
  </si>
  <si>
    <t>end</t>
  </si>
  <si>
    <t>Conventional</t>
  </si>
  <si>
    <t>Precip (mm) - Observed</t>
  </si>
  <si>
    <r>
      <rPr>
        <b/>
        <sz val="11"/>
        <color theme="1"/>
        <rFont val="Calibri"/>
        <family val="2"/>
      </rPr>
      <t xml:space="preserve">Σ </t>
    </r>
    <r>
      <rPr>
        <b/>
        <sz val="11"/>
        <color theme="1"/>
        <rFont val="Calibri"/>
        <family val="2"/>
        <scheme val="minor"/>
      </rPr>
      <t>Max. Eto</t>
    </r>
  </si>
  <si>
    <t>Yield Response - Ky</t>
  </si>
  <si>
    <t>Relative Yield - Ry</t>
  </si>
  <si>
    <t>Eto - observed (mm)</t>
  </si>
  <si>
    <t>Mid / Reprod.</t>
  </si>
  <si>
    <r>
      <t xml:space="preserve">Max </t>
    </r>
    <r>
      <rPr>
        <sz val="11"/>
        <color theme="1"/>
        <rFont val="Calibri"/>
        <family val="2"/>
      </rPr>
      <t xml:space="preserve">Σ </t>
    </r>
    <r>
      <rPr>
        <sz val="11"/>
        <color theme="1"/>
        <rFont val="Calibri"/>
        <family val="2"/>
        <scheme val="minor"/>
      </rPr>
      <t>Eto (mm) Factor</t>
    </r>
  </si>
  <si>
    <t>5-day Perfect</t>
  </si>
  <si>
    <t>Stage-wise Accumulation of Irrigation (mm)</t>
  </si>
  <si>
    <t>Stage-wise Accumulation of Deep percolation (mm)</t>
  </si>
  <si>
    <t>Stage-wise Accumulated Relative Yield</t>
  </si>
  <si>
    <t>RY = Ky * (ETa / Eto_max)</t>
  </si>
  <si>
    <t>X-axis --&gt; Initial ; Veg ; Mid ; End</t>
  </si>
  <si>
    <t>Primary Y-axis --&gt; Irrigation / Deep perc. In mm</t>
  </si>
  <si>
    <t>Secondary Y-axis --&gt; Bio mass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</si>
</sst>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14" fontId="0" fillId="2" borderId="1" xfId="0" applyNumberFormat="1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2" fontId="1" fillId="5" borderId="0" xfId="0" applyNumberFormat="1" applyFont="1" applyFill="1" applyBorder="1" applyAlignment="1">
      <alignment horizontal="center"/>
    </xf>
    <xf numFmtId="2" fontId="1" fillId="5" borderId="0" xfId="0" applyNumberFormat="1" applyFont="1" applyFill="1"/>
    <xf numFmtId="0" fontId="1" fillId="0" borderId="1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4" fontId="0" fillId="0" borderId="0" xfId="0" applyNumberForma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/>
    </xf>
    <xf numFmtId="2" fontId="0" fillId="0" borderId="0" xfId="0" applyNumberFormat="1"/>
    <xf numFmtId="2" fontId="1" fillId="5" borderId="1" xfId="0" applyNumberFormat="1" applyFont="1" applyFill="1" applyBorder="1" applyAlignment="1">
      <alignment horizontal="center" vertical="center"/>
    </xf>
    <xf numFmtId="2" fontId="0" fillId="2" borderId="1" xfId="0" applyNumberFormat="1" applyFont="1" applyFill="1" applyBorder="1" applyAlignment="1">
      <alignment horizontal="center" vertical="center"/>
    </xf>
    <xf numFmtId="0" fontId="0" fillId="4" borderId="0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2" fontId="0" fillId="2" borderId="0" xfId="0" applyNumberFormat="1" applyFont="1" applyFill="1" applyBorder="1" applyAlignment="1">
      <alignment horizontal="center" vertical="center"/>
    </xf>
    <xf numFmtId="0" fontId="0" fillId="4" borderId="10" xfId="0" applyFill="1" applyBorder="1" applyAlignment="1">
      <alignment horizontal="center"/>
    </xf>
    <xf numFmtId="0" fontId="0" fillId="2" borderId="0" xfId="0" applyFill="1" applyBorder="1" applyAlignment="1">
      <alignment horizontal="center" vertical="center" wrapText="1"/>
    </xf>
    <xf numFmtId="2" fontId="0" fillId="0" borderId="0" xfId="0" applyNumberFormat="1" applyFill="1" applyBorder="1" applyAlignment="1">
      <alignment horizontal="center"/>
    </xf>
    <xf numFmtId="2" fontId="0" fillId="0" borderId="0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4" borderId="0" xfId="0" applyNumberFormat="1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1" xfId="0" applyBorder="1"/>
    <xf numFmtId="2" fontId="0" fillId="0" borderId="1" xfId="0" applyNumberFormat="1" applyFill="1" applyBorder="1" applyAlignment="1">
      <alignment horizontal="center"/>
    </xf>
    <xf numFmtId="2" fontId="0" fillId="4" borderId="1" xfId="0" applyNumberFormat="1" applyFill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/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0" fillId="2" borderId="10" xfId="0" applyFill="1" applyBorder="1" applyAlignment="1">
      <alignment horizontal="center" vertical="center" wrapText="1"/>
    </xf>
    <xf numFmtId="0" fontId="0" fillId="0" borderId="7" xfId="0" applyBorder="1" applyAlignment="1">
      <alignment horizontal="center"/>
    </xf>
    <xf numFmtId="0" fontId="1" fillId="0" borderId="0" xfId="0" applyFont="1" applyAlignment="1">
      <alignment horizontal="center"/>
    </xf>
    <xf numFmtId="14" fontId="0" fillId="0" borderId="0" xfId="0" applyNumberFormat="1"/>
    <xf numFmtId="14" fontId="1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Fill="1" applyBorder="1" applyAlignment="1">
      <alignment horizontal="center" vertical="center"/>
    </xf>
    <xf numFmtId="14" fontId="0" fillId="4" borderId="1" xfId="0" applyNumberFormat="1" applyFill="1" applyBorder="1" applyAlignment="1">
      <alignment horizontal="center"/>
    </xf>
    <xf numFmtId="14" fontId="0" fillId="4" borderId="0" xfId="0" applyNumberFormat="1" applyFill="1" applyBorder="1" applyAlignment="1">
      <alignment horizontal="center"/>
    </xf>
    <xf numFmtId="0" fontId="0" fillId="2" borderId="6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2" borderId="9" xfId="0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10501259616579493"/>
          <c:y val="2.2282494488502124E-2"/>
          <c:w val="0.82979983562660731"/>
          <c:h val="0.86966252133736144"/>
        </c:manualLayout>
      </c:layout>
      <c:lineChart>
        <c:grouping val="standard"/>
        <c:varyColors val="0"/>
        <c:ser>
          <c:idx val="2"/>
          <c:order val="2"/>
          <c:tx>
            <c:v>Conventional_Dp</c:v>
          </c:tx>
          <c:spPr>
            <a:ln w="19050" cap="rnd">
              <a:solidFill>
                <a:schemeClr val="accent3"/>
              </a:solidFill>
              <a:prstDash val="solid"/>
              <a:round/>
            </a:ln>
            <a:effectLst/>
          </c:spPr>
          <c:marker>
            <c:symbol val="squar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prstDash val="dash"/>
              </a:ln>
              <a:effectLst/>
            </c:spPr>
          </c:marker>
          <c:cat>
            <c:strRef>
              <c:f>'[1]water bal'!$C$10:$F$10</c:f>
              <c:strCache>
                <c:ptCount val="4"/>
                <c:pt idx="0">
                  <c:v>Initial</c:v>
                </c:pt>
                <c:pt idx="1">
                  <c:v>Vegetative</c:v>
                </c:pt>
                <c:pt idx="2">
                  <c:v>Reproduction</c:v>
                </c:pt>
                <c:pt idx="3">
                  <c:v>End</c:v>
                </c:pt>
              </c:strCache>
            </c:strRef>
          </c:cat>
          <c:val>
            <c:numRef>
              <c:f>'water bal'!$C$16:$F$16</c:f>
              <c:numCache>
                <c:formatCode>0.00</c:formatCode>
                <c:ptCount val="4"/>
                <c:pt idx="0">
                  <c:v>223.33528160345853</c:v>
                </c:pt>
                <c:pt idx="1">
                  <c:v>458.84679528406951</c:v>
                </c:pt>
                <c:pt idx="2">
                  <c:v>751.46681970451618</c:v>
                </c:pt>
                <c:pt idx="3">
                  <c:v>1123.6166840228461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DD-48DA-BF15-D2D6794DCC89}"/>
            </c:ext>
          </c:extLst>
        </c:ser>
        <c:ser>
          <c:idx val="5"/>
          <c:order val="3"/>
          <c:tx>
            <c:v>Reference_Dp</c:v>
          </c:tx>
          <c:spPr>
            <a:ln w="19050" cap="rnd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squar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prstDash val="solid"/>
              </a:ln>
              <a:effectLst/>
            </c:spPr>
          </c:marker>
          <c:cat>
            <c:strRef>
              <c:f>'[1]water bal'!$C$10:$F$10</c:f>
              <c:strCache>
                <c:ptCount val="4"/>
                <c:pt idx="0">
                  <c:v>Initial</c:v>
                </c:pt>
                <c:pt idx="1">
                  <c:v>Vegetative</c:v>
                </c:pt>
                <c:pt idx="2">
                  <c:v>Reproduction</c:v>
                </c:pt>
                <c:pt idx="3">
                  <c:v>End</c:v>
                </c:pt>
              </c:strCache>
            </c:strRef>
          </c:cat>
          <c:val>
            <c:numRef>
              <c:f>'water bal'!$C$17:$F$17</c:f>
              <c:numCache>
                <c:formatCode>0.00</c:formatCode>
                <c:ptCount val="4"/>
                <c:pt idx="0">
                  <c:v>182.42360297514409</c:v>
                </c:pt>
                <c:pt idx="1">
                  <c:v>367.95005002498601</c:v>
                </c:pt>
                <c:pt idx="2">
                  <c:v>615.282507034947</c:v>
                </c:pt>
                <c:pt idx="3">
                  <c:v>975.64676868776576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DD-48DA-BF15-D2D6794DCC89}"/>
            </c:ext>
          </c:extLst>
        </c:ser>
        <c:ser>
          <c:idx val="1"/>
          <c:order val="4"/>
          <c:tx>
            <c:v>Conventional_irri</c:v>
          </c:tx>
          <c:spPr>
            <a:ln w="190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ysDash"/>
              </a:ln>
              <a:effectLst/>
            </c:spPr>
          </c:marker>
          <c:cat>
            <c:strRef>
              <c:f>'[1]water bal'!$C$10:$F$10</c:f>
              <c:strCache>
                <c:ptCount val="4"/>
                <c:pt idx="0">
                  <c:v>Initial</c:v>
                </c:pt>
                <c:pt idx="1">
                  <c:v>Vegetative</c:v>
                </c:pt>
                <c:pt idx="2">
                  <c:v>Reproduction</c:v>
                </c:pt>
                <c:pt idx="3">
                  <c:v>End</c:v>
                </c:pt>
              </c:strCache>
            </c:strRef>
          </c:cat>
          <c:val>
            <c:numRef>
              <c:f>'water bal'!$C$11:$F$11</c:f>
              <c:numCache>
                <c:formatCode>0.00</c:formatCode>
                <c:ptCount val="4"/>
                <c:pt idx="0">
                  <c:v>230</c:v>
                </c:pt>
                <c:pt idx="1">
                  <c:v>475</c:v>
                </c:pt>
                <c:pt idx="2">
                  <c:v>800</c:v>
                </c:pt>
                <c:pt idx="3">
                  <c:v>835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DD-48DA-BF15-D2D6794DCC89}"/>
            </c:ext>
          </c:extLst>
        </c:ser>
        <c:ser>
          <c:idx val="4"/>
          <c:order val="5"/>
          <c:tx>
            <c:v>Reference_irri</c:v>
          </c:tx>
          <c:spPr>
            <a:ln w="19050" cap="rnd">
              <a:solidFill>
                <a:schemeClr val="accent5"/>
              </a:solidFill>
              <a:prstDash val="sysDash"/>
              <a:round/>
            </a:ln>
            <a:effectLst/>
          </c:spPr>
          <c:marker>
            <c:symbol val="circle"/>
            <c:size val="6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ysDash"/>
              </a:ln>
              <a:effectLst/>
            </c:spPr>
          </c:marker>
          <c:cat>
            <c:strRef>
              <c:f>'[1]water bal'!$C$10:$F$10</c:f>
              <c:strCache>
                <c:ptCount val="4"/>
                <c:pt idx="0">
                  <c:v>Initial</c:v>
                </c:pt>
                <c:pt idx="1">
                  <c:v>Vegetative</c:v>
                </c:pt>
                <c:pt idx="2">
                  <c:v>Reproduction</c:v>
                </c:pt>
                <c:pt idx="3">
                  <c:v>End</c:v>
                </c:pt>
              </c:strCache>
            </c:strRef>
          </c:cat>
          <c:val>
            <c:numRef>
              <c:f>'water bal'!$C$12:$F$12</c:f>
              <c:numCache>
                <c:formatCode>0.00</c:formatCode>
                <c:ptCount val="4"/>
                <c:pt idx="0">
                  <c:v>186.41</c:v>
                </c:pt>
                <c:pt idx="1">
                  <c:v>381.89000000000004</c:v>
                </c:pt>
                <c:pt idx="2">
                  <c:v>662.85</c:v>
                </c:pt>
                <c:pt idx="3">
                  <c:v>686.14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2DD-48DA-BF15-D2D6794DCC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7200335"/>
        <c:axId val="2027194511"/>
      </c:lineChart>
      <c:lineChart>
        <c:grouping val="standard"/>
        <c:varyColors val="0"/>
        <c:ser>
          <c:idx val="0"/>
          <c:order val="0"/>
          <c:tx>
            <c:v>Conventional_ry</c:v>
          </c:tx>
          <c:spPr>
            <a:ln w="19050" cap="rnd">
              <a:solidFill>
                <a:schemeClr val="accent1"/>
              </a:solidFill>
              <a:prstDash val="dashDot"/>
              <a:round/>
            </a:ln>
            <a:effectLst/>
          </c:spPr>
          <c:marker>
            <c:symbol val="triang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dashDot"/>
              </a:ln>
              <a:effectLst/>
            </c:spPr>
          </c:marker>
          <c:cat>
            <c:strRef>
              <c:f>'[1]water bal'!$C$4:$F$4</c:f>
              <c:strCache>
                <c:ptCount val="4"/>
                <c:pt idx="0">
                  <c:v>Initial</c:v>
                </c:pt>
                <c:pt idx="1">
                  <c:v>Vegetative</c:v>
                </c:pt>
                <c:pt idx="2">
                  <c:v>Reproduction</c:v>
                </c:pt>
                <c:pt idx="3">
                  <c:v>End</c:v>
                </c:pt>
              </c:strCache>
            </c:strRef>
          </c:cat>
          <c:val>
            <c:numRef>
              <c:f>'water bal'!$C$5:$F$5</c:f>
              <c:numCache>
                <c:formatCode>0.00</c:formatCode>
                <c:ptCount val="4"/>
                <c:pt idx="0">
                  <c:v>0.17879327039457762</c:v>
                </c:pt>
                <c:pt idx="1">
                  <c:v>0.42378695922813553</c:v>
                </c:pt>
                <c:pt idx="2">
                  <c:v>0.75934977694781591</c:v>
                </c:pt>
                <c:pt idx="3">
                  <c:v>0.89619957118649896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2DD-48DA-BF15-D2D6794DCC89}"/>
            </c:ext>
          </c:extLst>
        </c:ser>
        <c:ser>
          <c:idx val="3"/>
          <c:order val="1"/>
          <c:tx>
            <c:v>Reference_ry</c:v>
          </c:tx>
          <c:spPr>
            <a:ln w="19050" cap="rnd">
              <a:solidFill>
                <a:schemeClr val="accent4"/>
              </a:solidFill>
              <a:prstDash val="dashDot"/>
              <a:round/>
            </a:ln>
            <a:effectLst/>
          </c:spPr>
          <c:marker>
            <c:symbol val="triangle"/>
            <c:size val="6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prstDash val="dashDot"/>
              </a:ln>
              <a:effectLst/>
            </c:spPr>
          </c:marker>
          <c:cat>
            <c:strRef>
              <c:f>'[1]water bal'!$C$4:$F$4</c:f>
              <c:strCache>
                <c:ptCount val="4"/>
                <c:pt idx="0">
                  <c:v>Initial</c:v>
                </c:pt>
                <c:pt idx="1">
                  <c:v>Vegetative</c:v>
                </c:pt>
                <c:pt idx="2">
                  <c:v>Reproduction</c:v>
                </c:pt>
                <c:pt idx="3">
                  <c:v>End</c:v>
                </c:pt>
              </c:strCache>
            </c:strRef>
          </c:cat>
          <c:val>
            <c:numRef>
              <c:f>'water bal'!$C$7:$F$7</c:f>
              <c:numCache>
                <c:formatCode>0.00</c:formatCode>
                <c:ptCount val="4"/>
                <c:pt idx="0">
                  <c:v>0.19865918912864927</c:v>
                </c:pt>
                <c:pt idx="1">
                  <c:v>0.47087439867149838</c:v>
                </c:pt>
                <c:pt idx="2">
                  <c:v>0.84372197354274014</c:v>
                </c:pt>
                <c:pt idx="3">
                  <c:v>0.99577730032255485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2DD-48DA-BF15-D2D6794DCC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3193519"/>
        <c:axId val="1953187279"/>
      </c:lineChart>
      <c:catAx>
        <c:axId val="2027200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0" i="0" u="none" strike="noStrike" baseline="0">
                    <a:effectLst/>
                  </a:rPr>
                  <a:t> Kharif-2019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7136867361276807"/>
              <c:y val="0.94678206604658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7194511"/>
        <c:crosses val="autoZero"/>
        <c:auto val="0"/>
        <c:lblAlgn val="ctr"/>
        <c:lblOffset val="100"/>
        <c:noMultiLvlLbl val="0"/>
      </c:catAx>
      <c:valAx>
        <c:axId val="2027194511"/>
        <c:scaling>
          <c:orientation val="minMax"/>
          <c:max val="1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Irrigation/deep percolation (mm)</a:t>
                </a:r>
              </a:p>
            </c:rich>
          </c:tx>
          <c:layout>
            <c:manualLayout>
              <c:xMode val="edge"/>
              <c:yMode val="edge"/>
              <c:x val="3.088461124296752E-3"/>
              <c:y val="0.284215915326577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7200335"/>
        <c:crosses val="autoZero"/>
        <c:crossBetween val="between"/>
      </c:valAx>
      <c:valAx>
        <c:axId val="1953187279"/>
        <c:scaling>
          <c:orientation val="minMax"/>
          <c:max val="1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Relative Yield (-)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3193519"/>
        <c:crosses val="max"/>
        <c:crossBetween val="between"/>
      </c:valAx>
      <c:catAx>
        <c:axId val="195319351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5318727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72687624274238449"/>
          <c:y val="0.58171570412887263"/>
          <c:w val="0.2057347755772953"/>
          <c:h val="0.30639226779912915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420822397200349"/>
          <c:y val="3.7450704187847336E-2"/>
          <c:w val="0.83307282465085231"/>
          <c:h val="0.85871156018245609"/>
        </c:manualLayout>
      </c:layout>
      <c:lineChart>
        <c:grouping val="standard"/>
        <c:varyColors val="0"/>
        <c:ser>
          <c:idx val="2"/>
          <c:order val="2"/>
          <c:tx>
            <c:v>Conventional_Dp</c:v>
          </c:tx>
          <c:spPr>
            <a:ln w="19050" cap="rnd">
              <a:solidFill>
                <a:schemeClr val="accent3"/>
              </a:solidFill>
              <a:prstDash val="solid"/>
              <a:round/>
            </a:ln>
            <a:effectLst/>
          </c:spPr>
          <c:marker>
            <c:symbol val="squar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prstDash val="dash"/>
              </a:ln>
              <a:effectLst/>
            </c:spPr>
          </c:marker>
          <c:cat>
            <c:strRef>
              <c:f>'[1]water bal'!$C$10:$F$10</c:f>
              <c:strCache>
                <c:ptCount val="4"/>
                <c:pt idx="0">
                  <c:v>Initial</c:v>
                </c:pt>
                <c:pt idx="1">
                  <c:v>Vegetative</c:v>
                </c:pt>
                <c:pt idx="2">
                  <c:v>Reproduction</c:v>
                </c:pt>
                <c:pt idx="3">
                  <c:v>End</c:v>
                </c:pt>
              </c:strCache>
            </c:strRef>
          </c:cat>
          <c:val>
            <c:numRef>
              <c:f>'[1]water bal'!$C$16:$F$16</c:f>
              <c:numCache>
                <c:formatCode>General</c:formatCode>
                <c:ptCount val="4"/>
                <c:pt idx="0">
                  <c:v>232.03197287694334</c:v>
                </c:pt>
                <c:pt idx="1">
                  <c:v>418.38817859446078</c:v>
                </c:pt>
                <c:pt idx="2">
                  <c:v>641.79836760788191</c:v>
                </c:pt>
                <c:pt idx="3">
                  <c:v>662.1873565271527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FE-4A59-9D39-45243C744043}"/>
            </c:ext>
          </c:extLst>
        </c:ser>
        <c:ser>
          <c:idx val="5"/>
          <c:order val="3"/>
          <c:tx>
            <c:v>Reference_Dp</c:v>
          </c:tx>
          <c:spPr>
            <a:ln w="19050" cap="rnd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squar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prstDash val="solid"/>
              </a:ln>
              <a:effectLst/>
            </c:spPr>
          </c:marker>
          <c:cat>
            <c:strRef>
              <c:f>'[1]water bal'!$C$10:$F$10</c:f>
              <c:strCache>
                <c:ptCount val="4"/>
                <c:pt idx="0">
                  <c:v>Initial</c:v>
                </c:pt>
                <c:pt idx="1">
                  <c:v>Vegetative</c:v>
                </c:pt>
                <c:pt idx="2">
                  <c:v>Reproduction</c:v>
                </c:pt>
                <c:pt idx="3">
                  <c:v>End</c:v>
                </c:pt>
              </c:strCache>
            </c:strRef>
          </c:cat>
          <c:val>
            <c:numRef>
              <c:f>'[1]water bal'!$C$17:$F$17</c:f>
              <c:numCache>
                <c:formatCode>General</c:formatCode>
                <c:ptCount val="4"/>
                <c:pt idx="0">
                  <c:v>182.19037187796658</c:v>
                </c:pt>
                <c:pt idx="1">
                  <c:v>320.66700583377525</c:v>
                </c:pt>
                <c:pt idx="2">
                  <c:v>493.45130099496095</c:v>
                </c:pt>
                <c:pt idx="3">
                  <c:v>502.54453851692637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FE-4A59-9D39-45243C744043}"/>
            </c:ext>
          </c:extLst>
        </c:ser>
        <c:ser>
          <c:idx val="1"/>
          <c:order val="4"/>
          <c:tx>
            <c:v>Conventional_irri</c:v>
          </c:tx>
          <c:spPr>
            <a:ln w="190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ysDash"/>
              </a:ln>
              <a:effectLst/>
            </c:spPr>
          </c:marker>
          <c:cat>
            <c:strRef>
              <c:f>'[1]water bal'!$C$10:$F$10</c:f>
              <c:strCache>
                <c:ptCount val="4"/>
                <c:pt idx="0">
                  <c:v>Initial</c:v>
                </c:pt>
                <c:pt idx="1">
                  <c:v>Vegetative</c:v>
                </c:pt>
                <c:pt idx="2">
                  <c:v>Reproduction</c:v>
                </c:pt>
                <c:pt idx="3">
                  <c:v>End</c:v>
                </c:pt>
              </c:strCache>
            </c:strRef>
          </c:cat>
          <c:val>
            <c:numRef>
              <c:f>'[1]water bal'!$C$11:$F$11</c:f>
              <c:numCache>
                <c:formatCode>General</c:formatCode>
                <c:ptCount val="4"/>
                <c:pt idx="0">
                  <c:v>230</c:v>
                </c:pt>
                <c:pt idx="1">
                  <c:v>465</c:v>
                </c:pt>
                <c:pt idx="2">
                  <c:v>790</c:v>
                </c:pt>
                <c:pt idx="3">
                  <c:v>880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FE-4A59-9D39-45243C744043}"/>
            </c:ext>
          </c:extLst>
        </c:ser>
        <c:ser>
          <c:idx val="4"/>
          <c:order val="5"/>
          <c:tx>
            <c:v>Reference_irri</c:v>
          </c:tx>
          <c:spPr>
            <a:ln w="19050" cap="rnd">
              <a:solidFill>
                <a:schemeClr val="accent5"/>
              </a:solidFill>
              <a:prstDash val="sysDash"/>
              <a:round/>
            </a:ln>
            <a:effectLst/>
          </c:spPr>
          <c:marker>
            <c:symbol val="circle"/>
            <c:size val="6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ysDash"/>
              </a:ln>
              <a:effectLst/>
            </c:spPr>
          </c:marker>
          <c:cat>
            <c:strRef>
              <c:f>'[1]water bal'!$C$10:$F$10</c:f>
              <c:strCache>
                <c:ptCount val="4"/>
                <c:pt idx="0">
                  <c:v>Initial</c:v>
                </c:pt>
                <c:pt idx="1">
                  <c:v>Vegetative</c:v>
                </c:pt>
                <c:pt idx="2">
                  <c:v>Reproduction</c:v>
                </c:pt>
                <c:pt idx="3">
                  <c:v>End</c:v>
                </c:pt>
              </c:strCache>
            </c:strRef>
          </c:cat>
          <c:val>
            <c:numRef>
              <c:f>'[1]water bal'!$C$12:$F$12</c:f>
              <c:numCache>
                <c:formatCode>General</c:formatCode>
                <c:ptCount val="4"/>
                <c:pt idx="0">
                  <c:v>178.78000000000003</c:v>
                </c:pt>
                <c:pt idx="1">
                  <c:v>365.47</c:v>
                </c:pt>
                <c:pt idx="2">
                  <c:v>640.76</c:v>
                </c:pt>
                <c:pt idx="3">
                  <c:v>719.96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FE-4A59-9D39-45243C7440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7200335"/>
        <c:axId val="2027194511"/>
      </c:lineChart>
      <c:lineChart>
        <c:grouping val="standard"/>
        <c:varyColors val="0"/>
        <c:ser>
          <c:idx val="0"/>
          <c:order val="0"/>
          <c:tx>
            <c:v>Conventional_ry</c:v>
          </c:tx>
          <c:spPr>
            <a:ln w="19050" cap="rnd">
              <a:solidFill>
                <a:schemeClr val="accent1"/>
              </a:solidFill>
              <a:prstDash val="dashDot"/>
              <a:round/>
            </a:ln>
            <a:effectLst/>
          </c:spPr>
          <c:marker>
            <c:symbol val="triang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dashDot"/>
              </a:ln>
              <a:effectLst/>
            </c:spPr>
          </c:marker>
          <c:cat>
            <c:strRef>
              <c:f>'[1]water bal'!$C$4:$F$4</c:f>
              <c:strCache>
                <c:ptCount val="4"/>
                <c:pt idx="0">
                  <c:v>Initial</c:v>
                </c:pt>
                <c:pt idx="1">
                  <c:v>Vegetative</c:v>
                </c:pt>
                <c:pt idx="2">
                  <c:v>Reproduction</c:v>
                </c:pt>
                <c:pt idx="3">
                  <c:v>End</c:v>
                </c:pt>
              </c:strCache>
            </c:strRef>
          </c:cat>
          <c:val>
            <c:numRef>
              <c:f>'[1]water bal'!$C$5:$F$5</c:f>
              <c:numCache>
                <c:formatCode>General</c:formatCode>
                <c:ptCount val="4"/>
                <c:pt idx="0">
                  <c:v>0.1206357872490314</c:v>
                </c:pt>
                <c:pt idx="1">
                  <c:v>0.31108275046545558</c:v>
                </c:pt>
                <c:pt idx="2">
                  <c:v>0.68834675187440242</c:v>
                </c:pt>
                <c:pt idx="3">
                  <c:v>0.91416112313188735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6FE-4A59-9D39-45243C744043}"/>
            </c:ext>
          </c:extLst>
        </c:ser>
        <c:ser>
          <c:idx val="3"/>
          <c:order val="1"/>
          <c:tx>
            <c:v>Reference_ry</c:v>
          </c:tx>
          <c:spPr>
            <a:ln w="19050" cap="rnd">
              <a:solidFill>
                <a:schemeClr val="accent4"/>
              </a:solidFill>
              <a:prstDash val="dashDot"/>
              <a:round/>
            </a:ln>
            <a:effectLst/>
          </c:spPr>
          <c:marker>
            <c:symbol val="triangle"/>
            <c:size val="6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prstDash val="dashDot"/>
              </a:ln>
              <a:effectLst/>
            </c:spPr>
          </c:marker>
          <c:cat>
            <c:strRef>
              <c:f>'[1]water bal'!$C$4:$F$4</c:f>
              <c:strCache>
                <c:ptCount val="4"/>
                <c:pt idx="0">
                  <c:v>Initial</c:v>
                </c:pt>
                <c:pt idx="1">
                  <c:v>Vegetative</c:v>
                </c:pt>
                <c:pt idx="2">
                  <c:v>Reproduction</c:v>
                </c:pt>
                <c:pt idx="3">
                  <c:v>End</c:v>
                </c:pt>
              </c:strCache>
            </c:strRef>
          </c:cat>
          <c:val>
            <c:numRef>
              <c:f>'[1]water bal'!$C$7:$F$7</c:f>
              <c:numCache>
                <c:formatCode>General</c:formatCode>
                <c:ptCount val="4"/>
                <c:pt idx="0">
                  <c:v>0.13245809439943648</c:v>
                </c:pt>
                <c:pt idx="1">
                  <c:v>0.34156886001107023</c:v>
                </c:pt>
                <c:pt idx="2">
                  <c:v>0.75580473355809397</c:v>
                </c:pt>
                <c:pt idx="3">
                  <c:v>1.0037489131988124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6FE-4A59-9D39-45243C7440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3193519"/>
        <c:axId val="1953187279"/>
      </c:lineChart>
      <c:catAx>
        <c:axId val="2027200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0" i="0" u="none" strike="noStrike" baseline="0">
                    <a:effectLst/>
                  </a:rPr>
                  <a:t>Rabi-2020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7194511"/>
        <c:crosses val="autoZero"/>
        <c:auto val="0"/>
        <c:lblAlgn val="ctr"/>
        <c:lblOffset val="100"/>
        <c:noMultiLvlLbl val="0"/>
      </c:catAx>
      <c:valAx>
        <c:axId val="2027194511"/>
        <c:scaling>
          <c:orientation val="minMax"/>
          <c:max val="1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Irrigation/deep percolation (mm)</a:t>
                </a:r>
              </a:p>
            </c:rich>
          </c:tx>
          <c:layout>
            <c:manualLayout>
              <c:xMode val="edge"/>
              <c:yMode val="edge"/>
              <c:x val="2.4191849425178481E-3"/>
              <c:y val="0.289862304580882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7200335"/>
        <c:crosses val="autoZero"/>
        <c:crossBetween val="between"/>
        <c:majorUnit val="200"/>
      </c:valAx>
      <c:valAx>
        <c:axId val="1953187279"/>
        <c:scaling>
          <c:orientation val="minMax"/>
          <c:max val="1.05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Relative Yield (-)</a:t>
                </a:r>
              </a:p>
            </c:rich>
          </c:tx>
          <c:layout>
            <c:manualLayout>
              <c:xMode val="edge"/>
              <c:yMode val="edge"/>
              <c:x val="0.97170939240423992"/>
              <c:y val="0.402907820492678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3193519"/>
        <c:crosses val="max"/>
        <c:crossBetween val="between"/>
        <c:majorUnit val="0.1"/>
      </c:valAx>
      <c:catAx>
        <c:axId val="195319351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5318727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72817711064534185"/>
          <c:y val="0.58664161706349205"/>
          <c:w val="0.20771748436269569"/>
          <c:h val="0.30732539682539689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285723</xdr:colOff>
      <xdr:row>10</xdr:row>
      <xdr:rowOff>74612</xdr:rowOff>
    </xdr:from>
    <xdr:to>
      <xdr:col>35</xdr:col>
      <xdr:colOff>514322</xdr:colOff>
      <xdr:row>32</xdr:row>
      <xdr:rowOff>67320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4E66DD2-E6E9-4A7C-9DEA-47A896D433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599616</xdr:colOff>
      <xdr:row>10</xdr:row>
      <xdr:rowOff>69945</xdr:rowOff>
    </xdr:from>
    <xdr:to>
      <xdr:col>23</xdr:col>
      <xdr:colOff>219694</xdr:colOff>
      <xdr:row>32</xdr:row>
      <xdr:rowOff>36596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DB18ADF-99F0-42C8-8099-9E90105D01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hubh/Desktop/08072021/IMD_Rice_Con_Perf_rab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5"/>
      <sheetName val="Parameters"/>
      <sheetName val="water bal"/>
      <sheetName val="Conventional_Irrigation"/>
      <sheetName val="1_Day_Lead"/>
      <sheetName val="1_Day_Perfect"/>
      <sheetName val="2_Day_Lead"/>
      <sheetName val="2_Day_Perfect"/>
      <sheetName val="3_Day_Lead"/>
      <sheetName val="3_Day_Perfect"/>
      <sheetName val="4_Day_Lead"/>
      <sheetName val="4_Day_Perfect"/>
      <sheetName val="5_Day_Lead"/>
      <sheetName val="5_Day_Perfect"/>
    </sheetNames>
    <sheetDataSet>
      <sheetData sheetId="0"/>
      <sheetData sheetId="1"/>
      <sheetData sheetId="2">
        <row r="4">
          <cell r="C4" t="str">
            <v>Initial</v>
          </cell>
          <cell r="D4" t="str">
            <v>Vegetative</v>
          </cell>
          <cell r="E4" t="str">
            <v>Reproduction</v>
          </cell>
          <cell r="F4" t="str">
            <v>End</v>
          </cell>
        </row>
        <row r="5">
          <cell r="C5">
            <v>0.1206357872490314</v>
          </cell>
          <cell r="D5">
            <v>0.31108275046545558</v>
          </cell>
          <cell r="E5">
            <v>0.68834675187440242</v>
          </cell>
          <cell r="F5">
            <v>0.91416112313188735</v>
          </cell>
        </row>
        <row r="7">
          <cell r="C7">
            <v>0.13245809439943648</v>
          </cell>
          <cell r="D7">
            <v>0.34156886001107023</v>
          </cell>
          <cell r="E7">
            <v>0.75580473355809397</v>
          </cell>
          <cell r="F7">
            <v>1.0037489131988124</v>
          </cell>
        </row>
        <row r="10">
          <cell r="C10" t="str">
            <v>Initial</v>
          </cell>
          <cell r="D10" t="str">
            <v>Vegetative</v>
          </cell>
          <cell r="E10" t="str">
            <v>Reproduction</v>
          </cell>
          <cell r="F10" t="str">
            <v>End</v>
          </cell>
        </row>
        <row r="11">
          <cell r="C11">
            <v>230</v>
          </cell>
          <cell r="D11">
            <v>465</v>
          </cell>
          <cell r="E11">
            <v>790</v>
          </cell>
          <cell r="F11">
            <v>880</v>
          </cell>
        </row>
        <row r="12">
          <cell r="C12">
            <v>178.78000000000003</v>
          </cell>
          <cell r="D12">
            <v>365.47</v>
          </cell>
          <cell r="E12">
            <v>640.76</v>
          </cell>
          <cell r="F12">
            <v>719.96</v>
          </cell>
        </row>
        <row r="16">
          <cell r="C16">
            <v>232.03197287694334</v>
          </cell>
          <cell r="D16">
            <v>418.38817859446078</v>
          </cell>
          <cell r="E16">
            <v>641.79836760788191</v>
          </cell>
          <cell r="F16">
            <v>662.1873565271527</v>
          </cell>
        </row>
        <row r="17">
          <cell r="C17">
            <v>182.19037187796658</v>
          </cell>
          <cell r="D17">
            <v>320.66700583377525</v>
          </cell>
          <cell r="E17">
            <v>493.45130099496095</v>
          </cell>
          <cell r="F17">
            <v>502.54453851692637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T133"/>
  <sheetViews>
    <sheetView topLeftCell="C1" workbookViewId="0">
      <selection activeCell="F27" sqref="F27"/>
    </sheetView>
  </sheetViews>
  <sheetFormatPr defaultRowHeight="14.4" x14ac:dyDescent="0.3"/>
  <cols>
    <col min="1" max="1" width="3.109375" customWidth="1"/>
    <col min="2" max="2" width="10.109375" style="55" bestFit="1" customWidth="1"/>
    <col min="3" max="3" width="12.21875" customWidth="1"/>
    <col min="4" max="4" width="13.21875" customWidth="1"/>
    <col min="5" max="5" width="14.21875" customWidth="1"/>
    <col min="6" max="6" width="13.5546875" customWidth="1"/>
    <col min="10" max="10" width="11.33203125" customWidth="1"/>
    <col min="11" max="11" width="14.5546875" customWidth="1"/>
    <col min="12" max="12" width="10.21875" customWidth="1"/>
    <col min="13" max="14" width="14.44140625" customWidth="1"/>
    <col min="15" max="15" width="17.77734375" style="27" customWidth="1"/>
    <col min="17" max="17" width="13.33203125" customWidth="1"/>
    <col min="18" max="18" width="12.5546875" customWidth="1"/>
  </cols>
  <sheetData>
    <row r="1" spans="2:20" ht="15" thickBot="1" x14ac:dyDescent="0.35"/>
    <row r="2" spans="2:20" ht="16.2" thickBot="1" x14ac:dyDescent="0.35">
      <c r="B2" s="64" t="s">
        <v>31</v>
      </c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6"/>
    </row>
    <row r="4" spans="2:20" ht="30.45" customHeight="1" x14ac:dyDescent="0.3">
      <c r="B4" s="56" t="s">
        <v>20</v>
      </c>
      <c r="C4" s="1" t="s">
        <v>4</v>
      </c>
      <c r="D4" s="25" t="s">
        <v>52</v>
      </c>
      <c r="E4" s="48" t="s">
        <v>56</v>
      </c>
      <c r="F4" s="67" t="s">
        <v>36</v>
      </c>
      <c r="G4" s="1" t="s">
        <v>23</v>
      </c>
      <c r="H4" s="1" t="s">
        <v>24</v>
      </c>
      <c r="I4" s="1" t="s">
        <v>25</v>
      </c>
      <c r="J4" s="1" t="s">
        <v>26</v>
      </c>
      <c r="K4" s="1" t="s">
        <v>27</v>
      </c>
      <c r="L4" s="12" t="s">
        <v>28</v>
      </c>
      <c r="M4" s="12" t="s">
        <v>29</v>
      </c>
      <c r="N4" s="25" t="s">
        <v>34</v>
      </c>
      <c r="O4" s="28" t="s">
        <v>30</v>
      </c>
      <c r="P4" s="1"/>
      <c r="Q4" s="48" t="s">
        <v>54</v>
      </c>
      <c r="R4" s="48" t="s">
        <v>55</v>
      </c>
      <c r="S4" s="1"/>
      <c r="T4" s="1"/>
    </row>
    <row r="5" spans="2:20" x14ac:dyDescent="0.3">
      <c r="B5" s="57"/>
      <c r="C5" s="17"/>
      <c r="D5" s="15"/>
      <c r="E5" s="15"/>
      <c r="F5" s="68"/>
      <c r="G5" s="15"/>
      <c r="H5" s="15"/>
      <c r="I5" s="15"/>
      <c r="J5" s="15"/>
      <c r="K5" s="15"/>
      <c r="L5" s="15"/>
      <c r="M5" s="15"/>
      <c r="N5" s="18">
        <v>50</v>
      </c>
      <c r="O5" s="29">
        <f>0.25*N5</f>
        <v>12.5</v>
      </c>
      <c r="P5" s="1"/>
      <c r="Q5" s="1"/>
      <c r="R5" s="1"/>
      <c r="S5" s="1"/>
      <c r="T5" s="1"/>
    </row>
    <row r="6" spans="2:20" x14ac:dyDescent="0.3">
      <c r="B6" s="58">
        <v>43631</v>
      </c>
      <c r="C6" s="61" t="s">
        <v>16</v>
      </c>
      <c r="D6" s="9">
        <v>0</v>
      </c>
      <c r="E6" s="9">
        <v>5</v>
      </c>
      <c r="F6" s="4">
        <v>50</v>
      </c>
      <c r="G6" s="11">
        <v>0.65</v>
      </c>
      <c r="H6" s="10">
        <f>E6*G6</f>
        <v>3.25</v>
      </c>
      <c r="I6" s="11">
        <v>0</v>
      </c>
      <c r="J6" s="10">
        <f>(Parameters!$C$11-'p5'!I6)/(Parameters!$C$11-Parameters!$C$12)</f>
        <v>4</v>
      </c>
      <c r="K6" s="10">
        <f>IF(J6&lt;0,0,IF(J6&gt;1,1,J6))</f>
        <v>1</v>
      </c>
      <c r="L6" s="10">
        <f>H6*K6</f>
        <v>3.25</v>
      </c>
      <c r="M6" s="4">
        <v>15.75</v>
      </c>
      <c r="N6" s="10">
        <f>N5+M6+D6-L6-O5</f>
        <v>50</v>
      </c>
      <c r="O6" s="29">
        <f>0.25*N6</f>
        <v>12.5</v>
      </c>
      <c r="P6" s="2"/>
      <c r="Q6" s="2"/>
      <c r="R6" s="2"/>
      <c r="S6" s="2"/>
      <c r="T6" s="2"/>
    </row>
    <row r="7" spans="2:20" x14ac:dyDescent="0.3">
      <c r="B7" s="58">
        <v>43632</v>
      </c>
      <c r="C7" s="62"/>
      <c r="D7" s="9">
        <v>0</v>
      </c>
      <c r="E7" s="9">
        <v>3.8</v>
      </c>
      <c r="F7" s="4">
        <v>50</v>
      </c>
      <c r="G7" s="11">
        <v>0.65</v>
      </c>
      <c r="H7" s="10">
        <f t="shared" ref="H7:H70" si="0">E7*G7</f>
        <v>2.4699999999999998</v>
      </c>
      <c r="I7" s="10">
        <f>MAX(0,(I6+L6-D6-M6+O6))</f>
        <v>0</v>
      </c>
      <c r="J7" s="10">
        <f>(Parameters!$C$11-'p5'!I7)/(Parameters!$C$11-Parameters!$C$12)</f>
        <v>4</v>
      </c>
      <c r="K7" s="10">
        <f t="shared" ref="K7:K70" si="1">IF(J7&lt;0,0,IF(J7&gt;1,1,J7))</f>
        <v>1</v>
      </c>
      <c r="L7" s="10">
        <f t="shared" ref="L7:L70" si="2">H7*K7</f>
        <v>2.4699999999999998</v>
      </c>
      <c r="M7" s="2"/>
      <c r="N7" s="10">
        <f t="shared" ref="N7:N70" si="3">N6+M7+D7-L7-O6</f>
        <v>35.03</v>
      </c>
      <c r="O7" s="29">
        <f t="shared" ref="O7:O70" si="4">0.25*N7</f>
        <v>8.7575000000000003</v>
      </c>
      <c r="P7" s="2"/>
      <c r="Q7" s="2"/>
      <c r="R7" s="2"/>
      <c r="S7" s="2"/>
      <c r="T7" s="2"/>
    </row>
    <row r="8" spans="2:20" x14ac:dyDescent="0.3">
      <c r="B8" s="58">
        <v>43633</v>
      </c>
      <c r="C8" s="62"/>
      <c r="D8" s="9">
        <v>0</v>
      </c>
      <c r="E8" s="9">
        <v>2.8</v>
      </c>
      <c r="F8" s="4">
        <v>50</v>
      </c>
      <c r="G8" s="11">
        <v>0.65</v>
      </c>
      <c r="H8" s="10">
        <f t="shared" si="0"/>
        <v>1.8199999999999998</v>
      </c>
      <c r="I8" s="10">
        <f t="shared" ref="I8:I71" si="5">MAX(0,(I7+L7-D7-M7+O7))</f>
        <v>11.227499999999999</v>
      </c>
      <c r="J8" s="10">
        <f>(Parameters!$C$11-'p5'!I8)/(Parameters!$C$11-Parameters!$C$12)</f>
        <v>3.6881250000000003</v>
      </c>
      <c r="K8" s="10">
        <f t="shared" si="1"/>
        <v>1</v>
      </c>
      <c r="L8" s="10">
        <f t="shared" si="2"/>
        <v>1.8199999999999998</v>
      </c>
      <c r="M8" s="2"/>
      <c r="N8" s="10">
        <f t="shared" si="3"/>
        <v>24.452500000000001</v>
      </c>
      <c r="O8" s="29">
        <f t="shared" si="4"/>
        <v>6.1131250000000001</v>
      </c>
      <c r="P8" s="2"/>
      <c r="Q8" s="2"/>
      <c r="R8" s="2"/>
      <c r="S8" s="2"/>
      <c r="T8" s="2"/>
    </row>
    <row r="9" spans="2:20" x14ac:dyDescent="0.3">
      <c r="B9" s="58">
        <v>43634</v>
      </c>
      <c r="C9" s="62"/>
      <c r="D9" s="9">
        <v>0</v>
      </c>
      <c r="E9" s="9">
        <v>3.4</v>
      </c>
      <c r="F9" s="4">
        <v>50</v>
      </c>
      <c r="G9" s="11">
        <v>0.65</v>
      </c>
      <c r="H9" s="10">
        <f t="shared" si="0"/>
        <v>2.21</v>
      </c>
      <c r="I9" s="10">
        <f t="shared" si="5"/>
        <v>19.160625</v>
      </c>
      <c r="J9" s="10">
        <f>(Parameters!$C$11-'p5'!I9)/(Parameters!$C$11-Parameters!$C$12)</f>
        <v>3.4677604166666667</v>
      </c>
      <c r="K9" s="10">
        <f t="shared" si="1"/>
        <v>1</v>
      </c>
      <c r="L9" s="10">
        <f t="shared" si="2"/>
        <v>2.21</v>
      </c>
      <c r="M9" s="2"/>
      <c r="N9" s="10">
        <f t="shared" si="3"/>
        <v>16.129375</v>
      </c>
      <c r="O9" s="29">
        <f t="shared" si="4"/>
        <v>4.0323437499999999</v>
      </c>
      <c r="P9" s="2"/>
      <c r="Q9" s="2"/>
      <c r="R9" s="2"/>
      <c r="S9" s="2"/>
      <c r="T9" s="2"/>
    </row>
    <row r="10" spans="2:20" x14ac:dyDescent="0.3">
      <c r="B10" s="58">
        <v>43635</v>
      </c>
      <c r="C10" s="62"/>
      <c r="D10" s="9">
        <v>0</v>
      </c>
      <c r="E10" s="9">
        <v>3.9</v>
      </c>
      <c r="F10" s="4">
        <v>50</v>
      </c>
      <c r="G10" s="11">
        <v>0.65</v>
      </c>
      <c r="H10" s="10">
        <f t="shared" si="0"/>
        <v>2.5350000000000001</v>
      </c>
      <c r="I10" s="10">
        <f t="shared" si="5"/>
        <v>25.402968749999999</v>
      </c>
      <c r="J10" s="10">
        <f>(Parameters!$C$11-'p5'!I10)/(Parameters!$C$11-Parameters!$C$12)</f>
        <v>3.2943619791666667</v>
      </c>
      <c r="K10" s="10">
        <f t="shared" si="1"/>
        <v>1</v>
      </c>
      <c r="L10" s="10">
        <f t="shared" si="2"/>
        <v>2.5350000000000001</v>
      </c>
      <c r="M10" s="2"/>
      <c r="N10" s="10">
        <f t="shared" si="3"/>
        <v>9.5620312500000004</v>
      </c>
      <c r="O10" s="29">
        <f t="shared" si="4"/>
        <v>2.3905078125000001</v>
      </c>
      <c r="P10" s="2"/>
      <c r="Q10" s="2"/>
      <c r="R10" s="2"/>
      <c r="S10" s="2"/>
      <c r="T10" s="2"/>
    </row>
    <row r="11" spans="2:20" x14ac:dyDescent="0.3">
      <c r="B11" s="58">
        <v>43636</v>
      </c>
      <c r="C11" s="62"/>
      <c r="D11" s="9">
        <v>0</v>
      </c>
      <c r="E11" s="9">
        <v>3.5</v>
      </c>
      <c r="F11" s="4">
        <v>50</v>
      </c>
      <c r="G11" s="11">
        <v>0.65</v>
      </c>
      <c r="H11" s="10">
        <f t="shared" si="0"/>
        <v>2.2749999999999999</v>
      </c>
      <c r="I11" s="10">
        <f t="shared" si="5"/>
        <v>30.328476562500001</v>
      </c>
      <c r="J11" s="10">
        <f>(Parameters!$C$11-'p5'!I11)/(Parameters!$C$11-Parameters!$C$12)</f>
        <v>3.1575423177083333</v>
      </c>
      <c r="K11" s="10">
        <f t="shared" si="1"/>
        <v>1</v>
      </c>
      <c r="L11" s="10">
        <f t="shared" si="2"/>
        <v>2.2749999999999999</v>
      </c>
      <c r="M11" s="4">
        <v>45.1</v>
      </c>
      <c r="N11" s="10">
        <f t="shared" si="3"/>
        <v>49.996523437500002</v>
      </c>
      <c r="O11" s="29">
        <f t="shared" si="4"/>
        <v>12.499130859375001</v>
      </c>
      <c r="P11" s="2"/>
      <c r="Q11" s="2"/>
      <c r="R11" s="2"/>
      <c r="S11" s="2"/>
      <c r="T11" s="2"/>
    </row>
    <row r="12" spans="2:20" x14ac:dyDescent="0.3">
      <c r="B12" s="58">
        <v>43637</v>
      </c>
      <c r="C12" s="62"/>
      <c r="D12" s="9">
        <v>0</v>
      </c>
      <c r="E12" s="9">
        <v>5.9</v>
      </c>
      <c r="F12" s="4">
        <v>50</v>
      </c>
      <c r="G12" s="11">
        <v>0.65</v>
      </c>
      <c r="H12" s="10">
        <f t="shared" si="0"/>
        <v>3.8350000000000004</v>
      </c>
      <c r="I12" s="10">
        <f t="shared" si="5"/>
        <v>2.6074218749982947E-3</v>
      </c>
      <c r="J12" s="10">
        <f>(Parameters!$C$11-'p5'!I12)/(Parameters!$C$11-Parameters!$C$12)</f>
        <v>3.9999275716145837</v>
      </c>
      <c r="K12" s="10">
        <f t="shared" si="1"/>
        <v>1</v>
      </c>
      <c r="L12" s="10">
        <f t="shared" si="2"/>
        <v>3.8350000000000004</v>
      </c>
      <c r="M12" s="2"/>
      <c r="N12" s="10">
        <f t="shared" si="3"/>
        <v>33.662392578125001</v>
      </c>
      <c r="O12" s="29">
        <f t="shared" si="4"/>
        <v>8.4155981445312502</v>
      </c>
      <c r="P12" s="2"/>
      <c r="Q12" s="2"/>
      <c r="R12" s="2"/>
      <c r="S12" s="2"/>
      <c r="T12" s="2"/>
    </row>
    <row r="13" spans="2:20" x14ac:dyDescent="0.3">
      <c r="B13" s="58">
        <v>43638</v>
      </c>
      <c r="C13" s="62"/>
      <c r="D13" s="9">
        <v>0</v>
      </c>
      <c r="E13" s="9">
        <v>5.6</v>
      </c>
      <c r="F13" s="4">
        <v>50</v>
      </c>
      <c r="G13" s="11">
        <v>0.65</v>
      </c>
      <c r="H13" s="10">
        <f t="shared" si="0"/>
        <v>3.6399999999999997</v>
      </c>
      <c r="I13" s="10">
        <f t="shared" si="5"/>
        <v>12.253205566406249</v>
      </c>
      <c r="J13" s="10">
        <f>(Parameters!$C$11-'p5'!I13)/(Parameters!$C$11-Parameters!$C$12)</f>
        <v>3.6596331787109375</v>
      </c>
      <c r="K13" s="10">
        <f t="shared" si="1"/>
        <v>1</v>
      </c>
      <c r="L13" s="10">
        <f t="shared" si="2"/>
        <v>3.6399999999999997</v>
      </c>
      <c r="M13" s="2"/>
      <c r="N13" s="10">
        <f t="shared" si="3"/>
        <v>21.606794433593748</v>
      </c>
      <c r="O13" s="29">
        <f t="shared" si="4"/>
        <v>5.4016986083984371</v>
      </c>
      <c r="P13" s="2"/>
      <c r="Q13" s="2"/>
      <c r="R13" s="2"/>
      <c r="S13" s="2"/>
      <c r="T13" s="2"/>
    </row>
    <row r="14" spans="2:20" x14ac:dyDescent="0.3">
      <c r="B14" s="58">
        <v>43639</v>
      </c>
      <c r="C14" s="62"/>
      <c r="D14" s="9">
        <v>0</v>
      </c>
      <c r="E14" s="9">
        <v>5.9</v>
      </c>
      <c r="F14" s="4">
        <v>50</v>
      </c>
      <c r="G14" s="11">
        <v>0.65</v>
      </c>
      <c r="H14" s="10">
        <f t="shared" si="0"/>
        <v>3.8350000000000004</v>
      </c>
      <c r="I14" s="10">
        <f t="shared" si="5"/>
        <v>21.294904174804685</v>
      </c>
      <c r="J14" s="10">
        <f>(Parameters!$C$11-'p5'!I14)/(Parameters!$C$11-Parameters!$C$12)</f>
        <v>3.4084748840332031</v>
      </c>
      <c r="K14" s="10">
        <f t="shared" si="1"/>
        <v>1</v>
      </c>
      <c r="L14" s="10">
        <f t="shared" si="2"/>
        <v>3.8350000000000004</v>
      </c>
      <c r="M14" s="2"/>
      <c r="N14" s="10">
        <f t="shared" si="3"/>
        <v>12.37009582519531</v>
      </c>
      <c r="O14" s="29">
        <f t="shared" si="4"/>
        <v>3.0925239562988276</v>
      </c>
      <c r="P14" s="2"/>
      <c r="Q14" s="2"/>
      <c r="R14" s="2"/>
      <c r="S14" s="2"/>
      <c r="T14" s="2"/>
    </row>
    <row r="15" spans="2:20" x14ac:dyDescent="0.3">
      <c r="B15" s="58">
        <v>43640</v>
      </c>
      <c r="C15" s="62"/>
      <c r="D15" s="9">
        <v>0</v>
      </c>
      <c r="E15" s="9">
        <v>3.4</v>
      </c>
      <c r="F15" s="4">
        <v>50</v>
      </c>
      <c r="G15" s="11">
        <v>0.65</v>
      </c>
      <c r="H15" s="10">
        <f t="shared" si="0"/>
        <v>2.21</v>
      </c>
      <c r="I15" s="10">
        <f t="shared" si="5"/>
        <v>28.222428131103513</v>
      </c>
      <c r="J15" s="10">
        <f>(Parameters!$C$11-'p5'!I15)/(Parameters!$C$11-Parameters!$C$12)</f>
        <v>3.2160436630249025</v>
      </c>
      <c r="K15" s="10">
        <f t="shared" si="1"/>
        <v>1</v>
      </c>
      <c r="L15" s="10">
        <f t="shared" si="2"/>
        <v>2.21</v>
      </c>
      <c r="M15" s="2"/>
      <c r="N15" s="10">
        <f t="shared" si="3"/>
        <v>7.0675718688964819</v>
      </c>
      <c r="O15" s="29">
        <f t="shared" si="4"/>
        <v>1.7668929672241205</v>
      </c>
      <c r="P15" s="2"/>
      <c r="Q15" s="2"/>
      <c r="R15" s="2"/>
      <c r="S15" s="2"/>
      <c r="T15" s="2"/>
    </row>
    <row r="16" spans="2:20" x14ac:dyDescent="0.3">
      <c r="B16" s="58">
        <v>43641</v>
      </c>
      <c r="C16" s="62"/>
      <c r="D16" s="9">
        <v>0</v>
      </c>
      <c r="E16" s="9">
        <v>3.8</v>
      </c>
      <c r="F16" s="4">
        <v>50</v>
      </c>
      <c r="G16" s="11">
        <v>0.65</v>
      </c>
      <c r="H16" s="10">
        <f t="shared" si="0"/>
        <v>2.4699999999999998</v>
      </c>
      <c r="I16" s="10">
        <f t="shared" si="5"/>
        <v>32.199321098327637</v>
      </c>
      <c r="J16" s="10">
        <f>(Parameters!$C$11-'p5'!I16)/(Parameters!$C$11-Parameters!$C$12)</f>
        <v>3.1055744139353436</v>
      </c>
      <c r="K16" s="10">
        <f t="shared" si="1"/>
        <v>1</v>
      </c>
      <c r="L16" s="10">
        <f t="shared" si="2"/>
        <v>2.4699999999999998</v>
      </c>
      <c r="M16" s="4">
        <v>47.17</v>
      </c>
      <c r="N16" s="10">
        <f t="shared" si="3"/>
        <v>50.000678901672359</v>
      </c>
      <c r="O16" s="29">
        <f t="shared" si="4"/>
        <v>12.50016972541809</v>
      </c>
      <c r="P16" s="2"/>
      <c r="Q16" s="2"/>
      <c r="R16" s="2"/>
      <c r="S16" s="2"/>
      <c r="T16" s="2"/>
    </row>
    <row r="17" spans="2:20" x14ac:dyDescent="0.3">
      <c r="B17" s="58">
        <v>43642</v>
      </c>
      <c r="C17" s="62"/>
      <c r="D17" s="9">
        <v>0</v>
      </c>
      <c r="E17" s="9">
        <v>5</v>
      </c>
      <c r="F17" s="4">
        <v>50</v>
      </c>
      <c r="G17" s="11">
        <v>0.65</v>
      </c>
      <c r="H17" s="10">
        <f t="shared" si="0"/>
        <v>3.25</v>
      </c>
      <c r="I17" s="10">
        <f t="shared" si="5"/>
        <v>0</v>
      </c>
      <c r="J17" s="10">
        <f>(Parameters!$C$11-'p5'!I17)/(Parameters!$C$11-Parameters!$C$12)</f>
        <v>4</v>
      </c>
      <c r="K17" s="10">
        <f t="shared" si="1"/>
        <v>1</v>
      </c>
      <c r="L17" s="10">
        <f t="shared" si="2"/>
        <v>3.25</v>
      </c>
      <c r="M17" s="2"/>
      <c r="N17" s="10">
        <f t="shared" si="3"/>
        <v>34.250509176254269</v>
      </c>
      <c r="O17" s="29">
        <f t="shared" si="4"/>
        <v>8.5626272940635673</v>
      </c>
      <c r="P17" s="2"/>
      <c r="Q17" s="2"/>
      <c r="R17" s="2"/>
      <c r="S17" s="2"/>
      <c r="T17" s="2"/>
    </row>
    <row r="18" spans="2:20" x14ac:dyDescent="0.3">
      <c r="B18" s="58">
        <v>43643</v>
      </c>
      <c r="C18" s="62"/>
      <c r="D18" s="9">
        <v>0</v>
      </c>
      <c r="E18" s="9">
        <v>3.3</v>
      </c>
      <c r="F18" s="4">
        <v>50</v>
      </c>
      <c r="G18" s="11">
        <v>0.65</v>
      </c>
      <c r="H18" s="10">
        <f t="shared" si="0"/>
        <v>2.145</v>
      </c>
      <c r="I18" s="10">
        <f t="shared" si="5"/>
        <v>11.812627294063567</v>
      </c>
      <c r="J18" s="10">
        <f>(Parameters!$C$11-'p5'!I18)/(Parameters!$C$11-Parameters!$C$12)</f>
        <v>3.6718714640537899</v>
      </c>
      <c r="K18" s="10">
        <f t="shared" si="1"/>
        <v>1</v>
      </c>
      <c r="L18" s="10">
        <f t="shared" si="2"/>
        <v>2.145</v>
      </c>
      <c r="M18" s="2"/>
      <c r="N18" s="10">
        <f t="shared" si="3"/>
        <v>23.542881882190699</v>
      </c>
      <c r="O18" s="29">
        <f t="shared" si="4"/>
        <v>5.8857204705476747</v>
      </c>
      <c r="P18" s="2"/>
      <c r="Q18" s="2"/>
      <c r="R18" s="2"/>
      <c r="S18" s="2"/>
      <c r="T18" s="2"/>
    </row>
    <row r="19" spans="2:20" x14ac:dyDescent="0.3">
      <c r="B19" s="58">
        <v>43644</v>
      </c>
      <c r="C19" s="62"/>
      <c r="D19" s="9">
        <v>0</v>
      </c>
      <c r="E19" s="9">
        <v>5</v>
      </c>
      <c r="F19" s="4">
        <v>50</v>
      </c>
      <c r="G19" s="11">
        <v>0.65</v>
      </c>
      <c r="H19" s="10">
        <f t="shared" si="0"/>
        <v>3.25</v>
      </c>
      <c r="I19" s="10">
        <f t="shared" si="5"/>
        <v>19.843347764611242</v>
      </c>
      <c r="J19" s="10">
        <f>(Parameters!$C$11-'p5'!I19)/(Parameters!$C$11-Parameters!$C$12)</f>
        <v>3.4487958954274656</v>
      </c>
      <c r="K19" s="10">
        <f t="shared" si="1"/>
        <v>1</v>
      </c>
      <c r="L19" s="10">
        <f t="shared" si="2"/>
        <v>3.25</v>
      </c>
      <c r="M19" s="2"/>
      <c r="N19" s="10">
        <f t="shared" si="3"/>
        <v>14.407161411643024</v>
      </c>
      <c r="O19" s="29">
        <f t="shared" si="4"/>
        <v>3.601790352910756</v>
      </c>
      <c r="P19" s="2"/>
      <c r="Q19" s="2"/>
      <c r="R19" s="2"/>
      <c r="S19" s="2"/>
      <c r="T19" s="2"/>
    </row>
    <row r="20" spans="2:20" x14ac:dyDescent="0.3">
      <c r="B20" s="58">
        <v>43645</v>
      </c>
      <c r="C20" s="62"/>
      <c r="D20" s="9">
        <v>0</v>
      </c>
      <c r="E20" s="9">
        <v>4.8</v>
      </c>
      <c r="F20" s="4">
        <v>50</v>
      </c>
      <c r="G20" s="11">
        <v>0.65</v>
      </c>
      <c r="H20" s="10">
        <f t="shared" si="0"/>
        <v>3.12</v>
      </c>
      <c r="I20" s="10">
        <f t="shared" si="5"/>
        <v>26.695138117521999</v>
      </c>
      <c r="J20" s="10">
        <f>(Parameters!$C$11-'p5'!I20)/(Parameters!$C$11-Parameters!$C$12)</f>
        <v>3.258468385624389</v>
      </c>
      <c r="K20" s="10">
        <f t="shared" si="1"/>
        <v>1</v>
      </c>
      <c r="L20" s="10">
        <f t="shared" si="2"/>
        <v>3.12</v>
      </c>
      <c r="M20" s="2"/>
      <c r="N20" s="10">
        <f t="shared" si="3"/>
        <v>7.685371058732267</v>
      </c>
      <c r="O20" s="29">
        <f t="shared" si="4"/>
        <v>1.9213427646830668</v>
      </c>
      <c r="P20" s="2"/>
      <c r="Q20" s="2"/>
      <c r="R20" s="2"/>
      <c r="S20" s="2"/>
      <c r="T20" s="2"/>
    </row>
    <row r="21" spans="2:20" x14ac:dyDescent="0.3">
      <c r="B21" s="58">
        <v>43646</v>
      </c>
      <c r="C21" s="62"/>
      <c r="D21" s="9">
        <v>0</v>
      </c>
      <c r="E21" s="9">
        <v>4.5999999999999996</v>
      </c>
      <c r="F21" s="4">
        <v>50</v>
      </c>
      <c r="G21" s="11">
        <v>0.65</v>
      </c>
      <c r="H21" s="10">
        <f t="shared" si="0"/>
        <v>2.9899999999999998</v>
      </c>
      <c r="I21" s="10">
        <f t="shared" si="5"/>
        <v>31.736480882205068</v>
      </c>
      <c r="J21" s="10">
        <f>(Parameters!$C$11-'p5'!I21)/(Parameters!$C$11-Parameters!$C$12)</f>
        <v>3.1184310866054146</v>
      </c>
      <c r="K21" s="10">
        <f t="shared" si="1"/>
        <v>1</v>
      </c>
      <c r="L21" s="10">
        <f t="shared" si="2"/>
        <v>2.9899999999999998</v>
      </c>
      <c r="M21" s="4">
        <v>47.23</v>
      </c>
      <c r="N21" s="10">
        <f t="shared" si="3"/>
        <v>50.004028294049192</v>
      </c>
      <c r="O21" s="29">
        <f t="shared" si="4"/>
        <v>12.501007073512298</v>
      </c>
      <c r="P21" s="2"/>
      <c r="Q21" s="2"/>
      <c r="R21" s="2"/>
      <c r="S21" s="2"/>
      <c r="T21" s="2"/>
    </row>
    <row r="22" spans="2:20" x14ac:dyDescent="0.3">
      <c r="B22" s="58">
        <v>43647</v>
      </c>
      <c r="C22" s="62"/>
      <c r="D22" s="9">
        <v>0</v>
      </c>
      <c r="E22" s="9">
        <v>3.5</v>
      </c>
      <c r="F22" s="4">
        <v>50</v>
      </c>
      <c r="G22" s="11">
        <v>0.65</v>
      </c>
      <c r="H22" s="10">
        <f t="shared" si="0"/>
        <v>2.2749999999999999</v>
      </c>
      <c r="I22" s="10">
        <f t="shared" si="5"/>
        <v>0</v>
      </c>
      <c r="J22" s="10">
        <f>(Parameters!$C$11-'p5'!I22)/(Parameters!$C$11-Parameters!$C$12)</f>
        <v>4</v>
      </c>
      <c r="K22" s="10">
        <f t="shared" si="1"/>
        <v>1</v>
      </c>
      <c r="L22" s="10">
        <f t="shared" si="2"/>
        <v>2.2749999999999999</v>
      </c>
      <c r="M22" s="2"/>
      <c r="N22" s="10">
        <f t="shared" si="3"/>
        <v>35.228021220536895</v>
      </c>
      <c r="O22" s="29">
        <f t="shared" si="4"/>
        <v>8.8070053051342239</v>
      </c>
      <c r="P22" s="2"/>
      <c r="Q22" s="2"/>
      <c r="R22" s="2"/>
      <c r="S22" s="2"/>
      <c r="T22" s="2"/>
    </row>
    <row r="23" spans="2:20" x14ac:dyDescent="0.3">
      <c r="B23" s="58">
        <v>43648</v>
      </c>
      <c r="C23" s="62"/>
      <c r="D23" s="9">
        <v>0</v>
      </c>
      <c r="E23" s="9">
        <v>3</v>
      </c>
      <c r="F23" s="4">
        <v>50</v>
      </c>
      <c r="G23" s="11">
        <v>0.65</v>
      </c>
      <c r="H23" s="10">
        <f t="shared" si="0"/>
        <v>1.9500000000000002</v>
      </c>
      <c r="I23" s="10">
        <f t="shared" si="5"/>
        <v>11.082005305134224</v>
      </c>
      <c r="J23" s="10">
        <f>(Parameters!$C$11-'p5'!I23)/(Parameters!$C$11-Parameters!$C$12)</f>
        <v>3.6921665193018267</v>
      </c>
      <c r="K23" s="10">
        <f t="shared" si="1"/>
        <v>1</v>
      </c>
      <c r="L23" s="10">
        <f t="shared" si="2"/>
        <v>1.9500000000000002</v>
      </c>
      <c r="M23" s="2"/>
      <c r="N23" s="10">
        <f t="shared" si="3"/>
        <v>24.471015915402667</v>
      </c>
      <c r="O23" s="29">
        <f t="shared" si="4"/>
        <v>6.1177539788506667</v>
      </c>
      <c r="P23" s="2"/>
      <c r="Q23" s="2"/>
      <c r="R23" s="2"/>
      <c r="S23" s="2"/>
      <c r="T23" s="2"/>
    </row>
    <row r="24" spans="2:20" x14ac:dyDescent="0.3">
      <c r="B24" s="58">
        <v>43649</v>
      </c>
      <c r="C24" s="62"/>
      <c r="D24" s="9">
        <v>0</v>
      </c>
      <c r="E24" s="9">
        <v>3.7</v>
      </c>
      <c r="F24" s="4">
        <v>50</v>
      </c>
      <c r="G24" s="11">
        <v>0.65</v>
      </c>
      <c r="H24" s="10">
        <f t="shared" si="0"/>
        <v>2.4050000000000002</v>
      </c>
      <c r="I24" s="10">
        <f t="shared" si="5"/>
        <v>19.149759283984892</v>
      </c>
      <c r="J24" s="10">
        <f>(Parameters!$C$11-'p5'!I24)/(Parameters!$C$11-Parameters!$C$12)</f>
        <v>3.4680622421115306</v>
      </c>
      <c r="K24" s="10">
        <f t="shared" si="1"/>
        <v>1</v>
      </c>
      <c r="L24" s="10">
        <f t="shared" si="2"/>
        <v>2.4050000000000002</v>
      </c>
      <c r="M24" s="2"/>
      <c r="N24" s="10">
        <f t="shared" si="3"/>
        <v>15.948261936551999</v>
      </c>
      <c r="O24" s="29">
        <f t="shared" si="4"/>
        <v>3.9870654841379998</v>
      </c>
      <c r="P24" s="2"/>
      <c r="Q24" s="2"/>
      <c r="R24" s="2"/>
      <c r="S24" s="2"/>
      <c r="T24" s="2"/>
    </row>
    <row r="25" spans="2:20" x14ac:dyDescent="0.3">
      <c r="B25" s="58">
        <v>43650</v>
      </c>
      <c r="C25" s="62"/>
      <c r="D25" s="9">
        <v>3.9000000000000004</v>
      </c>
      <c r="E25" s="9">
        <v>4.2</v>
      </c>
      <c r="F25" s="4">
        <v>50</v>
      </c>
      <c r="G25" s="11">
        <v>0.65</v>
      </c>
      <c r="H25" s="10">
        <f t="shared" si="0"/>
        <v>2.7300000000000004</v>
      </c>
      <c r="I25" s="10">
        <f t="shared" si="5"/>
        <v>25.541824768122893</v>
      </c>
      <c r="J25" s="10">
        <f>(Parameters!$C$11-'p5'!I25)/(Parameters!$C$11-Parameters!$C$12)</f>
        <v>3.290504867552142</v>
      </c>
      <c r="K25" s="10">
        <f t="shared" si="1"/>
        <v>1</v>
      </c>
      <c r="L25" s="10">
        <f t="shared" si="2"/>
        <v>2.7300000000000004</v>
      </c>
      <c r="M25" s="2"/>
      <c r="N25" s="10">
        <f t="shared" si="3"/>
        <v>13.131196452413999</v>
      </c>
      <c r="O25" s="29">
        <f t="shared" si="4"/>
        <v>3.2827991131034997</v>
      </c>
      <c r="P25" s="2"/>
      <c r="Q25" s="2"/>
      <c r="R25" s="2"/>
      <c r="S25" s="2"/>
      <c r="T25" s="2"/>
    </row>
    <row r="26" spans="2:20" x14ac:dyDescent="0.3">
      <c r="B26" s="58">
        <v>43651</v>
      </c>
      <c r="C26" s="62"/>
      <c r="D26" s="9">
        <v>33.800000000000004</v>
      </c>
      <c r="E26" s="9">
        <v>3.4</v>
      </c>
      <c r="F26" s="4">
        <v>50</v>
      </c>
      <c r="G26" s="11">
        <v>0.65</v>
      </c>
      <c r="H26" s="10">
        <f t="shared" si="0"/>
        <v>2.21</v>
      </c>
      <c r="I26" s="10">
        <f t="shared" si="5"/>
        <v>27.654623881226392</v>
      </c>
      <c r="J26" s="10">
        <f>(Parameters!$C$11-'p5'!I26)/(Parameters!$C$11-Parameters!$C$12)</f>
        <v>3.2318160032992669</v>
      </c>
      <c r="K26" s="10">
        <f t="shared" si="1"/>
        <v>1</v>
      </c>
      <c r="L26" s="10">
        <f t="shared" si="2"/>
        <v>2.21</v>
      </c>
      <c r="M26" s="4">
        <v>31.16</v>
      </c>
      <c r="N26" s="10">
        <f t="shared" si="3"/>
        <v>72.598397339310523</v>
      </c>
      <c r="O26" s="29">
        <f t="shared" si="4"/>
        <v>18.149599334827631</v>
      </c>
      <c r="P26" s="2"/>
      <c r="Q26" s="2"/>
      <c r="R26" s="2"/>
      <c r="S26" s="2"/>
      <c r="T26" s="2"/>
    </row>
    <row r="27" spans="2:20" x14ac:dyDescent="0.3">
      <c r="B27" s="58">
        <v>43652</v>
      </c>
      <c r="C27" s="62"/>
      <c r="D27" s="9">
        <v>0</v>
      </c>
      <c r="E27" s="9">
        <v>3.5</v>
      </c>
      <c r="F27" s="4">
        <v>50</v>
      </c>
      <c r="G27" s="11">
        <v>0.65</v>
      </c>
      <c r="H27" s="10">
        <f t="shared" si="0"/>
        <v>2.2749999999999999</v>
      </c>
      <c r="I27" s="10">
        <f t="shared" si="5"/>
        <v>0</v>
      </c>
      <c r="J27" s="10">
        <f>(Parameters!$C$11-'p5'!I27)/(Parameters!$C$11-Parameters!$C$12)</f>
        <v>4</v>
      </c>
      <c r="K27" s="10">
        <f t="shared" si="1"/>
        <v>1</v>
      </c>
      <c r="L27" s="10">
        <f t="shared" si="2"/>
        <v>2.2749999999999999</v>
      </c>
      <c r="M27" s="2"/>
      <c r="N27" s="10">
        <f t="shared" si="3"/>
        <v>52.17379800448289</v>
      </c>
      <c r="O27" s="29">
        <f t="shared" si="4"/>
        <v>13.043449501120723</v>
      </c>
      <c r="P27" s="2"/>
      <c r="Q27" s="2"/>
      <c r="R27" s="2"/>
      <c r="S27" s="2"/>
      <c r="T27" s="2"/>
    </row>
    <row r="28" spans="2:20" x14ac:dyDescent="0.3">
      <c r="B28" s="58">
        <v>43653</v>
      </c>
      <c r="C28" s="62"/>
      <c r="D28" s="9">
        <v>0</v>
      </c>
      <c r="E28" s="9">
        <v>4.5999999999999996</v>
      </c>
      <c r="F28" s="4">
        <v>50</v>
      </c>
      <c r="G28" s="11">
        <v>0.65</v>
      </c>
      <c r="H28" s="10">
        <f t="shared" si="0"/>
        <v>2.9899999999999998</v>
      </c>
      <c r="I28" s="10">
        <f t="shared" si="5"/>
        <v>15.318449501120723</v>
      </c>
      <c r="J28" s="10">
        <f>(Parameters!$C$11-'p5'!I28)/(Parameters!$C$11-Parameters!$C$12)</f>
        <v>3.5744875138577581</v>
      </c>
      <c r="K28" s="10">
        <f t="shared" si="1"/>
        <v>1</v>
      </c>
      <c r="L28" s="10">
        <f t="shared" si="2"/>
        <v>2.9899999999999998</v>
      </c>
      <c r="M28" s="2"/>
      <c r="N28" s="10">
        <f t="shared" si="3"/>
        <v>36.140348503362162</v>
      </c>
      <c r="O28" s="29">
        <f t="shared" si="4"/>
        <v>9.0350871258405405</v>
      </c>
      <c r="P28" s="2"/>
      <c r="Q28" s="2"/>
      <c r="R28" s="2"/>
      <c r="S28" s="2"/>
      <c r="T28" s="2"/>
    </row>
    <row r="29" spans="2:20" x14ac:dyDescent="0.3">
      <c r="B29" s="58">
        <v>43654</v>
      </c>
      <c r="C29" s="62"/>
      <c r="D29" s="9">
        <v>0</v>
      </c>
      <c r="E29" s="9">
        <v>4.5</v>
      </c>
      <c r="F29" s="4">
        <v>50</v>
      </c>
      <c r="G29" s="11">
        <v>0.65</v>
      </c>
      <c r="H29" s="10">
        <f t="shared" si="0"/>
        <v>2.9250000000000003</v>
      </c>
      <c r="I29" s="10">
        <f t="shared" si="5"/>
        <v>27.343536626961264</v>
      </c>
      <c r="J29" s="10">
        <f>(Parameters!$C$11-'p5'!I29)/(Parameters!$C$11-Parameters!$C$12)</f>
        <v>3.2404573159177428</v>
      </c>
      <c r="K29" s="10">
        <f t="shared" si="1"/>
        <v>1</v>
      </c>
      <c r="L29" s="10">
        <f t="shared" si="2"/>
        <v>2.9250000000000003</v>
      </c>
      <c r="M29" s="2"/>
      <c r="N29" s="10">
        <f t="shared" si="3"/>
        <v>24.180261377521624</v>
      </c>
      <c r="O29" s="29">
        <f t="shared" si="4"/>
        <v>6.0450653443804061</v>
      </c>
      <c r="P29" s="2"/>
      <c r="Q29" s="2"/>
      <c r="R29" s="2"/>
      <c r="S29" s="2"/>
      <c r="T29" s="2"/>
    </row>
    <row r="30" spans="2:20" x14ac:dyDescent="0.3">
      <c r="B30" s="58">
        <v>43655</v>
      </c>
      <c r="C30" s="63"/>
      <c r="D30" s="9">
        <v>0</v>
      </c>
      <c r="E30" s="9">
        <v>3.2</v>
      </c>
      <c r="F30" s="4">
        <v>50</v>
      </c>
      <c r="G30" s="11">
        <v>0.65</v>
      </c>
      <c r="H30" s="10">
        <f t="shared" si="0"/>
        <v>2.08</v>
      </c>
      <c r="I30" s="10">
        <f t="shared" si="5"/>
        <v>36.313601971341669</v>
      </c>
      <c r="J30" s="10">
        <f>(Parameters!$C$11-'p5'!I30)/(Parameters!$C$11-Parameters!$C$12)</f>
        <v>2.9912888341293979</v>
      </c>
      <c r="K30" s="10">
        <f t="shared" si="1"/>
        <v>1</v>
      </c>
      <c r="L30" s="10">
        <f t="shared" si="2"/>
        <v>2.08</v>
      </c>
      <c r="M30" s="2"/>
      <c r="N30" s="10">
        <f t="shared" si="3"/>
        <v>16.055196033141222</v>
      </c>
      <c r="O30" s="29">
        <f t="shared" si="4"/>
        <v>4.0137990082853054</v>
      </c>
      <c r="P30" s="2"/>
      <c r="Q30" s="2"/>
      <c r="R30" s="2"/>
      <c r="S30" s="2"/>
      <c r="T30" s="2"/>
    </row>
    <row r="31" spans="2:20" ht="14.7" customHeight="1" x14ac:dyDescent="0.3">
      <c r="B31" s="58">
        <v>43656</v>
      </c>
      <c r="C31" s="61" t="s">
        <v>39</v>
      </c>
      <c r="D31" s="9">
        <v>0</v>
      </c>
      <c r="E31" s="9">
        <v>4.9000000000000004</v>
      </c>
      <c r="F31" s="4">
        <v>30</v>
      </c>
      <c r="G31" s="11">
        <f>G30+(Parameters!$E$18-Parameters!$E$17)/Parameters!$C$18</f>
        <v>0.66428571428571426</v>
      </c>
      <c r="H31" s="10">
        <f t="shared" si="0"/>
        <v>3.2549999999999999</v>
      </c>
      <c r="I31" s="10">
        <f t="shared" si="5"/>
        <v>42.407400979626971</v>
      </c>
      <c r="J31" s="10">
        <f>(Parameters!$C$11-'p5'!I31)/(Parameters!$C$11-Parameters!$C$12)</f>
        <v>2.8220166394548065</v>
      </c>
      <c r="K31" s="10">
        <f t="shared" si="1"/>
        <v>1</v>
      </c>
      <c r="L31" s="10">
        <f t="shared" si="2"/>
        <v>3.2549999999999999</v>
      </c>
      <c r="M31" s="4">
        <f>30-3.42</f>
        <v>26.58</v>
      </c>
      <c r="N31" s="10">
        <f t="shared" si="3"/>
        <v>35.366397024855914</v>
      </c>
      <c r="O31" s="29">
        <f t="shared" si="4"/>
        <v>8.8415992562139785</v>
      </c>
      <c r="P31" s="2"/>
      <c r="Q31" s="2"/>
      <c r="R31" s="2"/>
      <c r="S31" s="2"/>
      <c r="T31" s="2"/>
    </row>
    <row r="32" spans="2:20" x14ac:dyDescent="0.3">
      <c r="B32" s="58">
        <v>43657</v>
      </c>
      <c r="C32" s="62"/>
      <c r="D32" s="9">
        <v>0</v>
      </c>
      <c r="E32" s="9">
        <v>5</v>
      </c>
      <c r="F32" s="4">
        <v>30</v>
      </c>
      <c r="G32" s="11">
        <f>G31+(Parameters!$E$18-Parameters!$E$17)/Parameters!$C$18</f>
        <v>0.67857142857142849</v>
      </c>
      <c r="H32" s="10">
        <f t="shared" si="0"/>
        <v>3.3928571428571423</v>
      </c>
      <c r="I32" s="10">
        <f t="shared" si="5"/>
        <v>27.924000235840953</v>
      </c>
      <c r="J32" s="10">
        <f>(Parameters!$C$11-'p5'!I32)/(Parameters!$C$11-Parameters!$C$12)</f>
        <v>3.2243333267821956</v>
      </c>
      <c r="K32" s="10">
        <f t="shared" si="1"/>
        <v>1</v>
      </c>
      <c r="L32" s="10">
        <f t="shared" si="2"/>
        <v>3.3928571428571423</v>
      </c>
      <c r="M32" s="2"/>
      <c r="N32" s="10">
        <f t="shared" si="3"/>
        <v>23.131940625784793</v>
      </c>
      <c r="O32" s="29">
        <f t="shared" si="4"/>
        <v>5.7829851564461983</v>
      </c>
      <c r="P32" s="2"/>
      <c r="Q32" s="2"/>
      <c r="R32" s="2"/>
      <c r="S32" s="2"/>
      <c r="T32" s="2"/>
    </row>
    <row r="33" spans="2:20" x14ac:dyDescent="0.3">
      <c r="B33" s="58">
        <v>43658</v>
      </c>
      <c r="C33" s="62"/>
      <c r="D33" s="9">
        <v>0</v>
      </c>
      <c r="E33" s="9">
        <v>3.3</v>
      </c>
      <c r="F33" s="4">
        <v>30</v>
      </c>
      <c r="G33" s="11">
        <f>G32+(Parameters!$E$18-Parameters!$E$17)/Parameters!$C$18</f>
        <v>0.69285714285714273</v>
      </c>
      <c r="H33" s="10">
        <f t="shared" si="0"/>
        <v>2.286428571428571</v>
      </c>
      <c r="I33" s="10">
        <f t="shared" si="5"/>
        <v>37.09984253514429</v>
      </c>
      <c r="J33" s="10">
        <f>(Parameters!$C$11-'p5'!I33)/(Parameters!$C$11-Parameters!$C$12)</f>
        <v>2.969448818468214</v>
      </c>
      <c r="K33" s="10">
        <f t="shared" si="1"/>
        <v>1</v>
      </c>
      <c r="L33" s="10">
        <f t="shared" si="2"/>
        <v>2.286428571428571</v>
      </c>
      <c r="M33" s="2"/>
      <c r="N33" s="10">
        <f t="shared" si="3"/>
        <v>15.062526897910022</v>
      </c>
      <c r="O33" s="29">
        <f t="shared" si="4"/>
        <v>3.7656317244775055</v>
      </c>
      <c r="P33" s="2"/>
      <c r="Q33" s="2"/>
      <c r="R33" s="2"/>
      <c r="S33" s="2"/>
      <c r="T33" s="2"/>
    </row>
    <row r="34" spans="2:20" x14ac:dyDescent="0.3">
      <c r="B34" s="58">
        <v>43659</v>
      </c>
      <c r="C34" s="62"/>
      <c r="D34" s="9">
        <v>0</v>
      </c>
      <c r="E34" s="9">
        <v>5</v>
      </c>
      <c r="F34" s="4">
        <v>30</v>
      </c>
      <c r="G34" s="11">
        <f>G33+(Parameters!$E$18-Parameters!$E$17)/Parameters!$C$18</f>
        <v>0.70714285714285696</v>
      </c>
      <c r="H34" s="10">
        <f t="shared" si="0"/>
        <v>3.5357142857142847</v>
      </c>
      <c r="I34" s="10">
        <f t="shared" si="5"/>
        <v>43.151902831050371</v>
      </c>
      <c r="J34" s="10">
        <f>(Parameters!$C$11-'p5'!I34)/(Parameters!$C$11-Parameters!$C$12)</f>
        <v>2.8013360324708234</v>
      </c>
      <c r="K34" s="10">
        <f t="shared" si="1"/>
        <v>1</v>
      </c>
      <c r="L34" s="10">
        <f t="shared" si="2"/>
        <v>3.5357142857142847</v>
      </c>
      <c r="M34" s="2"/>
      <c r="N34" s="10">
        <f t="shared" si="3"/>
        <v>7.7611808877182318</v>
      </c>
      <c r="O34" s="29">
        <f t="shared" si="4"/>
        <v>1.9402952219295579</v>
      </c>
      <c r="P34" s="2"/>
      <c r="Q34" s="2"/>
      <c r="R34" s="2"/>
      <c r="S34" s="2"/>
      <c r="T34" s="2"/>
    </row>
    <row r="35" spans="2:20" x14ac:dyDescent="0.3">
      <c r="B35" s="58">
        <v>43660</v>
      </c>
      <c r="C35" s="62"/>
      <c r="D35" s="9">
        <v>0</v>
      </c>
      <c r="E35" s="9">
        <v>4.8</v>
      </c>
      <c r="F35" s="4">
        <v>30</v>
      </c>
      <c r="G35" s="11">
        <f>G34+(Parameters!$E$18-Parameters!$E$17)/Parameters!$C$18</f>
        <v>0.7214285714285712</v>
      </c>
      <c r="H35" s="10">
        <f t="shared" si="0"/>
        <v>3.4628571428571417</v>
      </c>
      <c r="I35" s="10">
        <f t="shared" si="5"/>
        <v>48.627912338694216</v>
      </c>
      <c r="J35" s="10">
        <f>(Parameters!$C$11-'p5'!I35)/(Parameters!$C$11-Parameters!$C$12)</f>
        <v>2.6492246572584941</v>
      </c>
      <c r="K35" s="10">
        <f t="shared" si="1"/>
        <v>1</v>
      </c>
      <c r="L35" s="10">
        <f t="shared" si="2"/>
        <v>3.4628571428571417</v>
      </c>
      <c r="M35" s="2"/>
      <c r="N35" s="10">
        <f t="shared" si="3"/>
        <v>2.3580285229315319</v>
      </c>
      <c r="O35" s="29">
        <f t="shared" si="4"/>
        <v>0.58950713073288297</v>
      </c>
      <c r="P35" s="2"/>
      <c r="Q35" s="2"/>
      <c r="R35" s="2"/>
      <c r="S35" s="2"/>
      <c r="T35" s="2"/>
    </row>
    <row r="36" spans="2:20" x14ac:dyDescent="0.3">
      <c r="B36" s="58">
        <v>43661</v>
      </c>
      <c r="C36" s="62"/>
      <c r="D36" s="9">
        <v>0</v>
      </c>
      <c r="E36" s="9">
        <v>4.5999999999999996</v>
      </c>
      <c r="F36" s="4">
        <v>30</v>
      </c>
      <c r="G36" s="11">
        <f>G35+(Parameters!$E$18-Parameters!$E$17)/Parameters!$C$18</f>
        <v>0.73571428571428543</v>
      </c>
      <c r="H36" s="10">
        <f t="shared" si="0"/>
        <v>3.3842857142857126</v>
      </c>
      <c r="I36" s="10">
        <f t="shared" si="5"/>
        <v>52.680276612284239</v>
      </c>
      <c r="J36" s="10">
        <f>(Parameters!$C$11-'p5'!I36)/(Parameters!$C$11-Parameters!$C$12)</f>
        <v>2.5366589829921042</v>
      </c>
      <c r="K36" s="10">
        <f t="shared" si="1"/>
        <v>1</v>
      </c>
      <c r="L36" s="10">
        <f t="shared" si="2"/>
        <v>3.3842857142857126</v>
      </c>
      <c r="M36" s="4">
        <v>32.89</v>
      </c>
      <c r="N36" s="10">
        <f t="shared" si="3"/>
        <v>31.274235677912937</v>
      </c>
      <c r="O36" s="29">
        <f t="shared" si="4"/>
        <v>7.8185589194782343</v>
      </c>
      <c r="P36" s="2"/>
      <c r="Q36" s="2"/>
      <c r="R36" s="2"/>
      <c r="S36" s="2"/>
      <c r="T36" s="2"/>
    </row>
    <row r="37" spans="2:20" x14ac:dyDescent="0.3">
      <c r="B37" s="58">
        <v>43662</v>
      </c>
      <c r="C37" s="62"/>
      <c r="D37" s="9">
        <v>0</v>
      </c>
      <c r="E37" s="9">
        <v>4.5999999999999996</v>
      </c>
      <c r="F37" s="4">
        <v>30</v>
      </c>
      <c r="G37" s="11">
        <f>G36+(Parameters!$E$18-Parameters!$E$17)/Parameters!$C$18</f>
        <v>0.74999999999999967</v>
      </c>
      <c r="H37" s="10">
        <f t="shared" si="0"/>
        <v>3.4499999999999984</v>
      </c>
      <c r="I37" s="10">
        <f t="shared" si="5"/>
        <v>30.993121246048183</v>
      </c>
      <c r="J37" s="10">
        <f>(Parameters!$C$11-'p5'!I37)/(Parameters!$C$11-Parameters!$C$12)</f>
        <v>3.1390799653875501</v>
      </c>
      <c r="K37" s="10">
        <f t="shared" si="1"/>
        <v>1</v>
      </c>
      <c r="L37" s="10">
        <f t="shared" si="2"/>
        <v>3.4499999999999984</v>
      </c>
      <c r="M37" s="2"/>
      <c r="N37" s="10">
        <f t="shared" si="3"/>
        <v>20.005676758434703</v>
      </c>
      <c r="O37" s="29">
        <f t="shared" si="4"/>
        <v>5.0014191896086757</v>
      </c>
      <c r="P37" s="2"/>
      <c r="Q37" s="2"/>
      <c r="R37" s="2"/>
      <c r="S37" s="2"/>
      <c r="T37" s="2"/>
    </row>
    <row r="38" spans="2:20" x14ac:dyDescent="0.3">
      <c r="B38" s="58">
        <v>43663</v>
      </c>
      <c r="C38" s="62"/>
      <c r="D38" s="9">
        <v>0</v>
      </c>
      <c r="E38" s="9">
        <v>5.0999999999999996</v>
      </c>
      <c r="F38" s="4">
        <v>30</v>
      </c>
      <c r="G38" s="11">
        <f>G37+(Parameters!$E$18-Parameters!$E$17)/Parameters!$C$18</f>
        <v>0.7642857142857139</v>
      </c>
      <c r="H38" s="10">
        <f t="shared" si="0"/>
        <v>3.8978571428571405</v>
      </c>
      <c r="I38" s="10">
        <f t="shared" si="5"/>
        <v>39.444540435656855</v>
      </c>
      <c r="J38" s="10">
        <f>(Parameters!$C$11-'p5'!I38)/(Parameters!$C$11-Parameters!$C$12)</f>
        <v>2.904318321231754</v>
      </c>
      <c r="K38" s="10">
        <f t="shared" si="1"/>
        <v>1</v>
      </c>
      <c r="L38" s="10">
        <f t="shared" si="2"/>
        <v>3.8978571428571405</v>
      </c>
      <c r="M38" s="2"/>
      <c r="N38" s="10">
        <f t="shared" si="3"/>
        <v>11.106400425968886</v>
      </c>
      <c r="O38" s="29">
        <f t="shared" si="4"/>
        <v>2.7766001064922214</v>
      </c>
      <c r="P38" s="2"/>
      <c r="Q38" s="2"/>
      <c r="R38" s="2"/>
      <c r="S38" s="2"/>
      <c r="T38" s="2"/>
    </row>
    <row r="39" spans="2:20" x14ac:dyDescent="0.3">
      <c r="B39" s="58">
        <v>43664</v>
      </c>
      <c r="C39" s="62"/>
      <c r="D39" s="9">
        <v>0</v>
      </c>
      <c r="E39" s="9">
        <v>5.0999999999999996</v>
      </c>
      <c r="F39" s="4">
        <v>30</v>
      </c>
      <c r="G39" s="11">
        <f>G38+(Parameters!$E$18-Parameters!$E$17)/Parameters!$C$18</f>
        <v>0.77857142857142814</v>
      </c>
      <c r="H39" s="10">
        <f t="shared" si="0"/>
        <v>3.9707142857142834</v>
      </c>
      <c r="I39" s="10">
        <f t="shared" si="5"/>
        <v>46.118997685006221</v>
      </c>
      <c r="J39" s="10">
        <f>(Parameters!$C$11-'p5'!I39)/(Parameters!$C$11-Parameters!$C$12)</f>
        <v>2.7189167309720492</v>
      </c>
      <c r="K39" s="10">
        <f t="shared" si="1"/>
        <v>1</v>
      </c>
      <c r="L39" s="10">
        <f t="shared" si="2"/>
        <v>3.9707142857142834</v>
      </c>
      <c r="M39" s="2"/>
      <c r="N39" s="10">
        <f t="shared" si="3"/>
        <v>4.3590860337623809</v>
      </c>
      <c r="O39" s="29">
        <f t="shared" si="4"/>
        <v>1.0897715084405952</v>
      </c>
      <c r="P39" s="2"/>
      <c r="Q39" s="2"/>
      <c r="R39" s="2"/>
      <c r="S39" s="2"/>
      <c r="T39" s="2"/>
    </row>
    <row r="40" spans="2:20" x14ac:dyDescent="0.3">
      <c r="B40" s="58">
        <v>43665</v>
      </c>
      <c r="C40" s="62"/>
      <c r="D40" s="9">
        <v>0</v>
      </c>
      <c r="E40" s="9">
        <v>3.4</v>
      </c>
      <c r="F40" s="4">
        <v>30</v>
      </c>
      <c r="G40" s="11">
        <f>G39+(Parameters!$E$18-Parameters!$E$17)/Parameters!$C$18</f>
        <v>0.79285714285714237</v>
      </c>
      <c r="H40" s="10">
        <f t="shared" si="0"/>
        <v>2.695714285714284</v>
      </c>
      <c r="I40" s="10">
        <f t="shared" si="5"/>
        <v>51.179483479161092</v>
      </c>
      <c r="J40" s="10">
        <f>(Parameters!$C$11-'p5'!I40)/(Parameters!$C$11-Parameters!$C$12)</f>
        <v>2.5783476811344141</v>
      </c>
      <c r="K40" s="10">
        <f t="shared" si="1"/>
        <v>1</v>
      </c>
      <c r="L40" s="10">
        <f t="shared" si="2"/>
        <v>2.695714285714284</v>
      </c>
      <c r="M40" s="2"/>
      <c r="N40" s="10">
        <f t="shared" si="3"/>
        <v>0.57360023960750173</v>
      </c>
      <c r="O40" s="29">
        <f t="shared" si="4"/>
        <v>0.14340005990187543</v>
      </c>
      <c r="P40" s="2"/>
      <c r="Q40" s="2"/>
      <c r="R40" s="2"/>
      <c r="S40" s="2"/>
      <c r="T40" s="2"/>
    </row>
    <row r="41" spans="2:20" x14ac:dyDescent="0.3">
      <c r="B41" s="58">
        <v>43666</v>
      </c>
      <c r="C41" s="62"/>
      <c r="D41" s="9">
        <v>0.78</v>
      </c>
      <c r="E41" s="9">
        <v>3.4</v>
      </c>
      <c r="F41" s="4">
        <v>30</v>
      </c>
      <c r="G41" s="11">
        <f>G40+(Parameters!$E$18-Parameters!$E$17)/Parameters!$C$18</f>
        <v>0.80714285714285661</v>
      </c>
      <c r="H41" s="10">
        <f t="shared" si="0"/>
        <v>2.7442857142857124</v>
      </c>
      <c r="I41" s="10">
        <f t="shared" si="5"/>
        <v>54.018597824777252</v>
      </c>
      <c r="J41" s="10">
        <f>(Parameters!$C$11-'p5'!I41)/(Parameters!$C$11-Parameters!$C$12)</f>
        <v>2.4994833937561873</v>
      </c>
      <c r="K41" s="10">
        <f t="shared" si="1"/>
        <v>1</v>
      </c>
      <c r="L41" s="10">
        <f t="shared" si="2"/>
        <v>2.7442857142857124</v>
      </c>
      <c r="M41" s="4">
        <v>32.32</v>
      </c>
      <c r="N41" s="10">
        <f t="shared" si="3"/>
        <v>30.785914465419914</v>
      </c>
      <c r="O41" s="29">
        <f t="shared" si="4"/>
        <v>7.6964786163549785</v>
      </c>
      <c r="P41" s="33"/>
      <c r="Q41" s="33"/>
      <c r="R41" s="33"/>
      <c r="S41" s="33"/>
      <c r="T41" s="33"/>
    </row>
    <row r="42" spans="2:20" x14ac:dyDescent="0.3">
      <c r="B42" s="58">
        <v>43667</v>
      </c>
      <c r="C42" s="62"/>
      <c r="D42" s="9">
        <v>0</v>
      </c>
      <c r="E42" s="9">
        <v>3.5</v>
      </c>
      <c r="F42" s="4">
        <v>30</v>
      </c>
      <c r="G42" s="11">
        <f>G41+(Parameters!$E$18-Parameters!$E$17)/Parameters!$C$18</f>
        <v>0.82142857142857084</v>
      </c>
      <c r="H42" s="10">
        <f t="shared" si="0"/>
        <v>2.8749999999999978</v>
      </c>
      <c r="I42" s="10">
        <f t="shared" si="5"/>
        <v>31.359362155417941</v>
      </c>
      <c r="J42" s="10">
        <f>(Parameters!$C$11-'p5'!I42)/(Parameters!$C$11-Parameters!$C$12)</f>
        <v>3.1289066067939459</v>
      </c>
      <c r="K42" s="10">
        <f t="shared" si="1"/>
        <v>1</v>
      </c>
      <c r="L42" s="10">
        <f t="shared" si="2"/>
        <v>2.8749999999999978</v>
      </c>
      <c r="M42" s="2"/>
      <c r="N42" s="10">
        <f t="shared" si="3"/>
        <v>20.214435849064941</v>
      </c>
      <c r="O42" s="29">
        <f t="shared" si="4"/>
        <v>5.0536089622662352</v>
      </c>
      <c r="P42" s="33"/>
      <c r="Q42" s="33"/>
      <c r="R42" s="33"/>
      <c r="S42" s="33"/>
      <c r="T42" s="33"/>
    </row>
    <row r="43" spans="2:20" x14ac:dyDescent="0.3">
      <c r="B43" s="58">
        <v>43668</v>
      </c>
      <c r="C43" s="62"/>
      <c r="D43" s="9">
        <v>0.78</v>
      </c>
      <c r="E43" s="9">
        <v>3.7</v>
      </c>
      <c r="F43" s="4">
        <v>30</v>
      </c>
      <c r="G43" s="11">
        <f>G42+(Parameters!$E$18-Parameters!$E$17)/Parameters!$C$18</f>
        <v>0.83571428571428508</v>
      </c>
      <c r="H43" s="10">
        <f t="shared" si="0"/>
        <v>3.0921428571428549</v>
      </c>
      <c r="I43" s="10">
        <f t="shared" si="5"/>
        <v>39.287971117684179</v>
      </c>
      <c r="J43" s="10">
        <f>(Parameters!$C$11-'p5'!I43)/(Parameters!$C$11-Parameters!$C$12)</f>
        <v>2.908667468953217</v>
      </c>
      <c r="K43" s="10">
        <f t="shared" si="1"/>
        <v>1</v>
      </c>
      <c r="L43" s="10">
        <f t="shared" si="2"/>
        <v>3.0921428571428549</v>
      </c>
      <c r="M43" s="2"/>
      <c r="N43" s="10">
        <f t="shared" si="3"/>
        <v>12.848684029655853</v>
      </c>
      <c r="O43" s="29">
        <f t="shared" si="4"/>
        <v>3.2121710074139633</v>
      </c>
      <c r="P43" s="33"/>
      <c r="Q43" s="33"/>
      <c r="R43" s="33"/>
      <c r="S43" s="33"/>
      <c r="T43" s="33"/>
    </row>
    <row r="44" spans="2:20" x14ac:dyDescent="0.3">
      <c r="B44" s="58">
        <v>43669</v>
      </c>
      <c r="C44" s="62"/>
      <c r="D44" s="9">
        <v>0</v>
      </c>
      <c r="E44" s="9">
        <v>4.5999999999999996</v>
      </c>
      <c r="F44" s="4">
        <v>30</v>
      </c>
      <c r="G44" s="11">
        <f>G43+(Parameters!$E$18-Parameters!$E$17)/Parameters!$C$18</f>
        <v>0.84999999999999931</v>
      </c>
      <c r="H44" s="10">
        <f t="shared" si="0"/>
        <v>3.9099999999999966</v>
      </c>
      <c r="I44" s="10">
        <f t="shared" si="5"/>
        <v>44.812284982240996</v>
      </c>
      <c r="J44" s="10">
        <f>(Parameters!$C$11-'p5'!I44)/(Parameters!$C$11-Parameters!$C$12)</f>
        <v>2.7552143060488614</v>
      </c>
      <c r="K44" s="10">
        <f t="shared" si="1"/>
        <v>1</v>
      </c>
      <c r="L44" s="10">
        <f t="shared" si="2"/>
        <v>3.9099999999999966</v>
      </c>
      <c r="M44" s="2"/>
      <c r="N44" s="10">
        <f t="shared" si="3"/>
        <v>5.7265130222418934</v>
      </c>
      <c r="O44" s="29">
        <f t="shared" si="4"/>
        <v>1.4316282555604734</v>
      </c>
      <c r="P44" s="33"/>
      <c r="Q44" s="33"/>
      <c r="R44" s="33"/>
      <c r="S44" s="33"/>
      <c r="T44" s="33"/>
    </row>
    <row r="45" spans="2:20" x14ac:dyDescent="0.3">
      <c r="B45" s="58">
        <v>43670</v>
      </c>
      <c r="C45" s="62"/>
      <c r="D45" s="9">
        <v>0</v>
      </c>
      <c r="E45" s="9">
        <v>4.3</v>
      </c>
      <c r="F45" s="4">
        <v>30</v>
      </c>
      <c r="G45" s="11">
        <f>G44+(Parameters!$E$18-Parameters!$E$17)/Parameters!$C$18</f>
        <v>0.86428571428571355</v>
      </c>
      <c r="H45" s="10">
        <f t="shared" si="0"/>
        <v>3.7164285714285681</v>
      </c>
      <c r="I45" s="10">
        <f t="shared" si="5"/>
        <v>50.153913237801468</v>
      </c>
      <c r="J45" s="10">
        <f>(Parameters!$C$11-'p5'!I45)/(Parameters!$C$11-Parameters!$C$12)</f>
        <v>2.6068357433944036</v>
      </c>
      <c r="K45" s="10">
        <f t="shared" si="1"/>
        <v>1</v>
      </c>
      <c r="L45" s="10">
        <f t="shared" si="2"/>
        <v>3.7164285714285681</v>
      </c>
      <c r="M45" s="2"/>
      <c r="N45" s="10">
        <f t="shared" si="3"/>
        <v>0.57845619525285197</v>
      </c>
      <c r="O45" s="29">
        <f t="shared" si="4"/>
        <v>0.14461404881321299</v>
      </c>
      <c r="P45" s="33"/>
      <c r="Q45" s="33"/>
      <c r="R45" s="33"/>
      <c r="S45" s="33"/>
      <c r="T45" s="33"/>
    </row>
    <row r="46" spans="2:20" x14ac:dyDescent="0.3">
      <c r="B46" s="58">
        <v>43671</v>
      </c>
      <c r="C46" s="62"/>
      <c r="D46" s="9">
        <v>4.6800000000000006</v>
      </c>
      <c r="E46" s="9">
        <v>4</v>
      </c>
      <c r="F46" s="4">
        <v>30</v>
      </c>
      <c r="G46" s="11">
        <f>G45+(Parameters!$E$18-Parameters!$E$17)/Parameters!$C$18</f>
        <v>0.87857142857142778</v>
      </c>
      <c r="H46" s="10">
        <f t="shared" si="0"/>
        <v>3.5142857142857111</v>
      </c>
      <c r="I46" s="10">
        <f t="shared" si="5"/>
        <v>54.014955858043244</v>
      </c>
      <c r="J46" s="10">
        <f>(Parameters!$C$11-'p5'!I46)/(Parameters!$C$11-Parameters!$C$12)</f>
        <v>2.4995845594987989</v>
      </c>
      <c r="K46" s="10">
        <f t="shared" si="1"/>
        <v>1</v>
      </c>
      <c r="L46" s="10">
        <f t="shared" si="2"/>
        <v>3.5142857142857111</v>
      </c>
      <c r="M46" s="4">
        <v>31.67</v>
      </c>
      <c r="N46" s="10">
        <f t="shared" si="3"/>
        <v>33.269556432153934</v>
      </c>
      <c r="O46" s="29">
        <f t="shared" si="4"/>
        <v>8.3173891080384834</v>
      </c>
      <c r="P46" s="33"/>
      <c r="Q46" s="33"/>
      <c r="R46" s="33"/>
      <c r="S46" s="33"/>
      <c r="T46" s="33"/>
    </row>
    <row r="47" spans="2:20" x14ac:dyDescent="0.3">
      <c r="B47" s="58">
        <v>43672</v>
      </c>
      <c r="C47" s="62"/>
      <c r="D47" s="9">
        <v>0</v>
      </c>
      <c r="E47" s="9">
        <v>3.3</v>
      </c>
      <c r="F47" s="4">
        <v>30</v>
      </c>
      <c r="G47" s="11">
        <f>G46+(Parameters!$E$18-Parameters!$E$17)/Parameters!$C$18</f>
        <v>0.89285714285714202</v>
      </c>
      <c r="H47" s="10">
        <f t="shared" si="0"/>
        <v>2.9464285714285685</v>
      </c>
      <c r="I47" s="10">
        <f t="shared" si="5"/>
        <v>29.496630680367439</v>
      </c>
      <c r="J47" s="10">
        <f>(Parameters!$C$11-'p5'!I47)/(Parameters!$C$11-Parameters!$C$12)</f>
        <v>3.1806491477675709</v>
      </c>
      <c r="K47" s="10">
        <f t="shared" si="1"/>
        <v>1</v>
      </c>
      <c r="L47" s="10">
        <f t="shared" si="2"/>
        <v>2.9464285714285685</v>
      </c>
      <c r="M47" s="2"/>
      <c r="N47" s="10">
        <f t="shared" si="3"/>
        <v>22.005738752686881</v>
      </c>
      <c r="O47" s="29">
        <f t="shared" si="4"/>
        <v>5.5014346881717202</v>
      </c>
      <c r="P47" s="33"/>
      <c r="Q47" s="33"/>
      <c r="R47" s="33"/>
      <c r="S47" s="33"/>
      <c r="T47" s="33"/>
    </row>
    <row r="48" spans="2:20" x14ac:dyDescent="0.3">
      <c r="B48" s="58">
        <v>43673</v>
      </c>
      <c r="C48" s="62"/>
      <c r="D48" s="9">
        <v>0</v>
      </c>
      <c r="E48" s="9">
        <v>2.9</v>
      </c>
      <c r="F48" s="4">
        <v>30</v>
      </c>
      <c r="G48" s="11">
        <f>G47+(Parameters!$E$18-Parameters!$E$17)/Parameters!$C$18</f>
        <v>0.90714285714285625</v>
      </c>
      <c r="H48" s="10">
        <f t="shared" si="0"/>
        <v>2.6307142857142831</v>
      </c>
      <c r="I48" s="10">
        <f t="shared" si="5"/>
        <v>37.944493939967728</v>
      </c>
      <c r="J48" s="10">
        <f>(Parameters!$C$11-'p5'!I48)/(Parameters!$C$11-Parameters!$C$12)</f>
        <v>2.9459862794453411</v>
      </c>
      <c r="K48" s="10">
        <f t="shared" si="1"/>
        <v>1</v>
      </c>
      <c r="L48" s="10">
        <f t="shared" si="2"/>
        <v>2.6307142857142831</v>
      </c>
      <c r="M48" s="2"/>
      <c r="N48" s="10">
        <f t="shared" si="3"/>
        <v>13.873589778800877</v>
      </c>
      <c r="O48" s="29">
        <f t="shared" si="4"/>
        <v>3.4683974447002193</v>
      </c>
      <c r="P48" s="33"/>
      <c r="Q48" s="33"/>
      <c r="R48" s="33"/>
      <c r="S48" s="33"/>
      <c r="T48" s="33"/>
    </row>
    <row r="49" spans="2:20" x14ac:dyDescent="0.3">
      <c r="B49" s="58">
        <v>43674</v>
      </c>
      <c r="C49" s="62"/>
      <c r="D49" s="9">
        <v>3.3800000000000003</v>
      </c>
      <c r="E49" s="9">
        <v>1.7</v>
      </c>
      <c r="F49" s="4">
        <v>30</v>
      </c>
      <c r="G49" s="11">
        <f>G48+(Parameters!$E$18-Parameters!$E$17)/Parameters!$C$18</f>
        <v>0.92142857142857049</v>
      </c>
      <c r="H49" s="10">
        <f t="shared" si="0"/>
        <v>1.5664285714285697</v>
      </c>
      <c r="I49" s="10">
        <f t="shared" si="5"/>
        <v>44.043605670382235</v>
      </c>
      <c r="J49" s="10">
        <f>(Parameters!$C$11-'p5'!I49)/(Parameters!$C$11-Parameters!$C$12)</f>
        <v>2.7765665091560492</v>
      </c>
      <c r="K49" s="10">
        <f t="shared" si="1"/>
        <v>1</v>
      </c>
      <c r="L49" s="10">
        <f t="shared" si="2"/>
        <v>1.5664285714285697</v>
      </c>
      <c r="M49" s="2"/>
      <c r="N49" s="10">
        <f t="shared" si="3"/>
        <v>12.218763762672086</v>
      </c>
      <c r="O49" s="29">
        <f t="shared" si="4"/>
        <v>3.0546909406680216</v>
      </c>
      <c r="P49" s="33"/>
      <c r="Q49" s="33"/>
      <c r="R49" s="33"/>
      <c r="S49" s="33"/>
      <c r="T49" s="33"/>
    </row>
    <row r="50" spans="2:20" x14ac:dyDescent="0.3">
      <c r="B50" s="58">
        <v>43675</v>
      </c>
      <c r="C50" s="62"/>
      <c r="D50" s="9">
        <v>5.2</v>
      </c>
      <c r="E50" s="9">
        <v>1.6</v>
      </c>
      <c r="F50" s="4">
        <v>30</v>
      </c>
      <c r="G50" s="11">
        <f>G49+(Parameters!$E$18-Parameters!$E$17)/Parameters!$C$18</f>
        <v>0.93571428571428472</v>
      </c>
      <c r="H50" s="10">
        <f t="shared" si="0"/>
        <v>1.4971428571428556</v>
      </c>
      <c r="I50" s="10">
        <f t="shared" si="5"/>
        <v>45.284725182478823</v>
      </c>
      <c r="J50" s="10">
        <f>(Parameters!$C$11-'p5'!I50)/(Parameters!$C$11-Parameters!$C$12)</f>
        <v>2.742090967153366</v>
      </c>
      <c r="K50" s="10">
        <f t="shared" si="1"/>
        <v>1</v>
      </c>
      <c r="L50" s="10">
        <f t="shared" si="2"/>
        <v>1.4971428571428556</v>
      </c>
      <c r="M50" s="2"/>
      <c r="N50" s="10">
        <f t="shared" si="3"/>
        <v>12.86692996486121</v>
      </c>
      <c r="O50" s="29">
        <f t="shared" si="4"/>
        <v>3.2167324912153026</v>
      </c>
      <c r="P50" s="33"/>
      <c r="Q50" s="33"/>
      <c r="R50" s="33"/>
      <c r="S50" s="33"/>
      <c r="T50" s="33"/>
    </row>
    <row r="51" spans="2:20" x14ac:dyDescent="0.3">
      <c r="B51" s="58">
        <v>43676</v>
      </c>
      <c r="C51" s="62"/>
      <c r="D51" s="9">
        <v>17.940000000000001</v>
      </c>
      <c r="E51" s="9">
        <v>2.2999999999999998</v>
      </c>
      <c r="F51" s="4">
        <v>30</v>
      </c>
      <c r="G51" s="11">
        <f>G50+(Parameters!$E$18-Parameters!$E$17)/Parameters!$C$18</f>
        <v>0.94999999999999896</v>
      </c>
      <c r="H51" s="10">
        <f t="shared" si="0"/>
        <v>2.1849999999999974</v>
      </c>
      <c r="I51" s="10">
        <f t="shared" si="5"/>
        <v>44.798600530836978</v>
      </c>
      <c r="J51" s="10">
        <f>(Parameters!$C$11-'p5'!I51)/(Parameters!$C$11-Parameters!$C$12)</f>
        <v>2.7555944296989727</v>
      </c>
      <c r="K51" s="10">
        <f t="shared" si="1"/>
        <v>1</v>
      </c>
      <c r="L51" s="10">
        <f t="shared" si="2"/>
        <v>2.1849999999999974</v>
      </c>
      <c r="M51" s="4">
        <v>19.98</v>
      </c>
      <c r="N51" s="10">
        <f t="shared" si="3"/>
        <v>45.385197473645917</v>
      </c>
      <c r="O51" s="29">
        <f t="shared" si="4"/>
        <v>11.346299368411479</v>
      </c>
      <c r="P51" s="33"/>
      <c r="Q51" s="33"/>
      <c r="R51" s="33"/>
      <c r="S51" s="33"/>
      <c r="T51" s="33"/>
    </row>
    <row r="52" spans="2:20" x14ac:dyDescent="0.3">
      <c r="B52" s="58">
        <v>43677</v>
      </c>
      <c r="C52" s="62"/>
      <c r="D52" s="9">
        <v>11.18</v>
      </c>
      <c r="E52" s="9">
        <v>3.6</v>
      </c>
      <c r="F52" s="4">
        <v>30</v>
      </c>
      <c r="G52" s="11">
        <f>G51+(Parameters!$E$18-Parameters!$E$17)/Parameters!$C$18</f>
        <v>0.96428571428571319</v>
      </c>
      <c r="H52" s="10">
        <f t="shared" si="0"/>
        <v>3.4714285714285675</v>
      </c>
      <c r="I52" s="10">
        <f t="shared" si="5"/>
        <v>20.409899899248451</v>
      </c>
      <c r="J52" s="10">
        <f>(Parameters!$C$11-'p5'!I52)/(Parameters!$C$11-Parameters!$C$12)</f>
        <v>3.4330583361319875</v>
      </c>
      <c r="K52" s="10">
        <f t="shared" si="1"/>
        <v>1</v>
      </c>
      <c r="L52" s="10">
        <f t="shared" si="2"/>
        <v>3.4714285714285675</v>
      </c>
      <c r="M52" s="2"/>
      <c r="N52" s="10">
        <f t="shared" si="3"/>
        <v>41.747469533805869</v>
      </c>
      <c r="O52" s="29">
        <f t="shared" si="4"/>
        <v>10.436867383451467</v>
      </c>
      <c r="P52" s="33"/>
      <c r="Q52" s="33"/>
      <c r="R52" s="33"/>
      <c r="S52" s="33"/>
      <c r="T52" s="33"/>
    </row>
    <row r="53" spans="2:20" x14ac:dyDescent="0.3">
      <c r="B53" s="58">
        <v>43678</v>
      </c>
      <c r="C53" s="62"/>
      <c r="D53" s="9">
        <v>0</v>
      </c>
      <c r="E53" s="9">
        <v>2.7</v>
      </c>
      <c r="F53" s="4">
        <v>30</v>
      </c>
      <c r="G53" s="11">
        <f>G52+(Parameters!$E$18-Parameters!$E$17)/Parameters!$C$18</f>
        <v>0.97857142857142743</v>
      </c>
      <c r="H53" s="10">
        <f t="shared" si="0"/>
        <v>2.6421428571428542</v>
      </c>
      <c r="I53" s="10">
        <f t="shared" si="5"/>
        <v>23.138195854128487</v>
      </c>
      <c r="J53" s="10">
        <f>(Parameters!$C$11-'p5'!I53)/(Parameters!$C$11-Parameters!$C$12)</f>
        <v>3.3572723373853197</v>
      </c>
      <c r="K53" s="10">
        <f t="shared" si="1"/>
        <v>1</v>
      </c>
      <c r="L53" s="10">
        <f t="shared" si="2"/>
        <v>2.6421428571428542</v>
      </c>
      <c r="M53" s="2"/>
      <c r="N53" s="10">
        <f t="shared" si="3"/>
        <v>28.668459293211544</v>
      </c>
      <c r="O53" s="29">
        <f t="shared" si="4"/>
        <v>7.1671148233028861</v>
      </c>
      <c r="P53" s="33"/>
      <c r="Q53" s="33"/>
      <c r="R53" s="33"/>
      <c r="S53" s="33"/>
      <c r="T53" s="33"/>
    </row>
    <row r="54" spans="2:20" x14ac:dyDescent="0.3">
      <c r="B54" s="58">
        <v>43679</v>
      </c>
      <c r="C54" s="62"/>
      <c r="D54" s="9">
        <v>13.78</v>
      </c>
      <c r="E54" s="9">
        <v>1.1000000000000001</v>
      </c>
      <c r="F54" s="4">
        <v>30</v>
      </c>
      <c r="G54" s="11">
        <f>G53+(Parameters!$E$18-Parameters!$E$17)/Parameters!$C$18</f>
        <v>0.99285714285714166</v>
      </c>
      <c r="H54" s="10">
        <f t="shared" si="0"/>
        <v>1.092142857142856</v>
      </c>
      <c r="I54" s="10">
        <f t="shared" si="5"/>
        <v>32.94745353457423</v>
      </c>
      <c r="J54" s="10">
        <f>(Parameters!$C$11-'p5'!I54)/(Parameters!$C$11-Parameters!$C$12)</f>
        <v>3.084792957372938</v>
      </c>
      <c r="K54" s="10">
        <f t="shared" si="1"/>
        <v>1</v>
      </c>
      <c r="L54" s="10">
        <f t="shared" si="2"/>
        <v>1.092142857142856</v>
      </c>
      <c r="M54" s="2"/>
      <c r="N54" s="10">
        <f t="shared" si="3"/>
        <v>34.1892016127658</v>
      </c>
      <c r="O54" s="29">
        <f t="shared" si="4"/>
        <v>8.5473004031914499</v>
      </c>
      <c r="P54" s="33"/>
      <c r="Q54" s="33"/>
      <c r="R54" s="33"/>
      <c r="S54" s="33"/>
      <c r="T54" s="33"/>
    </row>
    <row r="55" spans="2:20" x14ac:dyDescent="0.3">
      <c r="B55" s="58">
        <v>43680</v>
      </c>
      <c r="C55" s="62"/>
      <c r="D55" s="9">
        <v>0</v>
      </c>
      <c r="E55" s="9">
        <v>1.7</v>
      </c>
      <c r="F55" s="4">
        <v>30</v>
      </c>
      <c r="G55" s="11">
        <f>G54+(Parameters!$E$18-Parameters!$E$17)/Parameters!$C$18</f>
        <v>1.007142857142856</v>
      </c>
      <c r="H55" s="10">
        <f t="shared" si="0"/>
        <v>1.7121428571428552</v>
      </c>
      <c r="I55" s="10">
        <f t="shared" si="5"/>
        <v>28.806896794908532</v>
      </c>
      <c r="J55" s="10">
        <f>(Parameters!$C$11-'p5'!I55)/(Parameters!$C$11-Parameters!$C$12)</f>
        <v>3.1998084223636516</v>
      </c>
      <c r="K55" s="10">
        <f t="shared" si="1"/>
        <v>1</v>
      </c>
      <c r="L55" s="10">
        <f t="shared" si="2"/>
        <v>1.7121428571428552</v>
      </c>
      <c r="M55" s="2"/>
      <c r="N55" s="10">
        <f t="shared" si="3"/>
        <v>23.929758352431492</v>
      </c>
      <c r="O55" s="29">
        <f t="shared" si="4"/>
        <v>5.9824395881078729</v>
      </c>
      <c r="P55" s="33"/>
      <c r="Q55" s="33"/>
      <c r="R55" s="33"/>
      <c r="S55" s="33"/>
      <c r="T55" s="33"/>
    </row>
    <row r="56" spans="2:20" x14ac:dyDescent="0.3">
      <c r="B56" s="58">
        <v>43681</v>
      </c>
      <c r="C56" s="62"/>
      <c r="D56" s="9">
        <v>3.3800000000000003</v>
      </c>
      <c r="E56" s="9">
        <v>2.9</v>
      </c>
      <c r="F56" s="4">
        <v>30</v>
      </c>
      <c r="G56" s="11">
        <f>G55+(Parameters!$E$18-Parameters!$E$17)/Parameters!$C$18</f>
        <v>1.0214285714285702</v>
      </c>
      <c r="H56" s="10">
        <f t="shared" si="0"/>
        <v>2.9621428571428536</v>
      </c>
      <c r="I56" s="10">
        <f t="shared" si="5"/>
        <v>36.501479240159256</v>
      </c>
      <c r="J56" s="10">
        <f>(Parameters!$C$11-'p5'!I56)/(Parameters!$C$11-Parameters!$C$12)</f>
        <v>2.9860700211066873</v>
      </c>
      <c r="K56" s="10">
        <f t="shared" si="1"/>
        <v>1</v>
      </c>
      <c r="L56" s="10">
        <f t="shared" si="2"/>
        <v>2.9621428571428536</v>
      </c>
      <c r="M56" s="4">
        <v>24.31</v>
      </c>
      <c r="N56" s="10">
        <f t="shared" si="3"/>
        <v>42.675175907180773</v>
      </c>
      <c r="O56" s="29">
        <f t="shared" si="4"/>
        <v>10.668793976795193</v>
      </c>
      <c r="P56" s="33"/>
      <c r="Q56" s="33"/>
      <c r="R56" s="33"/>
      <c r="S56" s="33"/>
      <c r="T56" s="33"/>
    </row>
    <row r="57" spans="2:20" x14ac:dyDescent="0.3">
      <c r="B57" s="58">
        <v>43682</v>
      </c>
      <c r="C57" s="62"/>
      <c r="D57" s="9">
        <v>9.3600000000000012</v>
      </c>
      <c r="E57" s="9">
        <v>3.1</v>
      </c>
      <c r="F57" s="4">
        <v>30</v>
      </c>
      <c r="G57" s="11">
        <f>G56+(Parameters!$E$18-Parameters!$E$17)/Parameters!$C$18</f>
        <v>1.0357142857142845</v>
      </c>
      <c r="H57" s="10">
        <f t="shared" si="0"/>
        <v>3.2107142857142819</v>
      </c>
      <c r="I57" s="10">
        <f t="shared" si="5"/>
        <v>22.442416074097299</v>
      </c>
      <c r="J57" s="10">
        <f>(Parameters!$C$11-'p5'!I57)/(Parameters!$C$11-Parameters!$C$12)</f>
        <v>3.3765995534972975</v>
      </c>
      <c r="K57" s="10">
        <f t="shared" si="1"/>
        <v>1</v>
      </c>
      <c r="L57" s="10">
        <f t="shared" si="2"/>
        <v>3.2107142857142819</v>
      </c>
      <c r="M57" s="2"/>
      <c r="N57" s="10">
        <f t="shared" si="3"/>
        <v>38.155667644671297</v>
      </c>
      <c r="O57" s="29">
        <f t="shared" si="4"/>
        <v>9.5389169111678243</v>
      </c>
      <c r="P57" s="33"/>
      <c r="Q57" s="33"/>
      <c r="R57" s="33"/>
      <c r="S57" s="33"/>
      <c r="T57" s="33"/>
    </row>
    <row r="58" spans="2:20" x14ac:dyDescent="0.3">
      <c r="B58" s="58">
        <v>43683</v>
      </c>
      <c r="C58" s="62"/>
      <c r="D58" s="9">
        <v>0</v>
      </c>
      <c r="E58" s="9">
        <v>2.8</v>
      </c>
      <c r="F58" s="4">
        <v>30</v>
      </c>
      <c r="G58" s="11">
        <f>G57+(Parameters!$E$18-Parameters!$E$17)/Parameters!$C$18</f>
        <v>1.0499999999999987</v>
      </c>
      <c r="H58" s="10">
        <f t="shared" si="0"/>
        <v>2.9399999999999964</v>
      </c>
      <c r="I58" s="10">
        <f t="shared" si="5"/>
        <v>25.832047270979402</v>
      </c>
      <c r="J58" s="10">
        <f>(Parameters!$C$11-'p5'!I58)/(Parameters!$C$11-Parameters!$C$12)</f>
        <v>3.2824431313616831</v>
      </c>
      <c r="K58" s="10">
        <f t="shared" si="1"/>
        <v>1</v>
      </c>
      <c r="L58" s="10">
        <f t="shared" si="2"/>
        <v>2.9399999999999964</v>
      </c>
      <c r="M58" s="2"/>
      <c r="N58" s="10">
        <f t="shared" si="3"/>
        <v>25.676750733503475</v>
      </c>
      <c r="O58" s="29">
        <f t="shared" si="4"/>
        <v>6.4191876833758688</v>
      </c>
      <c r="P58" s="33"/>
      <c r="Q58" s="33"/>
      <c r="R58" s="33"/>
      <c r="S58" s="33"/>
      <c r="T58" s="33"/>
    </row>
    <row r="59" spans="2:20" x14ac:dyDescent="0.3">
      <c r="B59" s="58">
        <v>43684</v>
      </c>
      <c r="C59" s="62"/>
      <c r="D59" s="9">
        <v>15.86</v>
      </c>
      <c r="E59" s="9">
        <v>2.2000000000000002</v>
      </c>
      <c r="F59" s="4">
        <v>30</v>
      </c>
      <c r="G59" s="11">
        <f>G58+(Parameters!$E$18-Parameters!$E$17)/Parameters!$C$18</f>
        <v>1.0642857142857129</v>
      </c>
      <c r="H59" s="10">
        <f t="shared" si="0"/>
        <v>2.3414285714285685</v>
      </c>
      <c r="I59" s="10">
        <f t="shared" si="5"/>
        <v>35.191234954355266</v>
      </c>
      <c r="J59" s="10">
        <f>(Parameters!$C$11-'p5'!I59)/(Parameters!$C$11-Parameters!$C$12)</f>
        <v>3.0224656957123539</v>
      </c>
      <c r="K59" s="10">
        <f t="shared" si="1"/>
        <v>1</v>
      </c>
      <c r="L59" s="10">
        <f t="shared" si="2"/>
        <v>2.3414285714285685</v>
      </c>
      <c r="M59" s="2"/>
      <c r="N59" s="10">
        <f t="shared" si="3"/>
        <v>32.776134478699042</v>
      </c>
      <c r="O59" s="29">
        <f t="shared" si="4"/>
        <v>8.1940336196747605</v>
      </c>
      <c r="P59" s="33"/>
      <c r="Q59" s="33"/>
      <c r="R59" s="33"/>
      <c r="S59" s="33"/>
      <c r="T59" s="33"/>
    </row>
    <row r="60" spans="2:20" x14ac:dyDescent="0.3">
      <c r="B60" s="58">
        <v>43685</v>
      </c>
      <c r="C60" s="62"/>
      <c r="D60" s="9">
        <v>0</v>
      </c>
      <c r="E60" s="9">
        <v>2.9</v>
      </c>
      <c r="F60" s="4">
        <v>30</v>
      </c>
      <c r="G60" s="11">
        <f>G59+(Parameters!$E$18-Parameters!$E$17)/Parameters!$C$18</f>
        <v>1.0785714285714272</v>
      </c>
      <c r="H60" s="10">
        <f t="shared" si="0"/>
        <v>3.1278571428571387</v>
      </c>
      <c r="I60" s="10">
        <f t="shared" si="5"/>
        <v>29.866697145458595</v>
      </c>
      <c r="J60" s="10">
        <f>(Parameters!$C$11-'p5'!I60)/(Parameters!$C$11-Parameters!$C$12)</f>
        <v>3.1703695237372611</v>
      </c>
      <c r="K60" s="10">
        <f t="shared" si="1"/>
        <v>1</v>
      </c>
      <c r="L60" s="10">
        <f t="shared" si="2"/>
        <v>3.1278571428571387</v>
      </c>
      <c r="M60" s="2"/>
      <c r="N60" s="10">
        <f t="shared" si="3"/>
        <v>21.454243716167142</v>
      </c>
      <c r="O60" s="29">
        <f t="shared" si="4"/>
        <v>5.3635609290417854</v>
      </c>
      <c r="P60" s="33"/>
      <c r="Q60" s="33"/>
      <c r="R60" s="33"/>
      <c r="S60" s="33"/>
      <c r="T60" s="33"/>
    </row>
    <row r="61" spans="2:20" x14ac:dyDescent="0.3">
      <c r="B61" s="58">
        <v>43686</v>
      </c>
      <c r="C61" s="62"/>
      <c r="D61" s="9">
        <v>0</v>
      </c>
      <c r="E61" s="9">
        <v>3.2</v>
      </c>
      <c r="F61" s="4">
        <v>30</v>
      </c>
      <c r="G61" s="11">
        <f>G60+(Parameters!$E$18-Parameters!$E$17)/Parameters!$C$18</f>
        <v>1.0928571428571414</v>
      </c>
      <c r="H61" s="10">
        <f t="shared" si="0"/>
        <v>3.4971428571428529</v>
      </c>
      <c r="I61" s="10">
        <f t="shared" si="5"/>
        <v>38.358115217357522</v>
      </c>
      <c r="J61" s="10">
        <f>(Parameters!$C$11-'p5'!I61)/(Parameters!$C$11-Parameters!$C$12)</f>
        <v>2.9344967995178468</v>
      </c>
      <c r="K61" s="10">
        <f t="shared" si="1"/>
        <v>1</v>
      </c>
      <c r="L61" s="10">
        <f t="shared" si="2"/>
        <v>3.4971428571428529</v>
      </c>
      <c r="M61" s="4">
        <v>27.73</v>
      </c>
      <c r="N61" s="10">
        <f t="shared" si="3"/>
        <v>40.323539929982502</v>
      </c>
      <c r="O61" s="29">
        <f t="shared" si="4"/>
        <v>10.080884982495625</v>
      </c>
      <c r="P61" s="33"/>
      <c r="Q61" s="33"/>
      <c r="R61" s="33"/>
      <c r="S61" s="33"/>
      <c r="T61" s="33"/>
    </row>
    <row r="62" spans="2:20" x14ac:dyDescent="0.3">
      <c r="B62" s="58">
        <v>43687</v>
      </c>
      <c r="C62" s="62"/>
      <c r="D62" s="9">
        <v>0</v>
      </c>
      <c r="E62" s="9">
        <v>4.0999999999999996</v>
      </c>
      <c r="F62" s="4">
        <v>30</v>
      </c>
      <c r="G62" s="11">
        <f>G61+(Parameters!$E$18-Parameters!$E$17)/Parameters!$C$18</f>
        <v>1.1071428571428557</v>
      </c>
      <c r="H62" s="10">
        <f t="shared" si="0"/>
        <v>4.5392857142857075</v>
      </c>
      <c r="I62" s="10">
        <f t="shared" si="5"/>
        <v>24.206143056996002</v>
      </c>
      <c r="J62" s="10">
        <f>(Parameters!$C$11-'p5'!I62)/(Parameters!$C$11-Parameters!$C$12)</f>
        <v>3.3276071373056668</v>
      </c>
      <c r="K62" s="10">
        <f t="shared" si="1"/>
        <v>1</v>
      </c>
      <c r="L62" s="10">
        <f t="shared" si="2"/>
        <v>4.5392857142857075</v>
      </c>
      <c r="M62" s="2"/>
      <c r="N62" s="10">
        <f t="shared" si="3"/>
        <v>25.703369233201165</v>
      </c>
      <c r="O62" s="29">
        <f t="shared" si="4"/>
        <v>6.4258423083002914</v>
      </c>
      <c r="P62" s="33"/>
      <c r="Q62" s="33"/>
      <c r="R62" s="33"/>
      <c r="S62" s="33"/>
      <c r="T62" s="33"/>
    </row>
    <row r="63" spans="2:20" x14ac:dyDescent="0.3">
      <c r="B63" s="58">
        <v>43688</v>
      </c>
      <c r="C63" s="62"/>
      <c r="D63" s="9">
        <v>0</v>
      </c>
      <c r="E63" s="9">
        <v>4.5</v>
      </c>
      <c r="F63" s="4">
        <v>30</v>
      </c>
      <c r="G63" s="11">
        <f>G62+(Parameters!$E$18-Parameters!$E$17)/Parameters!$C$18</f>
        <v>1.1214285714285699</v>
      </c>
      <c r="H63" s="10">
        <f t="shared" si="0"/>
        <v>5.0464285714285646</v>
      </c>
      <c r="I63" s="10">
        <f t="shared" si="5"/>
        <v>35.171271079581999</v>
      </c>
      <c r="J63" s="10">
        <f>(Parameters!$C$11-'p5'!I63)/(Parameters!$C$11-Parameters!$C$12)</f>
        <v>3.0230202477893888</v>
      </c>
      <c r="K63" s="10">
        <f t="shared" si="1"/>
        <v>1</v>
      </c>
      <c r="L63" s="10">
        <f t="shared" si="2"/>
        <v>5.0464285714285646</v>
      </c>
      <c r="M63" s="2"/>
      <c r="N63" s="10">
        <f t="shared" si="3"/>
        <v>14.23109835347231</v>
      </c>
      <c r="O63" s="29">
        <f t="shared" si="4"/>
        <v>3.5577745883680776</v>
      </c>
      <c r="P63" s="33"/>
      <c r="Q63" s="33"/>
      <c r="R63" s="33"/>
      <c r="S63" s="33"/>
      <c r="T63" s="33"/>
    </row>
    <row r="64" spans="2:20" x14ac:dyDescent="0.3">
      <c r="B64" s="58">
        <v>43689</v>
      </c>
      <c r="C64" s="62"/>
      <c r="D64" s="9">
        <v>0.78</v>
      </c>
      <c r="E64" s="9">
        <v>2.7</v>
      </c>
      <c r="F64" s="4">
        <v>30</v>
      </c>
      <c r="G64" s="11">
        <f>G63+(Parameters!$E$18-Parameters!$E$17)/Parameters!$C$18</f>
        <v>1.1357142857142841</v>
      </c>
      <c r="H64" s="10">
        <f t="shared" si="0"/>
        <v>3.0664285714285673</v>
      </c>
      <c r="I64" s="10">
        <f t="shared" si="5"/>
        <v>43.775474239378639</v>
      </c>
      <c r="J64" s="10">
        <f>(Parameters!$C$11-'p5'!I64)/(Parameters!$C$11-Parameters!$C$12)</f>
        <v>2.7840146044617047</v>
      </c>
      <c r="K64" s="10">
        <f t="shared" si="1"/>
        <v>1</v>
      </c>
      <c r="L64" s="10">
        <f t="shared" si="2"/>
        <v>3.0664285714285673</v>
      </c>
      <c r="M64" s="2"/>
      <c r="N64" s="10">
        <f t="shared" si="3"/>
        <v>8.3868951936756648</v>
      </c>
      <c r="O64" s="29">
        <f t="shared" si="4"/>
        <v>2.0967237984189162</v>
      </c>
      <c r="P64" s="33"/>
      <c r="Q64" s="33"/>
      <c r="R64" s="33"/>
      <c r="S64" s="33"/>
      <c r="T64" s="33"/>
    </row>
    <row r="65" spans="2:20" x14ac:dyDescent="0.3">
      <c r="B65" s="58">
        <v>43690</v>
      </c>
      <c r="C65" s="63"/>
      <c r="D65" s="9">
        <v>0</v>
      </c>
      <c r="E65" s="9">
        <v>2.5</v>
      </c>
      <c r="F65" s="4">
        <v>30</v>
      </c>
      <c r="G65" s="11">
        <f>G64+(Parameters!$E$18-Parameters!$E$17)/Parameters!$C$18</f>
        <v>1.1499999999999984</v>
      </c>
      <c r="H65" s="10">
        <f t="shared" si="0"/>
        <v>2.874999999999996</v>
      </c>
      <c r="I65" s="10">
        <f t="shared" si="5"/>
        <v>48.158626609226118</v>
      </c>
      <c r="J65" s="10">
        <f>(Parameters!$C$11-'p5'!I65)/(Parameters!$C$11-Parameters!$C$12)</f>
        <v>2.662260371965941</v>
      </c>
      <c r="K65" s="10">
        <f t="shared" si="1"/>
        <v>1</v>
      </c>
      <c r="L65" s="10">
        <f t="shared" si="2"/>
        <v>2.874999999999996</v>
      </c>
      <c r="M65" s="2"/>
      <c r="N65" s="10">
        <f t="shared" si="3"/>
        <v>3.4151713952567522</v>
      </c>
      <c r="O65" s="29">
        <f t="shared" si="4"/>
        <v>0.85379284881418804</v>
      </c>
      <c r="P65" s="33"/>
      <c r="Q65" s="33"/>
      <c r="R65" s="33"/>
      <c r="S65" s="33"/>
      <c r="T65" s="33"/>
    </row>
    <row r="66" spans="2:20" ht="14.7" customHeight="1" x14ac:dyDescent="0.3">
      <c r="B66" s="58">
        <v>43691</v>
      </c>
      <c r="C66" s="61" t="s">
        <v>40</v>
      </c>
      <c r="D66" s="9">
        <v>1.3</v>
      </c>
      <c r="E66" s="9">
        <v>3.5</v>
      </c>
      <c r="F66" s="4">
        <v>40</v>
      </c>
      <c r="G66" s="11">
        <f>1.15</f>
        <v>1.1499999999999999</v>
      </c>
      <c r="H66" s="10">
        <f t="shared" si="0"/>
        <v>4.0249999999999995</v>
      </c>
      <c r="I66" s="10">
        <f t="shared" si="5"/>
        <v>51.887419458040299</v>
      </c>
      <c r="J66" s="10">
        <f>(Parameters!$C$11-'p5'!I66)/(Parameters!$C$11-Parameters!$C$12)</f>
        <v>2.5586827928322138</v>
      </c>
      <c r="K66" s="10">
        <f t="shared" si="1"/>
        <v>1</v>
      </c>
      <c r="L66" s="10">
        <f t="shared" si="2"/>
        <v>4.0249999999999995</v>
      </c>
      <c r="M66" s="4">
        <v>43.68</v>
      </c>
      <c r="N66" s="10">
        <f t="shared" si="3"/>
        <v>43.51637854644256</v>
      </c>
      <c r="O66" s="29">
        <f t="shared" si="4"/>
        <v>10.87909463661064</v>
      </c>
      <c r="P66" s="33"/>
      <c r="Q66" s="33"/>
      <c r="R66" s="33"/>
      <c r="S66" s="33"/>
      <c r="T66" s="33"/>
    </row>
    <row r="67" spans="2:20" x14ac:dyDescent="0.3">
      <c r="B67" s="58">
        <v>43692</v>
      </c>
      <c r="C67" s="62"/>
      <c r="D67" s="9">
        <v>0.78</v>
      </c>
      <c r="E67" s="9">
        <v>4.2</v>
      </c>
      <c r="F67" s="4">
        <v>40</v>
      </c>
      <c r="G67" s="11">
        <f t="shared" ref="G67:G100" si="6">1.15</f>
        <v>1.1499999999999999</v>
      </c>
      <c r="H67" s="10">
        <f t="shared" si="0"/>
        <v>4.83</v>
      </c>
      <c r="I67" s="10">
        <f t="shared" si="5"/>
        <v>21.811514094650938</v>
      </c>
      <c r="J67" s="10">
        <f>(Parameters!$C$11-'p5'!I67)/(Parameters!$C$11-Parameters!$C$12)</f>
        <v>3.3941246084819188</v>
      </c>
      <c r="K67" s="10">
        <f t="shared" si="1"/>
        <v>1</v>
      </c>
      <c r="L67" s="10">
        <f t="shared" si="2"/>
        <v>4.83</v>
      </c>
      <c r="M67" s="2"/>
      <c r="N67" s="10">
        <f t="shared" si="3"/>
        <v>28.587283909831925</v>
      </c>
      <c r="O67" s="29">
        <f t="shared" si="4"/>
        <v>7.1468209774579812</v>
      </c>
      <c r="P67" s="33"/>
      <c r="Q67" s="33"/>
      <c r="R67" s="33"/>
      <c r="S67" s="33"/>
      <c r="T67" s="33"/>
    </row>
    <row r="68" spans="2:20" x14ac:dyDescent="0.3">
      <c r="B68" s="58">
        <v>43693</v>
      </c>
      <c r="C68" s="62"/>
      <c r="D68" s="9">
        <v>0</v>
      </c>
      <c r="E68" s="9">
        <v>4.8</v>
      </c>
      <c r="F68" s="4">
        <v>40</v>
      </c>
      <c r="G68" s="11">
        <f t="shared" si="6"/>
        <v>1.1499999999999999</v>
      </c>
      <c r="H68" s="10">
        <f t="shared" si="0"/>
        <v>5.52</v>
      </c>
      <c r="I68" s="10">
        <f t="shared" si="5"/>
        <v>33.00833507210892</v>
      </c>
      <c r="J68" s="10">
        <f>(Parameters!$C$11-'p5'!I68)/(Parameters!$C$11-Parameters!$C$12)</f>
        <v>3.0831018035525299</v>
      </c>
      <c r="K68" s="10">
        <f t="shared" si="1"/>
        <v>1</v>
      </c>
      <c r="L68" s="10">
        <f t="shared" si="2"/>
        <v>5.52</v>
      </c>
      <c r="M68" s="2"/>
      <c r="N68" s="10">
        <f t="shared" si="3"/>
        <v>15.920462932373944</v>
      </c>
      <c r="O68" s="29">
        <f t="shared" si="4"/>
        <v>3.980115733093486</v>
      </c>
      <c r="P68" s="33"/>
      <c r="Q68" s="33"/>
      <c r="R68" s="33"/>
      <c r="S68" s="33"/>
      <c r="T68" s="33"/>
    </row>
    <row r="69" spans="2:20" x14ac:dyDescent="0.3">
      <c r="B69" s="58">
        <v>43694</v>
      </c>
      <c r="C69" s="62"/>
      <c r="D69" s="9">
        <v>0</v>
      </c>
      <c r="E69" s="9">
        <v>3.5</v>
      </c>
      <c r="F69" s="4">
        <v>40</v>
      </c>
      <c r="G69" s="11">
        <f t="shared" si="6"/>
        <v>1.1499999999999999</v>
      </c>
      <c r="H69" s="10">
        <f t="shared" si="0"/>
        <v>4.0249999999999995</v>
      </c>
      <c r="I69" s="10">
        <f t="shared" si="5"/>
        <v>42.508450805202401</v>
      </c>
      <c r="J69" s="10">
        <f>(Parameters!$C$11-'p5'!I69)/(Parameters!$C$11-Parameters!$C$12)</f>
        <v>2.819209699855489</v>
      </c>
      <c r="K69" s="10">
        <f t="shared" si="1"/>
        <v>1</v>
      </c>
      <c r="L69" s="10">
        <f t="shared" si="2"/>
        <v>4.0249999999999995</v>
      </c>
      <c r="M69" s="2"/>
      <c r="N69" s="10">
        <f t="shared" si="3"/>
        <v>7.9153471992804594</v>
      </c>
      <c r="O69" s="29">
        <f t="shared" si="4"/>
        <v>1.9788367998201148</v>
      </c>
      <c r="P69" s="33"/>
      <c r="Q69" s="33"/>
      <c r="R69" s="33"/>
      <c r="S69" s="33"/>
      <c r="T69" s="33"/>
    </row>
    <row r="70" spans="2:20" x14ac:dyDescent="0.3">
      <c r="B70" s="58">
        <v>43695</v>
      </c>
      <c r="C70" s="62"/>
      <c r="D70" s="9">
        <v>0</v>
      </c>
      <c r="E70" s="9">
        <v>2.2999999999999998</v>
      </c>
      <c r="F70" s="4">
        <v>40</v>
      </c>
      <c r="G70" s="11">
        <f t="shared" si="6"/>
        <v>1.1499999999999999</v>
      </c>
      <c r="H70" s="10">
        <f t="shared" si="0"/>
        <v>2.6449999999999996</v>
      </c>
      <c r="I70" s="10">
        <f t="shared" si="5"/>
        <v>48.512287605022514</v>
      </c>
      <c r="J70" s="10">
        <f>(Parameters!$C$11-'p5'!I70)/(Parameters!$C$11-Parameters!$C$12)</f>
        <v>2.6524364554160411</v>
      </c>
      <c r="K70" s="10">
        <f t="shared" si="1"/>
        <v>1</v>
      </c>
      <c r="L70" s="10">
        <f t="shared" si="2"/>
        <v>2.6449999999999996</v>
      </c>
      <c r="M70" s="2"/>
      <c r="N70" s="10">
        <f t="shared" si="3"/>
        <v>3.291510399460345</v>
      </c>
      <c r="O70" s="29">
        <f t="shared" si="4"/>
        <v>0.82287759986508624</v>
      </c>
      <c r="P70" s="33"/>
      <c r="Q70" s="33"/>
      <c r="R70" s="33"/>
      <c r="S70" s="33"/>
      <c r="T70" s="33"/>
    </row>
    <row r="71" spans="2:20" x14ac:dyDescent="0.3">
      <c r="B71" s="58">
        <v>43696</v>
      </c>
      <c r="C71" s="62"/>
      <c r="D71" s="9">
        <v>0</v>
      </c>
      <c r="E71" s="9">
        <v>3.7</v>
      </c>
      <c r="F71" s="4">
        <v>40</v>
      </c>
      <c r="G71" s="11">
        <f t="shared" si="6"/>
        <v>1.1499999999999999</v>
      </c>
      <c r="H71" s="10">
        <f t="shared" ref="H71:H125" si="7">E71*G71</f>
        <v>4.2549999999999999</v>
      </c>
      <c r="I71" s="10">
        <f t="shared" si="5"/>
        <v>51.980165204887605</v>
      </c>
      <c r="J71" s="10">
        <f>(Parameters!$C$11-'p5'!I71)/(Parameters!$C$11-Parameters!$C$12)</f>
        <v>2.5561065220864552</v>
      </c>
      <c r="K71" s="10">
        <f t="shared" ref="K71:K125" si="8">IF(J71&lt;0,0,IF(J71&gt;1,1,J71))</f>
        <v>1</v>
      </c>
      <c r="L71" s="10">
        <f t="shared" ref="L71:L125" si="9">H71*K71</f>
        <v>4.2549999999999999</v>
      </c>
      <c r="M71" s="4">
        <v>42.77</v>
      </c>
      <c r="N71" s="10">
        <f t="shared" ref="N71:N125" si="10">N70+M71+D71-L71-O70</f>
        <v>40.983632799595256</v>
      </c>
      <c r="O71" s="29">
        <f t="shared" ref="O71:O125" si="11">0.25*N71</f>
        <v>10.245908199898814</v>
      </c>
      <c r="P71" s="33"/>
      <c r="Q71" s="33"/>
      <c r="R71" s="33"/>
      <c r="S71" s="33"/>
      <c r="T71" s="33"/>
    </row>
    <row r="72" spans="2:20" x14ac:dyDescent="0.3">
      <c r="B72" s="58">
        <v>43697</v>
      </c>
      <c r="C72" s="62"/>
      <c r="D72" s="9">
        <v>0</v>
      </c>
      <c r="E72" s="9">
        <v>3.7</v>
      </c>
      <c r="F72" s="4">
        <v>40</v>
      </c>
      <c r="G72" s="11">
        <f t="shared" si="6"/>
        <v>1.1499999999999999</v>
      </c>
      <c r="H72" s="10">
        <f t="shared" si="7"/>
        <v>4.2549999999999999</v>
      </c>
      <c r="I72" s="10">
        <f t="shared" ref="I72:I125" si="12">MAX(0,(I71+L71-D71-M71+O71))</f>
        <v>23.711073404786418</v>
      </c>
      <c r="J72" s="10">
        <f>(Parameters!$C$11-'p5'!I72)/(Parameters!$C$11-Parameters!$C$12)</f>
        <v>3.3413590720892663</v>
      </c>
      <c r="K72" s="10">
        <f t="shared" si="8"/>
        <v>1</v>
      </c>
      <c r="L72" s="10">
        <f t="shared" si="9"/>
        <v>4.2549999999999999</v>
      </c>
      <c r="M72" s="2"/>
      <c r="N72" s="10">
        <f t="shared" si="10"/>
        <v>26.482724599696439</v>
      </c>
      <c r="O72" s="29">
        <f t="shared" si="11"/>
        <v>6.6206811499241098</v>
      </c>
      <c r="P72" s="33"/>
      <c r="Q72" s="33"/>
      <c r="R72" s="33"/>
      <c r="S72" s="33"/>
      <c r="T72" s="33"/>
    </row>
    <row r="73" spans="2:20" x14ac:dyDescent="0.3">
      <c r="B73" s="58">
        <v>43698</v>
      </c>
      <c r="C73" s="62"/>
      <c r="D73" s="9">
        <v>0</v>
      </c>
      <c r="E73" s="9">
        <v>3.1</v>
      </c>
      <c r="F73" s="4">
        <v>40</v>
      </c>
      <c r="G73" s="11">
        <f t="shared" si="6"/>
        <v>1.1499999999999999</v>
      </c>
      <c r="H73" s="10">
        <f t="shared" si="7"/>
        <v>3.5649999999999999</v>
      </c>
      <c r="I73" s="10">
        <f t="shared" si="12"/>
        <v>34.586754554710524</v>
      </c>
      <c r="J73" s="10">
        <f>(Parameters!$C$11-'p5'!I73)/(Parameters!$C$11-Parameters!$C$12)</f>
        <v>3.0392568179247075</v>
      </c>
      <c r="K73" s="10">
        <f t="shared" si="8"/>
        <v>1</v>
      </c>
      <c r="L73" s="10">
        <f t="shared" si="9"/>
        <v>3.5649999999999999</v>
      </c>
      <c r="M73" s="2"/>
      <c r="N73" s="10">
        <f t="shared" si="10"/>
        <v>16.297043449772328</v>
      </c>
      <c r="O73" s="29">
        <f t="shared" si="11"/>
        <v>4.0742608624430821</v>
      </c>
      <c r="P73" s="33"/>
      <c r="Q73" s="33"/>
      <c r="R73" s="33"/>
      <c r="S73" s="33"/>
      <c r="T73" s="33"/>
    </row>
    <row r="74" spans="2:20" x14ac:dyDescent="0.3">
      <c r="B74" s="58">
        <v>43699</v>
      </c>
      <c r="C74" s="62"/>
      <c r="D74" s="9">
        <v>0</v>
      </c>
      <c r="E74" s="9">
        <v>3.7</v>
      </c>
      <c r="F74" s="4">
        <v>40</v>
      </c>
      <c r="G74" s="11">
        <f t="shared" si="6"/>
        <v>1.1499999999999999</v>
      </c>
      <c r="H74" s="10">
        <f t="shared" si="7"/>
        <v>4.2549999999999999</v>
      </c>
      <c r="I74" s="10">
        <f t="shared" si="12"/>
        <v>42.226015417153604</v>
      </c>
      <c r="J74" s="10">
        <f>(Parameters!$C$11-'p5'!I74)/(Parameters!$C$11-Parameters!$C$12)</f>
        <v>2.8270551273012887</v>
      </c>
      <c r="K74" s="10">
        <f t="shared" si="8"/>
        <v>1</v>
      </c>
      <c r="L74" s="10">
        <f t="shared" si="9"/>
        <v>4.2549999999999999</v>
      </c>
      <c r="M74" s="2"/>
      <c r="N74" s="10">
        <f t="shared" si="10"/>
        <v>7.9677825873292472</v>
      </c>
      <c r="O74" s="29">
        <f t="shared" si="11"/>
        <v>1.9919456468323118</v>
      </c>
      <c r="P74" s="33"/>
      <c r="Q74" s="33"/>
      <c r="R74" s="33"/>
      <c r="S74" s="33"/>
      <c r="T74" s="33"/>
    </row>
    <row r="75" spans="2:20" x14ac:dyDescent="0.3">
      <c r="B75" s="58">
        <v>43700</v>
      </c>
      <c r="C75" s="62"/>
      <c r="D75" s="9">
        <v>0</v>
      </c>
      <c r="E75" s="9">
        <v>3.5</v>
      </c>
      <c r="F75" s="4">
        <v>40</v>
      </c>
      <c r="G75" s="11">
        <f t="shared" si="6"/>
        <v>1.1499999999999999</v>
      </c>
      <c r="H75" s="10">
        <f t="shared" si="7"/>
        <v>4.0249999999999995</v>
      </c>
      <c r="I75" s="10">
        <f t="shared" si="12"/>
        <v>48.47296106398592</v>
      </c>
      <c r="J75" s="10">
        <f>(Parameters!$C$11-'p5'!I75)/(Parameters!$C$11-Parameters!$C$12)</f>
        <v>2.6535288593337243</v>
      </c>
      <c r="K75" s="10">
        <f t="shared" si="8"/>
        <v>1</v>
      </c>
      <c r="L75" s="10">
        <f t="shared" si="9"/>
        <v>4.0249999999999995</v>
      </c>
      <c r="M75" s="2"/>
      <c r="N75" s="10">
        <f t="shared" si="10"/>
        <v>1.9508369404969359</v>
      </c>
      <c r="O75" s="29">
        <f t="shared" si="11"/>
        <v>0.48770923512423398</v>
      </c>
      <c r="P75" s="33"/>
      <c r="Q75" s="33"/>
      <c r="R75" s="33"/>
      <c r="S75" s="33"/>
      <c r="T75" s="33"/>
    </row>
    <row r="76" spans="2:20" x14ac:dyDescent="0.3">
      <c r="B76" s="58">
        <v>43701</v>
      </c>
      <c r="C76" s="62"/>
      <c r="D76" s="9">
        <v>0</v>
      </c>
      <c r="E76" s="9">
        <v>4.3</v>
      </c>
      <c r="F76" s="4">
        <v>40</v>
      </c>
      <c r="G76" s="11">
        <f t="shared" si="6"/>
        <v>1.1499999999999999</v>
      </c>
      <c r="H76" s="10">
        <f t="shared" si="7"/>
        <v>4.9449999999999994</v>
      </c>
      <c r="I76" s="10">
        <f t="shared" si="12"/>
        <v>52.985670299110154</v>
      </c>
      <c r="J76" s="10">
        <f>(Parameters!$C$11-'p5'!I76)/(Parameters!$C$11-Parameters!$C$12)</f>
        <v>2.5281758250247179</v>
      </c>
      <c r="K76" s="10">
        <f t="shared" si="8"/>
        <v>1</v>
      </c>
      <c r="L76" s="10">
        <f t="shared" si="9"/>
        <v>4.9449999999999994</v>
      </c>
      <c r="M76" s="4">
        <v>43.72</v>
      </c>
      <c r="N76" s="10">
        <f t="shared" si="10"/>
        <v>40.238127705372698</v>
      </c>
      <c r="O76" s="29">
        <f t="shared" si="11"/>
        <v>10.059531926343174</v>
      </c>
      <c r="P76" s="33"/>
      <c r="Q76" s="33"/>
      <c r="R76" s="33"/>
      <c r="S76" s="33"/>
      <c r="T76" s="33"/>
    </row>
    <row r="77" spans="2:20" x14ac:dyDescent="0.3">
      <c r="B77" s="58">
        <v>43702</v>
      </c>
      <c r="C77" s="62"/>
      <c r="D77" s="9">
        <v>0</v>
      </c>
      <c r="E77" s="9">
        <v>4.3</v>
      </c>
      <c r="F77" s="4">
        <v>40</v>
      </c>
      <c r="G77" s="11">
        <f t="shared" si="6"/>
        <v>1.1499999999999999</v>
      </c>
      <c r="H77" s="10">
        <f t="shared" si="7"/>
        <v>4.9449999999999994</v>
      </c>
      <c r="I77" s="10">
        <f t="shared" si="12"/>
        <v>24.270202225453332</v>
      </c>
      <c r="J77" s="10">
        <f>(Parameters!$C$11-'p5'!I77)/(Parameters!$C$11-Parameters!$C$12)</f>
        <v>3.3258277159596297</v>
      </c>
      <c r="K77" s="10">
        <f t="shared" si="8"/>
        <v>1</v>
      </c>
      <c r="L77" s="10">
        <f t="shared" si="9"/>
        <v>4.9449999999999994</v>
      </c>
      <c r="M77" s="2"/>
      <c r="N77" s="10">
        <f t="shared" si="10"/>
        <v>25.233595779029521</v>
      </c>
      <c r="O77" s="29">
        <f t="shared" si="11"/>
        <v>6.3083989447573803</v>
      </c>
      <c r="P77" s="33"/>
      <c r="Q77" s="33"/>
      <c r="R77" s="33"/>
      <c r="S77" s="33"/>
      <c r="T77" s="33"/>
    </row>
    <row r="78" spans="2:20" x14ac:dyDescent="0.3">
      <c r="B78" s="58">
        <v>43703</v>
      </c>
      <c r="C78" s="62"/>
      <c r="D78" s="9">
        <v>0</v>
      </c>
      <c r="E78" s="9">
        <v>3.9</v>
      </c>
      <c r="F78" s="4">
        <v>40</v>
      </c>
      <c r="G78" s="11">
        <f t="shared" si="6"/>
        <v>1.1499999999999999</v>
      </c>
      <c r="H78" s="10">
        <f t="shared" si="7"/>
        <v>4.4849999999999994</v>
      </c>
      <c r="I78" s="10">
        <f t="shared" si="12"/>
        <v>35.523601170210711</v>
      </c>
      <c r="J78" s="10">
        <f>(Parameters!$C$11-'p5'!I78)/(Parameters!$C$11-Parameters!$C$12)</f>
        <v>3.0132333008274803</v>
      </c>
      <c r="K78" s="10">
        <f t="shared" si="8"/>
        <v>1</v>
      </c>
      <c r="L78" s="10">
        <f t="shared" si="9"/>
        <v>4.4849999999999994</v>
      </c>
      <c r="M78" s="2"/>
      <c r="N78" s="10">
        <f t="shared" si="10"/>
        <v>14.440196834272141</v>
      </c>
      <c r="O78" s="29">
        <f t="shared" si="11"/>
        <v>3.6100492085680354</v>
      </c>
      <c r="P78" s="33"/>
      <c r="Q78" s="33"/>
      <c r="R78" s="33"/>
      <c r="S78" s="33"/>
      <c r="T78" s="33"/>
    </row>
    <row r="79" spans="2:20" x14ac:dyDescent="0.3">
      <c r="B79" s="58">
        <v>43704</v>
      </c>
      <c r="C79" s="62"/>
      <c r="D79" s="9">
        <v>0</v>
      </c>
      <c r="E79" s="9">
        <v>4.4000000000000004</v>
      </c>
      <c r="F79" s="4">
        <v>40</v>
      </c>
      <c r="G79" s="11">
        <f t="shared" si="6"/>
        <v>1.1499999999999999</v>
      </c>
      <c r="H79" s="10">
        <f t="shared" si="7"/>
        <v>5.0599999999999996</v>
      </c>
      <c r="I79" s="10">
        <f t="shared" si="12"/>
        <v>43.618650378778746</v>
      </c>
      <c r="J79" s="10">
        <f>(Parameters!$C$11-'p5'!I79)/(Parameters!$C$11-Parameters!$C$12)</f>
        <v>2.7883708228117019</v>
      </c>
      <c r="K79" s="10">
        <f t="shared" si="8"/>
        <v>1</v>
      </c>
      <c r="L79" s="10">
        <f t="shared" si="9"/>
        <v>5.0599999999999996</v>
      </c>
      <c r="M79" s="2"/>
      <c r="N79" s="10">
        <f t="shared" si="10"/>
        <v>5.7701476257041051</v>
      </c>
      <c r="O79" s="29">
        <f t="shared" si="11"/>
        <v>1.4425369064260263</v>
      </c>
      <c r="P79" s="33"/>
      <c r="Q79" s="33"/>
      <c r="R79" s="33"/>
      <c r="S79" s="33"/>
      <c r="T79" s="33"/>
    </row>
    <row r="80" spans="2:20" x14ac:dyDescent="0.3">
      <c r="B80" s="58">
        <v>43705</v>
      </c>
      <c r="C80" s="62"/>
      <c r="D80" s="9">
        <v>0</v>
      </c>
      <c r="E80" s="9">
        <v>3.6</v>
      </c>
      <c r="F80" s="4">
        <v>40</v>
      </c>
      <c r="G80" s="11">
        <f t="shared" si="6"/>
        <v>1.1499999999999999</v>
      </c>
      <c r="H80" s="10">
        <f t="shared" si="7"/>
        <v>4.1399999999999997</v>
      </c>
      <c r="I80" s="10">
        <f t="shared" si="12"/>
        <v>50.121187285204776</v>
      </c>
      <c r="J80" s="10">
        <f>(Parameters!$C$11-'p5'!I80)/(Parameters!$C$11-Parameters!$C$12)</f>
        <v>2.6077447976332007</v>
      </c>
      <c r="K80" s="10">
        <f t="shared" si="8"/>
        <v>1</v>
      </c>
      <c r="L80" s="10">
        <f t="shared" si="9"/>
        <v>4.1399999999999997</v>
      </c>
      <c r="M80" s="2"/>
      <c r="N80" s="10">
        <f t="shared" si="10"/>
        <v>0.18761071927807915</v>
      </c>
      <c r="O80" s="29">
        <f t="shared" si="11"/>
        <v>4.6902679819519788E-2</v>
      </c>
      <c r="P80" s="33"/>
      <c r="Q80" s="33"/>
      <c r="R80" s="33"/>
      <c r="S80" s="33"/>
      <c r="T80" s="33"/>
    </row>
    <row r="81" spans="2:20" x14ac:dyDescent="0.3">
      <c r="B81" s="58">
        <v>43706</v>
      </c>
      <c r="C81" s="62"/>
      <c r="D81" s="9">
        <v>0</v>
      </c>
      <c r="E81" s="9">
        <v>3.5</v>
      </c>
      <c r="F81" s="4">
        <v>40</v>
      </c>
      <c r="G81" s="11">
        <f t="shared" si="6"/>
        <v>1.1499999999999999</v>
      </c>
      <c r="H81" s="10">
        <f t="shared" si="7"/>
        <v>4.0249999999999995</v>
      </c>
      <c r="I81" s="10">
        <f t="shared" si="12"/>
        <v>54.308089965024294</v>
      </c>
      <c r="J81" s="10">
        <f>(Parameters!$C$11-'p5'!I81)/(Parameters!$C$11-Parameters!$C$12)</f>
        <v>2.4914419454159917</v>
      </c>
      <c r="K81" s="10">
        <f t="shared" si="8"/>
        <v>1</v>
      </c>
      <c r="L81" s="10">
        <f t="shared" si="9"/>
        <v>4.0249999999999995</v>
      </c>
      <c r="M81" s="4">
        <v>43.94</v>
      </c>
      <c r="N81" s="10">
        <f t="shared" si="10"/>
        <v>40.055708039458558</v>
      </c>
      <c r="O81" s="29">
        <f t="shared" si="11"/>
        <v>10.01392700986464</v>
      </c>
      <c r="P81" s="33"/>
      <c r="Q81" s="33"/>
      <c r="R81" s="33"/>
      <c r="S81" s="33"/>
      <c r="T81" s="33"/>
    </row>
    <row r="82" spans="2:20" x14ac:dyDescent="0.3">
      <c r="B82" s="58">
        <v>43707</v>
      </c>
      <c r="C82" s="62"/>
      <c r="D82" s="9">
        <v>0</v>
      </c>
      <c r="E82" s="9">
        <v>3.7</v>
      </c>
      <c r="F82" s="4">
        <v>40</v>
      </c>
      <c r="G82" s="11">
        <f t="shared" si="6"/>
        <v>1.1499999999999999</v>
      </c>
      <c r="H82" s="10">
        <f t="shared" si="7"/>
        <v>4.2549999999999999</v>
      </c>
      <c r="I82" s="10">
        <f t="shared" si="12"/>
        <v>24.407016974888933</v>
      </c>
      <c r="J82" s="10">
        <f>(Parameters!$C$11-'p5'!I82)/(Parameters!$C$11-Parameters!$C$12)</f>
        <v>3.3220273062530854</v>
      </c>
      <c r="K82" s="10">
        <f t="shared" si="8"/>
        <v>1</v>
      </c>
      <c r="L82" s="10">
        <f t="shared" si="9"/>
        <v>4.2549999999999999</v>
      </c>
      <c r="M82" s="2"/>
      <c r="N82" s="10">
        <f t="shared" si="10"/>
        <v>25.786781029593918</v>
      </c>
      <c r="O82" s="29">
        <f t="shared" si="11"/>
        <v>6.4466952573984795</v>
      </c>
      <c r="P82" s="33"/>
      <c r="Q82" s="33"/>
      <c r="R82" s="33"/>
      <c r="S82" s="33"/>
      <c r="T82" s="33"/>
    </row>
    <row r="83" spans="2:20" x14ac:dyDescent="0.3">
      <c r="B83" s="58">
        <v>43708</v>
      </c>
      <c r="C83" s="62"/>
      <c r="D83" s="9">
        <v>0</v>
      </c>
      <c r="E83" s="9">
        <v>2.9</v>
      </c>
      <c r="F83" s="4">
        <v>40</v>
      </c>
      <c r="G83" s="11">
        <f t="shared" si="6"/>
        <v>1.1499999999999999</v>
      </c>
      <c r="H83" s="10">
        <f t="shared" si="7"/>
        <v>3.3349999999999995</v>
      </c>
      <c r="I83" s="10">
        <f t="shared" si="12"/>
        <v>35.108712232287409</v>
      </c>
      <c r="J83" s="10">
        <f>(Parameters!$C$11-'p5'!I83)/(Parameters!$C$11-Parameters!$C$12)</f>
        <v>3.0247579935475719</v>
      </c>
      <c r="K83" s="10">
        <f t="shared" si="8"/>
        <v>1</v>
      </c>
      <c r="L83" s="10">
        <f t="shared" si="9"/>
        <v>3.3349999999999995</v>
      </c>
      <c r="M83" s="2"/>
      <c r="N83" s="10">
        <f t="shared" si="10"/>
        <v>16.005085772195436</v>
      </c>
      <c r="O83" s="29">
        <f t="shared" si="11"/>
        <v>4.001271443048859</v>
      </c>
      <c r="P83" s="33"/>
      <c r="Q83" s="33"/>
      <c r="R83" s="33"/>
      <c r="S83" s="33"/>
      <c r="T83" s="33"/>
    </row>
    <row r="84" spans="2:20" x14ac:dyDescent="0.3">
      <c r="B84" s="58">
        <v>43709</v>
      </c>
      <c r="C84" s="62"/>
      <c r="D84" s="9">
        <v>0</v>
      </c>
      <c r="E84" s="9">
        <v>2.2999999999999998</v>
      </c>
      <c r="F84" s="4">
        <v>40</v>
      </c>
      <c r="G84" s="11">
        <f t="shared" si="6"/>
        <v>1.1499999999999999</v>
      </c>
      <c r="H84" s="10">
        <f t="shared" si="7"/>
        <v>2.6449999999999996</v>
      </c>
      <c r="I84" s="10">
        <f t="shared" si="12"/>
        <v>42.444983675336267</v>
      </c>
      <c r="J84" s="10">
        <f>(Parameters!$C$11-'p5'!I84)/(Parameters!$C$11-Parameters!$C$12)</f>
        <v>2.8209726756851037</v>
      </c>
      <c r="K84" s="10">
        <f t="shared" si="8"/>
        <v>1</v>
      </c>
      <c r="L84" s="10">
        <f t="shared" si="9"/>
        <v>2.6449999999999996</v>
      </c>
      <c r="M84" s="2"/>
      <c r="N84" s="10">
        <f t="shared" si="10"/>
        <v>9.3588143291465773</v>
      </c>
      <c r="O84" s="29">
        <f t="shared" si="11"/>
        <v>2.3397035822866443</v>
      </c>
      <c r="P84" s="33"/>
      <c r="Q84" s="33"/>
      <c r="R84" s="33"/>
      <c r="S84" s="33"/>
      <c r="T84" s="33"/>
    </row>
    <row r="85" spans="2:20" x14ac:dyDescent="0.3">
      <c r="B85" s="58">
        <v>43710</v>
      </c>
      <c r="C85" s="62"/>
      <c r="D85" s="9">
        <v>0</v>
      </c>
      <c r="E85" s="9">
        <v>2.2000000000000002</v>
      </c>
      <c r="F85" s="4">
        <v>40</v>
      </c>
      <c r="G85" s="11">
        <f t="shared" si="6"/>
        <v>1.1499999999999999</v>
      </c>
      <c r="H85" s="10">
        <f t="shared" si="7"/>
        <v>2.5299999999999998</v>
      </c>
      <c r="I85" s="10">
        <f t="shared" si="12"/>
        <v>47.429687257622916</v>
      </c>
      <c r="J85" s="10">
        <f>(Parameters!$C$11-'p5'!I85)/(Parameters!$C$11-Parameters!$C$12)</f>
        <v>2.6825086872882524</v>
      </c>
      <c r="K85" s="10">
        <f t="shared" si="8"/>
        <v>1</v>
      </c>
      <c r="L85" s="10">
        <f t="shared" si="9"/>
        <v>2.5299999999999998</v>
      </c>
      <c r="M85" s="2"/>
      <c r="N85" s="10">
        <f t="shared" si="10"/>
        <v>4.4891107468599341</v>
      </c>
      <c r="O85" s="29">
        <f t="shared" si="11"/>
        <v>1.1222776867149835</v>
      </c>
      <c r="P85" s="33"/>
      <c r="Q85" s="33"/>
      <c r="R85" s="33"/>
      <c r="S85" s="33"/>
      <c r="T85" s="33"/>
    </row>
    <row r="86" spans="2:20" x14ac:dyDescent="0.3">
      <c r="B86" s="58">
        <v>43711</v>
      </c>
      <c r="C86" s="62"/>
      <c r="D86" s="9">
        <v>0</v>
      </c>
      <c r="E86" s="9">
        <v>2.4</v>
      </c>
      <c r="F86" s="4">
        <v>40</v>
      </c>
      <c r="G86" s="11">
        <f t="shared" si="6"/>
        <v>1.1499999999999999</v>
      </c>
      <c r="H86" s="10">
        <f t="shared" si="7"/>
        <v>2.76</v>
      </c>
      <c r="I86" s="10">
        <f t="shared" si="12"/>
        <v>51.081964944337898</v>
      </c>
      <c r="J86" s="10">
        <f>(Parameters!$C$11-'p5'!I86)/(Parameters!$C$11-Parameters!$C$12)</f>
        <v>2.5810565293239471</v>
      </c>
      <c r="K86" s="10">
        <f t="shared" si="8"/>
        <v>1</v>
      </c>
      <c r="L86" s="10">
        <f t="shared" si="9"/>
        <v>2.76</v>
      </c>
      <c r="M86" s="4">
        <v>39.409999999999997</v>
      </c>
      <c r="N86" s="10">
        <f t="shared" si="10"/>
        <v>40.016833060144954</v>
      </c>
      <c r="O86" s="29">
        <f t="shared" si="11"/>
        <v>10.004208265036239</v>
      </c>
      <c r="P86" s="33"/>
      <c r="Q86" s="33"/>
      <c r="R86" s="33"/>
      <c r="S86" s="33"/>
      <c r="T86" s="33"/>
    </row>
    <row r="87" spans="2:20" x14ac:dyDescent="0.3">
      <c r="B87" s="58">
        <v>43712</v>
      </c>
      <c r="C87" s="62"/>
      <c r="D87" s="9">
        <v>0</v>
      </c>
      <c r="E87" s="9">
        <v>2.6</v>
      </c>
      <c r="F87" s="4">
        <v>40</v>
      </c>
      <c r="G87" s="11">
        <f t="shared" si="6"/>
        <v>1.1499999999999999</v>
      </c>
      <c r="H87" s="10">
        <f t="shared" si="7"/>
        <v>2.9899999999999998</v>
      </c>
      <c r="I87" s="10">
        <f t="shared" si="12"/>
        <v>24.43617320937414</v>
      </c>
      <c r="J87" s="10">
        <f>(Parameters!$C$11-'p5'!I87)/(Parameters!$C$11-Parameters!$C$12)</f>
        <v>3.3212174108507182</v>
      </c>
      <c r="K87" s="10">
        <f t="shared" si="8"/>
        <v>1</v>
      </c>
      <c r="L87" s="10">
        <f t="shared" si="9"/>
        <v>2.9899999999999998</v>
      </c>
      <c r="M87" s="2"/>
      <c r="N87" s="10">
        <f t="shared" si="10"/>
        <v>27.022624795108712</v>
      </c>
      <c r="O87" s="29">
        <f t="shared" si="11"/>
        <v>6.7556561987771779</v>
      </c>
      <c r="P87" s="33"/>
      <c r="Q87" s="33"/>
      <c r="R87" s="33"/>
      <c r="S87" s="33"/>
      <c r="T87" s="33"/>
    </row>
    <row r="88" spans="2:20" x14ac:dyDescent="0.3">
      <c r="B88" s="58">
        <v>43713</v>
      </c>
      <c r="C88" s="62"/>
      <c r="D88" s="9">
        <v>0</v>
      </c>
      <c r="E88" s="9">
        <v>3.5</v>
      </c>
      <c r="F88" s="4">
        <v>40</v>
      </c>
      <c r="G88" s="11">
        <f t="shared" si="6"/>
        <v>1.1499999999999999</v>
      </c>
      <c r="H88" s="10">
        <f t="shared" si="7"/>
        <v>4.0249999999999995</v>
      </c>
      <c r="I88" s="10">
        <f t="shared" si="12"/>
        <v>34.181829408151316</v>
      </c>
      <c r="J88" s="10">
        <f>(Parameters!$C$11-'p5'!I88)/(Parameters!$C$11-Parameters!$C$12)</f>
        <v>3.0505047386624633</v>
      </c>
      <c r="K88" s="10">
        <f t="shared" si="8"/>
        <v>1</v>
      </c>
      <c r="L88" s="10">
        <f t="shared" si="9"/>
        <v>4.0249999999999995</v>
      </c>
      <c r="M88" s="2"/>
      <c r="N88" s="10">
        <f t="shared" si="10"/>
        <v>16.241968596331535</v>
      </c>
      <c r="O88" s="29">
        <f t="shared" si="11"/>
        <v>4.0604921490828838</v>
      </c>
      <c r="P88" s="33"/>
      <c r="Q88" s="33"/>
      <c r="R88" s="33"/>
      <c r="S88" s="33"/>
      <c r="T88" s="33"/>
    </row>
    <row r="89" spans="2:20" x14ac:dyDescent="0.3">
      <c r="B89" s="58">
        <v>43714</v>
      </c>
      <c r="C89" s="62"/>
      <c r="D89" s="9">
        <v>0</v>
      </c>
      <c r="E89" s="9">
        <v>2.4</v>
      </c>
      <c r="F89" s="4">
        <v>40</v>
      </c>
      <c r="G89" s="11">
        <f t="shared" si="6"/>
        <v>1.1499999999999999</v>
      </c>
      <c r="H89" s="10">
        <f t="shared" si="7"/>
        <v>2.76</v>
      </c>
      <c r="I89" s="10">
        <f t="shared" si="12"/>
        <v>42.267321557234197</v>
      </c>
      <c r="J89" s="10">
        <f>(Parameters!$C$11-'p5'!I89)/(Parameters!$C$11-Parameters!$C$12)</f>
        <v>2.8259077345212722</v>
      </c>
      <c r="K89" s="10">
        <f t="shared" si="8"/>
        <v>1</v>
      </c>
      <c r="L89" s="10">
        <f t="shared" si="9"/>
        <v>2.76</v>
      </c>
      <c r="M89" s="2"/>
      <c r="N89" s="10">
        <f t="shared" si="10"/>
        <v>9.4214764472486507</v>
      </c>
      <c r="O89" s="29">
        <f t="shared" si="11"/>
        <v>2.3553691118121627</v>
      </c>
      <c r="P89" s="33"/>
      <c r="Q89" s="33"/>
      <c r="R89" s="33"/>
      <c r="S89" s="33"/>
      <c r="T89" s="33"/>
    </row>
    <row r="90" spans="2:20" x14ac:dyDescent="0.3">
      <c r="B90" s="58">
        <v>43715</v>
      </c>
      <c r="C90" s="62"/>
      <c r="D90" s="9">
        <v>1.3</v>
      </c>
      <c r="E90" s="9">
        <v>2</v>
      </c>
      <c r="F90" s="4">
        <v>40</v>
      </c>
      <c r="G90" s="11">
        <f t="shared" si="6"/>
        <v>1.1499999999999999</v>
      </c>
      <c r="H90" s="10">
        <f t="shared" si="7"/>
        <v>2.2999999999999998</v>
      </c>
      <c r="I90" s="10">
        <f t="shared" si="12"/>
        <v>47.382690669046355</v>
      </c>
      <c r="J90" s="10">
        <f>(Parameters!$C$11-'p5'!I90)/(Parameters!$C$11-Parameters!$C$12)</f>
        <v>2.6838141480820457</v>
      </c>
      <c r="K90" s="10">
        <f t="shared" si="8"/>
        <v>1</v>
      </c>
      <c r="L90" s="10">
        <f t="shared" si="9"/>
        <v>2.2999999999999998</v>
      </c>
      <c r="M90" s="2"/>
      <c r="N90" s="10">
        <f t="shared" si="10"/>
        <v>6.0661073354364881</v>
      </c>
      <c r="O90" s="29">
        <f t="shared" si="11"/>
        <v>1.516526833859122</v>
      </c>
      <c r="P90" s="33"/>
      <c r="Q90" s="33"/>
      <c r="R90" s="33"/>
      <c r="S90" s="33"/>
      <c r="T90" s="33"/>
    </row>
    <row r="91" spans="2:20" x14ac:dyDescent="0.3">
      <c r="B91" s="58">
        <v>43716</v>
      </c>
      <c r="C91" s="62"/>
      <c r="D91" s="9">
        <v>0</v>
      </c>
      <c r="E91" s="9">
        <v>3</v>
      </c>
      <c r="F91" s="4">
        <v>40</v>
      </c>
      <c r="G91" s="11">
        <f t="shared" si="6"/>
        <v>1.1499999999999999</v>
      </c>
      <c r="H91" s="10">
        <f t="shared" si="7"/>
        <v>3.4499999999999997</v>
      </c>
      <c r="I91" s="10">
        <f t="shared" si="12"/>
        <v>49.899217502905479</v>
      </c>
      <c r="J91" s="10">
        <f>(Parameters!$C$11-'p5'!I91)/(Parameters!$C$11-Parameters!$C$12)</f>
        <v>2.613910624919292</v>
      </c>
      <c r="K91" s="10">
        <f t="shared" si="8"/>
        <v>1</v>
      </c>
      <c r="L91" s="10">
        <f t="shared" si="9"/>
        <v>3.4499999999999997</v>
      </c>
      <c r="M91" s="4">
        <v>39.5</v>
      </c>
      <c r="N91" s="10">
        <f t="shared" si="10"/>
        <v>40.599580501577357</v>
      </c>
      <c r="O91" s="29">
        <f t="shared" si="11"/>
        <v>10.149895125394339</v>
      </c>
      <c r="P91" s="33"/>
      <c r="Q91" s="33"/>
      <c r="R91" s="33"/>
      <c r="S91" s="33"/>
      <c r="T91" s="33"/>
    </row>
    <row r="92" spans="2:20" x14ac:dyDescent="0.3">
      <c r="B92" s="58">
        <v>43717</v>
      </c>
      <c r="C92" s="62"/>
      <c r="D92" s="9">
        <v>0</v>
      </c>
      <c r="E92" s="9">
        <v>3</v>
      </c>
      <c r="F92" s="4">
        <v>40</v>
      </c>
      <c r="G92" s="11">
        <f t="shared" si="6"/>
        <v>1.1499999999999999</v>
      </c>
      <c r="H92" s="10">
        <f t="shared" si="7"/>
        <v>3.4499999999999997</v>
      </c>
      <c r="I92" s="10">
        <f t="shared" si="12"/>
        <v>23.99911262829982</v>
      </c>
      <c r="J92" s="10">
        <f>(Parameters!$C$11-'p5'!I92)/(Parameters!$C$11-Parameters!$C$12)</f>
        <v>3.333357982547227</v>
      </c>
      <c r="K92" s="10">
        <f t="shared" si="8"/>
        <v>1</v>
      </c>
      <c r="L92" s="10">
        <f t="shared" si="9"/>
        <v>3.4499999999999997</v>
      </c>
      <c r="M92" s="2"/>
      <c r="N92" s="10">
        <f t="shared" si="10"/>
        <v>26.999685376183017</v>
      </c>
      <c r="O92" s="29">
        <f t="shared" si="11"/>
        <v>6.7499213440457542</v>
      </c>
      <c r="P92" s="33"/>
      <c r="Q92" s="33"/>
      <c r="R92" s="33"/>
      <c r="S92" s="33"/>
      <c r="T92" s="33"/>
    </row>
    <row r="93" spans="2:20" x14ac:dyDescent="0.3">
      <c r="B93" s="58">
        <v>43718</v>
      </c>
      <c r="C93" s="62"/>
      <c r="D93" s="9">
        <v>14.559999999999999</v>
      </c>
      <c r="E93" s="9">
        <v>3.2</v>
      </c>
      <c r="F93" s="4">
        <v>40</v>
      </c>
      <c r="G93" s="11">
        <f t="shared" si="6"/>
        <v>1.1499999999999999</v>
      </c>
      <c r="H93" s="10">
        <f t="shared" si="7"/>
        <v>3.6799999999999997</v>
      </c>
      <c r="I93" s="10">
        <f t="shared" si="12"/>
        <v>34.199033972345575</v>
      </c>
      <c r="J93" s="10">
        <f>(Parameters!$C$11-'p5'!I93)/(Parameters!$C$11-Parameters!$C$12)</f>
        <v>3.0500268341015118</v>
      </c>
      <c r="K93" s="10">
        <f t="shared" si="8"/>
        <v>1</v>
      </c>
      <c r="L93" s="10">
        <f t="shared" si="9"/>
        <v>3.6799999999999997</v>
      </c>
      <c r="M93" s="2"/>
      <c r="N93" s="10">
        <f t="shared" si="10"/>
        <v>31.12976403213726</v>
      </c>
      <c r="O93" s="29">
        <f t="shared" si="11"/>
        <v>7.7824410080343149</v>
      </c>
      <c r="P93" s="33"/>
      <c r="Q93" s="33"/>
      <c r="R93" s="33"/>
      <c r="S93" s="33"/>
      <c r="T93" s="33"/>
    </row>
    <row r="94" spans="2:20" x14ac:dyDescent="0.3">
      <c r="B94" s="58">
        <v>43719</v>
      </c>
      <c r="C94" s="62"/>
      <c r="D94" s="9">
        <v>0.78</v>
      </c>
      <c r="E94" s="9">
        <v>3.7</v>
      </c>
      <c r="F94" s="4">
        <v>40</v>
      </c>
      <c r="G94" s="11">
        <f t="shared" si="6"/>
        <v>1.1499999999999999</v>
      </c>
      <c r="H94" s="10">
        <f t="shared" si="7"/>
        <v>4.2549999999999999</v>
      </c>
      <c r="I94" s="10">
        <f t="shared" si="12"/>
        <v>31.101474980379891</v>
      </c>
      <c r="J94" s="10">
        <f>(Parameters!$C$11-'p5'!I94)/(Parameters!$C$11-Parameters!$C$12)</f>
        <v>3.1360701394338921</v>
      </c>
      <c r="K94" s="10">
        <f t="shared" si="8"/>
        <v>1</v>
      </c>
      <c r="L94" s="10">
        <f t="shared" si="9"/>
        <v>4.2549999999999999</v>
      </c>
      <c r="M94" s="2"/>
      <c r="N94" s="10">
        <f t="shared" si="10"/>
        <v>19.872323024102947</v>
      </c>
      <c r="O94" s="29">
        <f t="shared" si="11"/>
        <v>4.9680807560257367</v>
      </c>
      <c r="P94" s="33"/>
      <c r="Q94" s="33"/>
      <c r="R94" s="33"/>
      <c r="S94" s="33"/>
      <c r="T94" s="33"/>
    </row>
    <row r="95" spans="2:20" x14ac:dyDescent="0.3">
      <c r="B95" s="58">
        <v>43720</v>
      </c>
      <c r="C95" s="62"/>
      <c r="D95" s="9">
        <v>36.92</v>
      </c>
      <c r="E95" s="9">
        <v>1.8</v>
      </c>
      <c r="F95" s="4">
        <v>40</v>
      </c>
      <c r="G95" s="11">
        <f t="shared" si="6"/>
        <v>1.1499999999999999</v>
      </c>
      <c r="H95" s="10">
        <f t="shared" si="7"/>
        <v>2.0699999999999998</v>
      </c>
      <c r="I95" s="10">
        <f t="shared" si="12"/>
        <v>39.544555736405627</v>
      </c>
      <c r="J95" s="10">
        <f>(Parameters!$C$11-'p5'!I95)/(Parameters!$C$11-Parameters!$C$12)</f>
        <v>2.9015401184331768</v>
      </c>
      <c r="K95" s="10">
        <f t="shared" si="8"/>
        <v>1</v>
      </c>
      <c r="L95" s="10">
        <f t="shared" si="9"/>
        <v>2.0699999999999998</v>
      </c>
      <c r="M95" s="2"/>
      <c r="N95" s="10">
        <f t="shared" si="10"/>
        <v>49.754242268077213</v>
      </c>
      <c r="O95" s="29">
        <f t="shared" si="11"/>
        <v>12.438560567019303</v>
      </c>
      <c r="P95" s="33"/>
      <c r="Q95" s="33"/>
      <c r="R95" s="33"/>
      <c r="S95" s="33"/>
      <c r="T95" s="33"/>
    </row>
    <row r="96" spans="2:20" x14ac:dyDescent="0.3">
      <c r="B96" s="58">
        <v>43721</v>
      </c>
      <c r="C96" s="62"/>
      <c r="D96" s="9">
        <v>0</v>
      </c>
      <c r="E96" s="9">
        <v>3.5</v>
      </c>
      <c r="F96" s="4">
        <v>40</v>
      </c>
      <c r="G96" s="11">
        <f t="shared" si="6"/>
        <v>1.1499999999999999</v>
      </c>
      <c r="H96" s="10">
        <f t="shared" si="7"/>
        <v>4.0249999999999995</v>
      </c>
      <c r="I96" s="10">
        <f t="shared" si="12"/>
        <v>17.133116303424927</v>
      </c>
      <c r="J96" s="10">
        <f>(Parameters!$C$11-'p5'!I96)/(Parameters!$C$11-Parameters!$C$12)</f>
        <v>3.5240801026826407</v>
      </c>
      <c r="K96" s="10">
        <f t="shared" si="8"/>
        <v>1</v>
      </c>
      <c r="L96" s="10">
        <f t="shared" si="9"/>
        <v>4.0249999999999995</v>
      </c>
      <c r="M96" s="4">
        <v>27.94</v>
      </c>
      <c r="N96" s="10">
        <f t="shared" si="10"/>
        <v>61.230681701057911</v>
      </c>
      <c r="O96" s="29">
        <f t="shared" si="11"/>
        <v>15.307670425264478</v>
      </c>
      <c r="P96" s="33"/>
      <c r="Q96" s="33"/>
      <c r="R96" s="33"/>
      <c r="S96" s="33"/>
      <c r="T96" s="33"/>
    </row>
    <row r="97" spans="2:20" x14ac:dyDescent="0.3">
      <c r="B97" s="58">
        <v>43722</v>
      </c>
      <c r="C97" s="62"/>
      <c r="D97" s="9">
        <v>25.740000000000002</v>
      </c>
      <c r="E97" s="9">
        <v>3.6</v>
      </c>
      <c r="F97" s="4">
        <v>40</v>
      </c>
      <c r="G97" s="11">
        <f t="shared" si="6"/>
        <v>1.1499999999999999</v>
      </c>
      <c r="H97" s="10">
        <f t="shared" si="7"/>
        <v>4.1399999999999997</v>
      </c>
      <c r="I97" s="10">
        <f t="shared" si="12"/>
        <v>8.5257867286894022</v>
      </c>
      <c r="J97" s="10">
        <f>(Parameters!$C$11-'p5'!I97)/(Parameters!$C$11-Parameters!$C$12)</f>
        <v>3.7631725908697384</v>
      </c>
      <c r="K97" s="10">
        <f t="shared" si="8"/>
        <v>1</v>
      </c>
      <c r="L97" s="10">
        <f t="shared" si="9"/>
        <v>4.1399999999999997</v>
      </c>
      <c r="M97" s="2"/>
      <c r="N97" s="10">
        <f t="shared" si="10"/>
        <v>67.523011275793436</v>
      </c>
      <c r="O97" s="29">
        <f t="shared" si="11"/>
        <v>16.880752818948359</v>
      </c>
      <c r="P97" s="33"/>
      <c r="Q97" s="33"/>
      <c r="R97" s="33"/>
      <c r="S97" s="33"/>
      <c r="T97" s="33"/>
    </row>
    <row r="98" spans="2:20" x14ac:dyDescent="0.3">
      <c r="B98" s="58">
        <v>43723</v>
      </c>
      <c r="C98" s="62"/>
      <c r="D98" s="9">
        <v>26.52</v>
      </c>
      <c r="E98" s="9">
        <v>3.4</v>
      </c>
      <c r="F98" s="4">
        <v>40</v>
      </c>
      <c r="G98" s="11">
        <f t="shared" si="6"/>
        <v>1.1499999999999999</v>
      </c>
      <c r="H98" s="10">
        <f t="shared" si="7"/>
        <v>3.9099999999999997</v>
      </c>
      <c r="I98" s="10">
        <f t="shared" si="12"/>
        <v>3.8065395476377581</v>
      </c>
      <c r="J98" s="10">
        <f>(Parameters!$C$11-'p5'!I98)/(Parameters!$C$11-Parameters!$C$12)</f>
        <v>3.8942627903433955</v>
      </c>
      <c r="K98" s="10">
        <f t="shared" si="8"/>
        <v>1</v>
      </c>
      <c r="L98" s="10">
        <f t="shared" si="9"/>
        <v>3.9099999999999997</v>
      </c>
      <c r="M98" s="2"/>
      <c r="N98" s="10">
        <f t="shared" si="10"/>
        <v>73.252258456845084</v>
      </c>
      <c r="O98" s="29">
        <f t="shared" si="11"/>
        <v>18.313064614211271</v>
      </c>
      <c r="P98" s="33"/>
      <c r="Q98" s="33"/>
      <c r="R98" s="33"/>
      <c r="S98" s="33"/>
      <c r="T98" s="33"/>
    </row>
    <row r="99" spans="2:20" x14ac:dyDescent="0.3">
      <c r="B99" s="58">
        <v>43724</v>
      </c>
      <c r="C99" s="62"/>
      <c r="D99" s="9">
        <v>17.940000000000001</v>
      </c>
      <c r="E99" s="9">
        <v>2.2000000000000002</v>
      </c>
      <c r="F99" s="4">
        <v>40</v>
      </c>
      <c r="G99" s="11">
        <f t="shared" si="6"/>
        <v>1.1499999999999999</v>
      </c>
      <c r="H99" s="10">
        <f t="shared" si="7"/>
        <v>2.5299999999999998</v>
      </c>
      <c r="I99" s="10">
        <f t="shared" si="12"/>
        <v>0</v>
      </c>
      <c r="J99" s="10">
        <f>(Parameters!$C$11-'p5'!I99)/(Parameters!$C$11-Parameters!$C$12)</f>
        <v>4</v>
      </c>
      <c r="K99" s="10">
        <f t="shared" si="8"/>
        <v>1</v>
      </c>
      <c r="L99" s="10">
        <f t="shared" si="9"/>
        <v>2.5299999999999998</v>
      </c>
      <c r="M99" s="2"/>
      <c r="N99" s="10">
        <f t="shared" si="10"/>
        <v>70.349193842633809</v>
      </c>
      <c r="O99" s="29">
        <f t="shared" si="11"/>
        <v>17.587298460658452</v>
      </c>
      <c r="P99" s="33"/>
      <c r="Q99" s="33"/>
      <c r="R99" s="33"/>
      <c r="S99" s="33"/>
      <c r="T99" s="33"/>
    </row>
    <row r="100" spans="2:20" x14ac:dyDescent="0.3">
      <c r="B100" s="58">
        <v>43725</v>
      </c>
      <c r="C100" s="63"/>
      <c r="D100" s="9">
        <v>26.52</v>
      </c>
      <c r="E100" s="9">
        <v>3.4</v>
      </c>
      <c r="F100" s="4">
        <v>40</v>
      </c>
      <c r="G100" s="11">
        <f t="shared" si="6"/>
        <v>1.1499999999999999</v>
      </c>
      <c r="H100" s="10">
        <f t="shared" si="7"/>
        <v>3.9099999999999997</v>
      </c>
      <c r="I100" s="10">
        <f t="shared" si="12"/>
        <v>2.1772984606584505</v>
      </c>
      <c r="J100" s="10">
        <f>(Parameters!$C$11-'p5'!I100)/(Parameters!$C$11-Parameters!$C$12)</f>
        <v>3.9395194872039321</v>
      </c>
      <c r="K100" s="10">
        <f t="shared" si="8"/>
        <v>1</v>
      </c>
      <c r="L100" s="10">
        <f t="shared" si="9"/>
        <v>3.9099999999999997</v>
      </c>
      <c r="M100" s="2"/>
      <c r="N100" s="10">
        <f t="shared" si="10"/>
        <v>75.371895381975349</v>
      </c>
      <c r="O100" s="29">
        <f t="shared" si="11"/>
        <v>18.842973845493837</v>
      </c>
      <c r="P100" s="33"/>
      <c r="Q100" s="33"/>
      <c r="R100" s="33"/>
      <c r="S100" s="33"/>
      <c r="T100" s="33"/>
    </row>
    <row r="101" spans="2:20" ht="14.7" customHeight="1" x14ac:dyDescent="0.3">
      <c r="B101" s="58">
        <v>43726</v>
      </c>
      <c r="C101" s="61" t="s">
        <v>41</v>
      </c>
      <c r="D101" s="9">
        <v>98.28</v>
      </c>
      <c r="E101" s="9">
        <v>3.3</v>
      </c>
      <c r="F101" s="4">
        <v>10</v>
      </c>
      <c r="G101" s="11">
        <f>G100-((Parameters!$E$19-Parameters!$E$20)/Parameters!$C$20)</f>
        <v>1.1299999999999999</v>
      </c>
      <c r="H101" s="10">
        <f t="shared" si="7"/>
        <v>3.7289999999999996</v>
      </c>
      <c r="I101" s="10">
        <f t="shared" si="12"/>
        <v>0</v>
      </c>
      <c r="J101" s="10">
        <f>(Parameters!$C$11-'p5'!I101)/(Parameters!$C$11-Parameters!$C$12)</f>
        <v>4</v>
      </c>
      <c r="K101" s="10">
        <f t="shared" si="8"/>
        <v>1</v>
      </c>
      <c r="L101" s="10">
        <f t="shared" si="9"/>
        <v>3.7289999999999996</v>
      </c>
      <c r="M101" s="4">
        <v>0</v>
      </c>
      <c r="N101" s="10">
        <f t="shared" si="10"/>
        <v>151.07992153648149</v>
      </c>
      <c r="O101" s="29">
        <f t="shared" si="11"/>
        <v>37.769980384120373</v>
      </c>
      <c r="P101" s="33"/>
      <c r="Q101" s="33"/>
      <c r="R101" s="33"/>
      <c r="S101" s="33"/>
      <c r="T101" s="33"/>
    </row>
    <row r="102" spans="2:20" x14ac:dyDescent="0.3">
      <c r="B102" s="58">
        <v>43727</v>
      </c>
      <c r="C102" s="62"/>
      <c r="D102" s="9">
        <v>1.3</v>
      </c>
      <c r="E102" s="9">
        <v>3.1</v>
      </c>
      <c r="F102" s="4">
        <v>10</v>
      </c>
      <c r="G102" s="11">
        <f>G101-((Parameters!$E$19-Parameters!$E$20)/Parameters!$C$20)</f>
        <v>1.1099999999999999</v>
      </c>
      <c r="H102" s="10">
        <f t="shared" si="7"/>
        <v>3.4409999999999998</v>
      </c>
      <c r="I102" s="10">
        <f t="shared" si="12"/>
        <v>0</v>
      </c>
      <c r="J102" s="10">
        <f>(Parameters!$C$11-'p5'!I102)/(Parameters!$C$11-Parameters!$C$12)</f>
        <v>4</v>
      </c>
      <c r="K102" s="10">
        <f t="shared" si="8"/>
        <v>1</v>
      </c>
      <c r="L102" s="10">
        <f t="shared" si="9"/>
        <v>3.4409999999999998</v>
      </c>
      <c r="M102" s="2"/>
      <c r="N102" s="10">
        <f t="shared" si="10"/>
        <v>111.16894115236113</v>
      </c>
      <c r="O102" s="29">
        <f t="shared" si="11"/>
        <v>27.792235288090282</v>
      </c>
      <c r="P102" s="33"/>
      <c r="Q102" s="33"/>
      <c r="R102" s="33"/>
      <c r="S102" s="33"/>
      <c r="T102" s="33"/>
    </row>
    <row r="103" spans="2:20" x14ac:dyDescent="0.3">
      <c r="B103" s="58">
        <v>43728</v>
      </c>
      <c r="C103" s="62"/>
      <c r="D103" s="9">
        <v>0</v>
      </c>
      <c r="E103" s="9">
        <v>3.4</v>
      </c>
      <c r="F103" s="4">
        <v>10</v>
      </c>
      <c r="G103" s="11">
        <f>G102-((Parameters!$E$19-Parameters!$E$20)/Parameters!$C$20)</f>
        <v>1.0899999999999999</v>
      </c>
      <c r="H103" s="10">
        <f t="shared" si="7"/>
        <v>3.7059999999999995</v>
      </c>
      <c r="I103" s="10">
        <f t="shared" si="12"/>
        <v>29.93323528809028</v>
      </c>
      <c r="J103" s="10">
        <f>(Parameters!$C$11-'p5'!I103)/(Parameters!$C$11-Parameters!$C$12)</f>
        <v>3.168521241997492</v>
      </c>
      <c r="K103" s="10">
        <f t="shared" si="8"/>
        <v>1</v>
      </c>
      <c r="L103" s="10">
        <f t="shared" si="9"/>
        <v>3.7059999999999995</v>
      </c>
      <c r="M103" s="2"/>
      <c r="N103" s="10">
        <f t="shared" si="10"/>
        <v>79.670705864270843</v>
      </c>
      <c r="O103" s="29">
        <f t="shared" si="11"/>
        <v>19.917676466067711</v>
      </c>
      <c r="P103" s="33"/>
      <c r="Q103" s="33"/>
      <c r="R103" s="33"/>
      <c r="S103" s="33"/>
      <c r="T103" s="33"/>
    </row>
    <row r="104" spans="2:20" x14ac:dyDescent="0.3">
      <c r="B104" s="58">
        <v>43729</v>
      </c>
      <c r="C104" s="62"/>
      <c r="D104" s="9">
        <v>0</v>
      </c>
      <c r="E104" s="9">
        <v>4.0999999999999996</v>
      </c>
      <c r="F104" s="4">
        <v>10</v>
      </c>
      <c r="G104" s="11">
        <f>G103-((Parameters!$E$19-Parameters!$E$20)/Parameters!$C$20)</f>
        <v>1.0699999999999998</v>
      </c>
      <c r="H104" s="10">
        <f t="shared" si="7"/>
        <v>4.3869999999999987</v>
      </c>
      <c r="I104" s="10">
        <f t="shared" si="12"/>
        <v>53.556911754157987</v>
      </c>
      <c r="J104" s="10">
        <f>(Parameters!$C$11-'p5'!I104)/(Parameters!$C$11-Parameters!$C$12)</f>
        <v>2.5123080068289445</v>
      </c>
      <c r="K104" s="10">
        <f t="shared" si="8"/>
        <v>1</v>
      </c>
      <c r="L104" s="10">
        <f t="shared" si="9"/>
        <v>4.3869999999999987</v>
      </c>
      <c r="M104" s="2"/>
      <c r="N104" s="10">
        <f t="shared" si="10"/>
        <v>55.366029398203132</v>
      </c>
      <c r="O104" s="29">
        <f t="shared" si="11"/>
        <v>13.841507349550783</v>
      </c>
      <c r="P104" s="33"/>
      <c r="Q104" s="33"/>
      <c r="R104" s="33"/>
      <c r="S104" s="33"/>
      <c r="T104" s="33"/>
    </row>
    <row r="105" spans="2:20" x14ac:dyDescent="0.3">
      <c r="B105" s="58">
        <v>43730</v>
      </c>
      <c r="C105" s="62"/>
      <c r="D105" s="9">
        <v>12.48</v>
      </c>
      <c r="E105" s="9">
        <v>3.2</v>
      </c>
      <c r="F105" s="4">
        <v>10</v>
      </c>
      <c r="G105" s="11">
        <f>G104-((Parameters!$E$19-Parameters!$E$20)/Parameters!$C$20)</f>
        <v>1.0499999999999998</v>
      </c>
      <c r="H105" s="10">
        <f t="shared" si="7"/>
        <v>3.3599999999999994</v>
      </c>
      <c r="I105" s="10">
        <f t="shared" si="12"/>
        <v>71.785419103708776</v>
      </c>
      <c r="J105" s="10">
        <f>(Parameters!$C$11-'p5'!I105)/(Parameters!$C$11-Parameters!$C$12)</f>
        <v>2.005960580452534</v>
      </c>
      <c r="K105" s="10">
        <f t="shared" si="8"/>
        <v>1</v>
      </c>
      <c r="L105" s="10">
        <f t="shared" si="9"/>
        <v>3.3599999999999994</v>
      </c>
      <c r="M105" s="2"/>
      <c r="N105" s="10">
        <f t="shared" si="10"/>
        <v>50.644522048652348</v>
      </c>
      <c r="O105" s="29">
        <f t="shared" si="11"/>
        <v>12.661130512163087</v>
      </c>
      <c r="P105" s="33"/>
      <c r="Q105" s="33"/>
      <c r="R105" s="33"/>
      <c r="S105" s="33"/>
      <c r="T105" s="33"/>
    </row>
    <row r="106" spans="2:20" x14ac:dyDescent="0.3">
      <c r="B106" s="58">
        <v>43731</v>
      </c>
      <c r="C106" s="62"/>
      <c r="D106" s="9">
        <v>0.78</v>
      </c>
      <c r="E106" s="9">
        <v>2.8</v>
      </c>
      <c r="F106" s="4">
        <v>10</v>
      </c>
      <c r="G106" s="11">
        <f>G105-((Parameters!$E$19-Parameters!$E$20)/Parameters!$C$20)</f>
        <v>1.0299999999999998</v>
      </c>
      <c r="H106" s="10">
        <f t="shared" si="7"/>
        <v>2.8839999999999995</v>
      </c>
      <c r="I106" s="10">
        <f t="shared" si="12"/>
        <v>75.326549615871855</v>
      </c>
      <c r="J106" s="10">
        <f>(Parameters!$C$11-'p5'!I106)/(Parameters!$C$11-Parameters!$C$12)</f>
        <v>1.9075958440035596</v>
      </c>
      <c r="K106" s="10">
        <f t="shared" si="8"/>
        <v>1</v>
      </c>
      <c r="L106" s="10">
        <f t="shared" si="9"/>
        <v>2.8839999999999995</v>
      </c>
      <c r="M106" s="4">
        <v>3.36</v>
      </c>
      <c r="N106" s="10">
        <f t="shared" si="10"/>
        <v>39.239391536489265</v>
      </c>
      <c r="O106" s="29">
        <f t="shared" si="11"/>
        <v>9.8098478841223162</v>
      </c>
      <c r="P106" s="33"/>
      <c r="Q106" s="33"/>
      <c r="R106" s="33"/>
      <c r="S106" s="33"/>
      <c r="T106" s="33"/>
    </row>
    <row r="107" spans="2:20" x14ac:dyDescent="0.3">
      <c r="B107" s="58">
        <v>43732</v>
      </c>
      <c r="C107" s="62"/>
      <c r="D107" s="9">
        <v>34.32</v>
      </c>
      <c r="E107" s="9">
        <v>2.6</v>
      </c>
      <c r="F107" s="4">
        <v>10</v>
      </c>
      <c r="G107" s="11">
        <f>G106-((Parameters!$E$19-Parameters!$E$20)/Parameters!$C$20)</f>
        <v>1.0099999999999998</v>
      </c>
      <c r="H107" s="10">
        <f t="shared" si="7"/>
        <v>2.6259999999999994</v>
      </c>
      <c r="I107" s="10">
        <f t="shared" si="12"/>
        <v>83.880397499994174</v>
      </c>
      <c r="J107" s="10">
        <f>(Parameters!$C$11-'p5'!I107)/(Parameters!$C$11-Parameters!$C$12)</f>
        <v>1.6699889583334953</v>
      </c>
      <c r="K107" s="10">
        <f t="shared" si="8"/>
        <v>1</v>
      </c>
      <c r="L107" s="10">
        <f t="shared" si="9"/>
        <v>2.6259999999999994</v>
      </c>
      <c r="M107" s="2"/>
      <c r="N107" s="10">
        <f t="shared" si="10"/>
        <v>61.123543652366948</v>
      </c>
      <c r="O107" s="29">
        <f t="shared" si="11"/>
        <v>15.280885913091737</v>
      </c>
      <c r="P107" s="33"/>
      <c r="Q107" s="33"/>
      <c r="R107" s="33"/>
      <c r="S107" s="33"/>
      <c r="T107" s="33"/>
    </row>
    <row r="108" spans="2:20" x14ac:dyDescent="0.3">
      <c r="B108" s="58">
        <v>43733</v>
      </c>
      <c r="C108" s="62"/>
      <c r="D108" s="9">
        <v>73.84</v>
      </c>
      <c r="E108" s="9">
        <v>2.6</v>
      </c>
      <c r="F108" s="4">
        <v>10</v>
      </c>
      <c r="G108" s="11">
        <f>G107-((Parameters!$E$19-Parameters!$E$20)/Parameters!$C$20)</f>
        <v>0.98999999999999977</v>
      </c>
      <c r="H108" s="10">
        <f t="shared" si="7"/>
        <v>2.5739999999999994</v>
      </c>
      <c r="I108" s="10">
        <f t="shared" si="12"/>
        <v>67.467283413085909</v>
      </c>
      <c r="J108" s="10">
        <f>(Parameters!$C$11-'p5'!I108)/(Parameters!$C$11-Parameters!$C$12)</f>
        <v>2.1259087940809471</v>
      </c>
      <c r="K108" s="10">
        <f t="shared" si="8"/>
        <v>1</v>
      </c>
      <c r="L108" s="10">
        <f t="shared" si="9"/>
        <v>2.5739999999999994</v>
      </c>
      <c r="M108" s="2"/>
      <c r="N108" s="10">
        <f t="shared" si="10"/>
        <v>117.1086577392752</v>
      </c>
      <c r="O108" s="29">
        <f t="shared" si="11"/>
        <v>29.2771644348188</v>
      </c>
      <c r="P108" s="33"/>
      <c r="Q108" s="33"/>
      <c r="R108" s="33"/>
      <c r="S108" s="33"/>
      <c r="T108" s="33"/>
    </row>
    <row r="109" spans="2:20" x14ac:dyDescent="0.3">
      <c r="B109" s="58">
        <v>43734</v>
      </c>
      <c r="C109" s="62"/>
      <c r="D109" s="9">
        <v>2.6</v>
      </c>
      <c r="E109" s="9">
        <v>2.6</v>
      </c>
      <c r="F109" s="4">
        <v>10</v>
      </c>
      <c r="G109" s="11">
        <f>G108-((Parameters!$E$19-Parameters!$E$20)/Parameters!$C$20)</f>
        <v>0.96999999999999975</v>
      </c>
      <c r="H109" s="10">
        <f t="shared" si="7"/>
        <v>2.5219999999999994</v>
      </c>
      <c r="I109" s="10">
        <f t="shared" si="12"/>
        <v>25.478447847904704</v>
      </c>
      <c r="J109" s="10">
        <f>(Parameters!$C$11-'p5'!I109)/(Parameters!$C$11-Parameters!$C$12)</f>
        <v>3.2922653375582027</v>
      </c>
      <c r="K109" s="10">
        <f t="shared" si="8"/>
        <v>1</v>
      </c>
      <c r="L109" s="10">
        <f t="shared" si="9"/>
        <v>2.5219999999999994</v>
      </c>
      <c r="M109" s="2"/>
      <c r="N109" s="10">
        <f t="shared" si="10"/>
        <v>87.90949330445639</v>
      </c>
      <c r="O109" s="29">
        <f t="shared" si="11"/>
        <v>21.977373326114098</v>
      </c>
      <c r="P109" s="33"/>
      <c r="Q109" s="33"/>
      <c r="R109" s="33"/>
      <c r="S109" s="33"/>
      <c r="T109" s="33"/>
    </row>
    <row r="110" spans="2:20" x14ac:dyDescent="0.3">
      <c r="B110" s="58">
        <v>43735</v>
      </c>
      <c r="C110" s="62"/>
      <c r="D110" s="9">
        <v>69.94</v>
      </c>
      <c r="E110" s="9">
        <v>3.2</v>
      </c>
      <c r="F110" s="4">
        <v>10</v>
      </c>
      <c r="G110" s="11">
        <f>G109-((Parameters!$E$19-Parameters!$E$20)/Parameters!$C$20)</f>
        <v>0.94999999999999973</v>
      </c>
      <c r="H110" s="10">
        <f t="shared" si="7"/>
        <v>3.0399999999999991</v>
      </c>
      <c r="I110" s="10">
        <f t="shared" si="12"/>
        <v>47.377821174018798</v>
      </c>
      <c r="J110" s="10">
        <f>(Parameters!$C$11-'p5'!I110)/(Parameters!$C$11-Parameters!$C$12)</f>
        <v>2.6839494118328111</v>
      </c>
      <c r="K110" s="10">
        <f t="shared" si="8"/>
        <v>1</v>
      </c>
      <c r="L110" s="10">
        <f t="shared" si="9"/>
        <v>3.0399999999999991</v>
      </c>
      <c r="M110" s="2"/>
      <c r="N110" s="10">
        <f t="shared" si="10"/>
        <v>132.83211997834229</v>
      </c>
      <c r="O110" s="29">
        <f t="shared" si="11"/>
        <v>33.208029994585573</v>
      </c>
      <c r="P110" s="33"/>
      <c r="Q110" s="33"/>
      <c r="R110" s="33"/>
      <c r="S110" s="33"/>
      <c r="T110" s="33"/>
    </row>
    <row r="111" spans="2:20" x14ac:dyDescent="0.3">
      <c r="B111" s="58">
        <v>43736</v>
      </c>
      <c r="C111" s="62"/>
      <c r="D111" s="9">
        <v>0</v>
      </c>
      <c r="E111" s="9">
        <v>2.7</v>
      </c>
      <c r="F111" s="4">
        <v>10</v>
      </c>
      <c r="G111" s="11">
        <f>G110-((Parameters!$E$19-Parameters!$E$20)/Parameters!$C$20)</f>
        <v>0.92999999999999972</v>
      </c>
      <c r="H111" s="10">
        <f t="shared" si="7"/>
        <v>2.5109999999999992</v>
      </c>
      <c r="I111" s="10">
        <f t="shared" si="12"/>
        <v>13.685851168604373</v>
      </c>
      <c r="J111" s="10">
        <f>(Parameters!$C$11-'p5'!I111)/(Parameters!$C$11-Parameters!$C$12)</f>
        <v>3.6198374675387677</v>
      </c>
      <c r="K111" s="10">
        <f t="shared" si="8"/>
        <v>1</v>
      </c>
      <c r="L111" s="10">
        <f t="shared" si="9"/>
        <v>2.5109999999999992</v>
      </c>
      <c r="M111" s="4">
        <v>0</v>
      </c>
      <c r="N111" s="10">
        <f t="shared" si="10"/>
        <v>97.113089983756723</v>
      </c>
      <c r="O111" s="29">
        <f t="shared" si="11"/>
        <v>24.278272495939181</v>
      </c>
      <c r="P111" s="33"/>
      <c r="Q111" s="33"/>
      <c r="R111" s="33"/>
      <c r="S111" s="33"/>
      <c r="T111" s="33"/>
    </row>
    <row r="112" spans="2:20" x14ac:dyDescent="0.3">
      <c r="B112" s="58">
        <v>43737</v>
      </c>
      <c r="C112" s="62"/>
      <c r="D112" s="9">
        <v>0</v>
      </c>
      <c r="E112" s="9">
        <v>3.5</v>
      </c>
      <c r="F112" s="4">
        <v>10</v>
      </c>
      <c r="G112" s="11">
        <f>G111-((Parameters!$E$19-Parameters!$E$20)/Parameters!$C$20)</f>
        <v>0.9099999999999997</v>
      </c>
      <c r="H112" s="10">
        <f t="shared" si="7"/>
        <v>3.1849999999999987</v>
      </c>
      <c r="I112" s="10">
        <f t="shared" si="12"/>
        <v>40.475123664543553</v>
      </c>
      <c r="J112" s="10">
        <f>(Parameters!$C$11-'p5'!I112)/(Parameters!$C$11-Parameters!$C$12)</f>
        <v>2.8756910093182344</v>
      </c>
      <c r="K112" s="10">
        <f t="shared" si="8"/>
        <v>1</v>
      </c>
      <c r="L112" s="10">
        <f t="shared" si="9"/>
        <v>3.1849999999999987</v>
      </c>
      <c r="M112" s="2"/>
      <c r="N112" s="10">
        <f t="shared" si="10"/>
        <v>69.649817487817543</v>
      </c>
      <c r="O112" s="29">
        <f t="shared" si="11"/>
        <v>17.412454371954386</v>
      </c>
      <c r="P112" s="33"/>
      <c r="Q112" s="33"/>
      <c r="R112" s="33"/>
      <c r="S112" s="33"/>
      <c r="T112" s="33"/>
    </row>
    <row r="113" spans="2:20" x14ac:dyDescent="0.3">
      <c r="B113" s="58">
        <v>43738</v>
      </c>
      <c r="C113" s="62"/>
      <c r="D113" s="9">
        <v>17.940000000000001</v>
      </c>
      <c r="E113" s="9">
        <v>2.4</v>
      </c>
      <c r="F113" s="4">
        <v>10</v>
      </c>
      <c r="G113" s="11">
        <f>G112-((Parameters!$E$19-Parameters!$E$20)/Parameters!$C$20)</f>
        <v>0.88999999999999968</v>
      </c>
      <c r="H113" s="10">
        <f t="shared" si="7"/>
        <v>2.1359999999999992</v>
      </c>
      <c r="I113" s="10">
        <f t="shared" si="12"/>
        <v>61.07257803649793</v>
      </c>
      <c r="J113" s="10">
        <f>(Parameters!$C$11-'p5'!I113)/(Parameters!$C$11-Parameters!$C$12)</f>
        <v>2.3035394989861686</v>
      </c>
      <c r="K113" s="10">
        <f t="shared" si="8"/>
        <v>1</v>
      </c>
      <c r="L113" s="10">
        <f t="shared" si="9"/>
        <v>2.1359999999999992</v>
      </c>
      <c r="M113" s="2"/>
      <c r="N113" s="10">
        <f t="shared" si="10"/>
        <v>68.041363115863163</v>
      </c>
      <c r="O113" s="29">
        <f t="shared" si="11"/>
        <v>17.010340778965791</v>
      </c>
      <c r="P113" s="33"/>
      <c r="Q113" s="33"/>
      <c r="R113" s="33"/>
      <c r="S113" s="33"/>
      <c r="T113" s="33"/>
    </row>
    <row r="114" spans="2:20" x14ac:dyDescent="0.3">
      <c r="B114" s="58">
        <v>43739</v>
      </c>
      <c r="C114" s="62"/>
      <c r="D114" s="9">
        <v>0</v>
      </c>
      <c r="E114" s="9">
        <v>3.3</v>
      </c>
      <c r="F114" s="4">
        <v>10</v>
      </c>
      <c r="G114" s="11">
        <f>G113-((Parameters!$E$19-Parameters!$E$20)/Parameters!$C$20)</f>
        <v>0.86999999999999966</v>
      </c>
      <c r="H114" s="10">
        <f t="shared" si="7"/>
        <v>2.8709999999999987</v>
      </c>
      <c r="I114" s="10">
        <f t="shared" si="12"/>
        <v>62.278918815463719</v>
      </c>
      <c r="J114" s="10">
        <f>(Parameters!$C$11-'p5'!I114)/(Parameters!$C$11-Parameters!$C$12)</f>
        <v>2.2700300329037852</v>
      </c>
      <c r="K114" s="10">
        <f t="shared" si="8"/>
        <v>1</v>
      </c>
      <c r="L114" s="10">
        <f t="shared" si="9"/>
        <v>2.8709999999999987</v>
      </c>
      <c r="M114" s="2"/>
      <c r="N114" s="10">
        <f t="shared" si="10"/>
        <v>48.160022336897377</v>
      </c>
      <c r="O114" s="29">
        <f t="shared" si="11"/>
        <v>12.040005584224344</v>
      </c>
      <c r="P114" s="33"/>
      <c r="Q114" s="33"/>
      <c r="R114" s="33"/>
      <c r="S114" s="33"/>
      <c r="T114" s="33"/>
    </row>
    <row r="115" spans="2:20" x14ac:dyDescent="0.3">
      <c r="B115" s="58">
        <v>43740</v>
      </c>
      <c r="C115" s="62"/>
      <c r="D115" s="9">
        <v>0</v>
      </c>
      <c r="E115" s="9">
        <v>3.3</v>
      </c>
      <c r="F115" s="4">
        <v>10</v>
      </c>
      <c r="G115" s="11">
        <f>G114-((Parameters!$E$19-Parameters!$E$20)/Parameters!$C$20)</f>
        <v>0.84999999999999964</v>
      </c>
      <c r="H115" s="10">
        <f t="shared" si="7"/>
        <v>2.8049999999999988</v>
      </c>
      <c r="I115" s="10">
        <f t="shared" si="12"/>
        <v>77.189924399688067</v>
      </c>
      <c r="J115" s="10">
        <f>(Parameters!$C$11-'p5'!I115)/(Parameters!$C$11-Parameters!$C$12)</f>
        <v>1.8558354333419982</v>
      </c>
      <c r="K115" s="10">
        <f t="shared" si="8"/>
        <v>1</v>
      </c>
      <c r="L115" s="10">
        <f t="shared" si="9"/>
        <v>2.8049999999999988</v>
      </c>
      <c r="M115" s="2"/>
      <c r="N115" s="10">
        <f t="shared" si="10"/>
        <v>33.315016752673031</v>
      </c>
      <c r="O115" s="29">
        <f t="shared" si="11"/>
        <v>8.3287541881682579</v>
      </c>
      <c r="P115" s="33"/>
      <c r="Q115" s="33"/>
      <c r="R115" s="33"/>
      <c r="S115" s="33"/>
      <c r="T115" s="33"/>
    </row>
    <row r="116" spans="2:20" x14ac:dyDescent="0.3">
      <c r="B116" s="58">
        <v>43741</v>
      </c>
      <c r="C116" s="62"/>
      <c r="D116" s="9">
        <v>0</v>
      </c>
      <c r="E116" s="9">
        <v>3.4</v>
      </c>
      <c r="F116" s="4">
        <v>10</v>
      </c>
      <c r="G116" s="11">
        <f>G115-((Parameters!$E$19-Parameters!$E$20)/Parameters!$C$20)</f>
        <v>0.82999999999999963</v>
      </c>
      <c r="H116" s="10">
        <f t="shared" si="7"/>
        <v>2.8219999999999987</v>
      </c>
      <c r="I116" s="10">
        <f t="shared" si="12"/>
        <v>88.323678587856321</v>
      </c>
      <c r="J116" s="10">
        <f>(Parameters!$C$11-'p5'!I116)/(Parameters!$C$11-Parameters!$C$12)</f>
        <v>1.5465644836706578</v>
      </c>
      <c r="K116" s="10">
        <f t="shared" si="8"/>
        <v>1</v>
      </c>
      <c r="L116" s="10">
        <f t="shared" si="9"/>
        <v>2.8219999999999987</v>
      </c>
      <c r="M116" s="4">
        <v>8.15</v>
      </c>
      <c r="N116" s="10">
        <f t="shared" si="10"/>
        <v>30.314262564504777</v>
      </c>
      <c r="O116" s="29">
        <f t="shared" si="11"/>
        <v>7.5785656411261941</v>
      </c>
      <c r="P116" s="33"/>
      <c r="Q116" s="33"/>
      <c r="R116" s="33"/>
      <c r="S116" s="33"/>
      <c r="T116" s="33"/>
    </row>
    <row r="117" spans="2:20" x14ac:dyDescent="0.3">
      <c r="B117" s="58">
        <v>43742</v>
      </c>
      <c r="C117" s="62"/>
      <c r="D117" s="9">
        <v>1.3</v>
      </c>
      <c r="E117" s="9">
        <v>3</v>
      </c>
      <c r="F117" s="4">
        <v>10</v>
      </c>
      <c r="G117" s="11">
        <f>G116-((Parameters!$E$19-Parameters!$E$20)/Parameters!$C$20)</f>
        <v>0.80999999999999961</v>
      </c>
      <c r="H117" s="10">
        <f>E117*G117</f>
        <v>2.4299999999999988</v>
      </c>
      <c r="I117" s="10">
        <f t="shared" si="12"/>
        <v>90.574244228982508</v>
      </c>
      <c r="J117" s="10">
        <f>(Parameters!$C$11-'p5'!I117)/(Parameters!$C$11-Parameters!$C$12)</f>
        <v>1.4840487714171526</v>
      </c>
      <c r="K117" s="10">
        <f t="shared" si="8"/>
        <v>1</v>
      </c>
      <c r="L117" s="10">
        <f t="shared" si="9"/>
        <v>2.4299999999999988</v>
      </c>
      <c r="M117" s="2"/>
      <c r="N117" s="10">
        <f t="shared" si="10"/>
        <v>21.605696923378584</v>
      </c>
      <c r="O117" s="29">
        <f t="shared" si="11"/>
        <v>5.4014242308446461</v>
      </c>
      <c r="P117" s="33"/>
      <c r="Q117" s="33"/>
      <c r="R117" s="33"/>
      <c r="S117" s="33"/>
      <c r="T117" s="33"/>
    </row>
    <row r="118" spans="2:20" x14ac:dyDescent="0.3">
      <c r="B118" s="58">
        <v>43743</v>
      </c>
      <c r="C118" s="62"/>
      <c r="D118" s="9">
        <v>1.3</v>
      </c>
      <c r="E118" s="9">
        <v>3.3</v>
      </c>
      <c r="F118" s="4">
        <v>10</v>
      </c>
      <c r="G118" s="11">
        <f>G117-((Parameters!$E$19-Parameters!$E$20)/Parameters!$C$20)</f>
        <v>0.78999999999999959</v>
      </c>
      <c r="H118" s="10">
        <f t="shared" si="7"/>
        <v>2.6069999999999984</v>
      </c>
      <c r="I118" s="10">
        <f t="shared" si="12"/>
        <v>97.105668459827143</v>
      </c>
      <c r="J118" s="10">
        <f>(Parameters!$C$11-'p5'!I118)/(Parameters!$C$11-Parameters!$C$12)</f>
        <v>1.302620320560357</v>
      </c>
      <c r="K118" s="10">
        <f t="shared" si="8"/>
        <v>1</v>
      </c>
      <c r="L118" s="10">
        <f t="shared" si="9"/>
        <v>2.6069999999999984</v>
      </c>
      <c r="M118" s="2"/>
      <c r="N118" s="10">
        <f t="shared" si="10"/>
        <v>14.897272692533939</v>
      </c>
      <c r="O118" s="29">
        <f t="shared" si="11"/>
        <v>3.7243181731334847</v>
      </c>
      <c r="P118" s="33"/>
      <c r="Q118" s="33"/>
      <c r="R118" s="33"/>
      <c r="S118" s="33"/>
      <c r="T118" s="33"/>
    </row>
    <row r="119" spans="2:20" x14ac:dyDescent="0.3">
      <c r="B119" s="58">
        <v>43744</v>
      </c>
      <c r="C119" s="62"/>
      <c r="D119" s="9">
        <v>10.66</v>
      </c>
      <c r="E119" s="9">
        <v>2</v>
      </c>
      <c r="F119" s="4">
        <v>10</v>
      </c>
      <c r="G119" s="11">
        <f>G118-((Parameters!$E$19-Parameters!$E$20)/Parameters!$C$20)</f>
        <v>0.76999999999999957</v>
      </c>
      <c r="H119" s="10">
        <f t="shared" si="7"/>
        <v>1.5399999999999991</v>
      </c>
      <c r="I119" s="10">
        <f t="shared" si="12"/>
        <v>102.13698663296063</v>
      </c>
      <c r="J119" s="10">
        <f>(Parameters!$C$11-'p5'!I119)/(Parameters!$C$11-Parameters!$C$12)</f>
        <v>1.1628614824177603</v>
      </c>
      <c r="K119" s="10">
        <f t="shared" si="8"/>
        <v>1</v>
      </c>
      <c r="L119" s="10">
        <f t="shared" si="9"/>
        <v>1.5399999999999991</v>
      </c>
      <c r="M119" s="2"/>
      <c r="N119" s="10">
        <f t="shared" si="10"/>
        <v>20.292954519400453</v>
      </c>
      <c r="O119" s="29">
        <f t="shared" si="11"/>
        <v>5.0732386298501133</v>
      </c>
      <c r="P119" s="33"/>
      <c r="Q119" s="33"/>
      <c r="R119" s="33"/>
      <c r="S119" s="33"/>
      <c r="T119" s="33"/>
    </row>
    <row r="120" spans="2:20" x14ac:dyDescent="0.3">
      <c r="B120" s="58">
        <v>43745</v>
      </c>
      <c r="C120" s="62"/>
      <c r="D120" s="9">
        <v>0.78</v>
      </c>
      <c r="E120" s="9">
        <v>3.4</v>
      </c>
      <c r="F120" s="4">
        <v>10</v>
      </c>
      <c r="G120" s="11">
        <f>G119-((Parameters!$E$19-Parameters!$E$20)/Parameters!$C$20)</f>
        <v>0.74999999999999956</v>
      </c>
      <c r="H120" s="10">
        <f t="shared" si="7"/>
        <v>2.5499999999999985</v>
      </c>
      <c r="I120" s="10">
        <f t="shared" si="12"/>
        <v>98.090225262810733</v>
      </c>
      <c r="J120" s="10">
        <f>(Parameters!$C$11-'p5'!I120)/(Parameters!$C$11-Parameters!$C$12)</f>
        <v>1.2752715204774796</v>
      </c>
      <c r="K120" s="10">
        <f t="shared" si="8"/>
        <v>1</v>
      </c>
      <c r="L120" s="10">
        <f t="shared" si="9"/>
        <v>2.5499999999999985</v>
      </c>
      <c r="M120" s="2"/>
      <c r="N120" s="10">
        <f t="shared" si="10"/>
        <v>13.449715889550344</v>
      </c>
      <c r="O120" s="29">
        <f t="shared" si="11"/>
        <v>3.362428972387586</v>
      </c>
      <c r="P120" s="33"/>
      <c r="Q120" s="33"/>
      <c r="R120" s="33"/>
      <c r="S120" s="33"/>
      <c r="T120" s="33"/>
    </row>
    <row r="121" spans="2:20" x14ac:dyDescent="0.3">
      <c r="B121" s="58">
        <v>43746</v>
      </c>
      <c r="C121" s="62"/>
      <c r="D121" s="9">
        <v>0</v>
      </c>
      <c r="E121" s="9">
        <v>3.3</v>
      </c>
      <c r="F121" s="4">
        <v>10</v>
      </c>
      <c r="G121" s="11">
        <f>G120-((Parameters!$E$19-Parameters!$E$20)/Parameters!$C$20)</f>
        <v>0.72999999999999954</v>
      </c>
      <c r="H121" s="10">
        <f t="shared" si="7"/>
        <v>2.4089999999999985</v>
      </c>
      <c r="I121" s="10">
        <f t="shared" si="12"/>
        <v>103.22265423519832</v>
      </c>
      <c r="J121" s="10">
        <f>(Parameters!$C$11-'p5'!I121)/(Parameters!$C$11-Parameters!$C$12)</f>
        <v>1.1327040490222688</v>
      </c>
      <c r="K121" s="10">
        <f t="shared" si="8"/>
        <v>1</v>
      </c>
      <c r="L121" s="10">
        <f t="shared" si="9"/>
        <v>2.4089999999999985</v>
      </c>
      <c r="M121" s="4">
        <v>11.78</v>
      </c>
      <c r="N121" s="10">
        <f t="shared" si="10"/>
        <v>19.458286917162756</v>
      </c>
      <c r="O121" s="29">
        <f t="shared" si="11"/>
        <v>4.8645717292906889</v>
      </c>
      <c r="P121" s="33"/>
      <c r="Q121" s="33"/>
      <c r="R121" s="33"/>
      <c r="S121" s="33"/>
      <c r="T121" s="33"/>
    </row>
    <row r="122" spans="2:20" x14ac:dyDescent="0.3">
      <c r="B122" s="58">
        <v>43747</v>
      </c>
      <c r="C122" s="62"/>
      <c r="D122" s="9">
        <v>0</v>
      </c>
      <c r="E122" s="9">
        <v>2.2000000000000002</v>
      </c>
      <c r="F122" s="4">
        <v>10</v>
      </c>
      <c r="G122" s="11">
        <f>G121-((Parameters!$E$19-Parameters!$E$20)/Parameters!$C$20)</f>
        <v>0.70999999999999952</v>
      </c>
      <c r="H122" s="10">
        <f t="shared" si="7"/>
        <v>1.5619999999999992</v>
      </c>
      <c r="I122" s="10">
        <f t="shared" si="12"/>
        <v>98.716225964488999</v>
      </c>
      <c r="J122" s="10">
        <f>(Parameters!$C$11-'p5'!I122)/(Parameters!$C$11-Parameters!$C$12)</f>
        <v>1.2578826120975277</v>
      </c>
      <c r="K122" s="10">
        <f t="shared" si="8"/>
        <v>1</v>
      </c>
      <c r="L122" s="10">
        <f t="shared" si="9"/>
        <v>1.5619999999999992</v>
      </c>
      <c r="M122" s="2"/>
      <c r="N122" s="10">
        <f t="shared" si="10"/>
        <v>13.03171518787207</v>
      </c>
      <c r="O122" s="29">
        <f t="shared" si="11"/>
        <v>3.2579287969680175</v>
      </c>
      <c r="P122" s="33"/>
      <c r="Q122" s="33"/>
      <c r="R122" s="33"/>
      <c r="S122" s="33"/>
      <c r="T122" s="33"/>
    </row>
    <row r="123" spans="2:20" x14ac:dyDescent="0.3">
      <c r="B123" s="58">
        <v>43748</v>
      </c>
      <c r="C123" s="62"/>
      <c r="D123" s="9">
        <v>36.92</v>
      </c>
      <c r="E123" s="9">
        <v>2.2000000000000002</v>
      </c>
      <c r="F123" s="4">
        <v>10</v>
      </c>
      <c r="G123" s="11">
        <f>G122-((Parameters!$E$19-Parameters!$E$20)/Parameters!$C$20)</f>
        <v>0.6899999999999995</v>
      </c>
      <c r="H123" s="10">
        <f t="shared" si="7"/>
        <v>1.5179999999999991</v>
      </c>
      <c r="I123" s="10">
        <f t="shared" si="12"/>
        <v>103.53615476145701</v>
      </c>
      <c r="J123" s="10">
        <f>(Parameters!$C$11-'p5'!I123)/(Parameters!$C$11-Parameters!$C$12)</f>
        <v>1.1239957010706385</v>
      </c>
      <c r="K123" s="10">
        <f t="shared" si="8"/>
        <v>1</v>
      </c>
      <c r="L123" s="10">
        <f t="shared" si="9"/>
        <v>1.5179999999999991</v>
      </c>
      <c r="M123" s="2"/>
      <c r="N123" s="10">
        <f t="shared" si="10"/>
        <v>45.175786390904051</v>
      </c>
      <c r="O123" s="29">
        <f t="shared" si="11"/>
        <v>11.293946597726013</v>
      </c>
      <c r="P123" s="33"/>
      <c r="Q123" s="33"/>
      <c r="R123" s="33"/>
      <c r="S123" s="33"/>
      <c r="T123" s="33"/>
    </row>
    <row r="124" spans="2:20" x14ac:dyDescent="0.3">
      <c r="B124" s="58">
        <v>43749</v>
      </c>
      <c r="C124" s="62"/>
      <c r="D124" s="9">
        <v>3.3800000000000003</v>
      </c>
      <c r="E124" s="9">
        <v>2.2000000000000002</v>
      </c>
      <c r="F124" s="4">
        <v>10</v>
      </c>
      <c r="G124" s="11">
        <f>G123-((Parameters!$E$19-Parameters!$E$20)/Parameters!$C$20)</f>
        <v>0.66999999999999948</v>
      </c>
      <c r="H124" s="10">
        <f t="shared" si="7"/>
        <v>1.4739999999999991</v>
      </c>
      <c r="I124" s="10">
        <f t="shared" si="12"/>
        <v>79.428101359183017</v>
      </c>
      <c r="J124" s="10">
        <f>(Parameters!$C$11-'p5'!I124)/(Parameters!$C$11-Parameters!$C$12)</f>
        <v>1.793663851133805</v>
      </c>
      <c r="K124" s="10">
        <f t="shared" si="8"/>
        <v>1</v>
      </c>
      <c r="L124" s="10">
        <f t="shared" si="9"/>
        <v>1.4739999999999991</v>
      </c>
      <c r="M124" s="2"/>
      <c r="N124" s="10">
        <f t="shared" si="10"/>
        <v>35.787839793178044</v>
      </c>
      <c r="O124" s="29">
        <f t="shared" si="11"/>
        <v>8.946959948294511</v>
      </c>
      <c r="P124" s="33"/>
      <c r="Q124" s="33"/>
      <c r="R124" s="33"/>
      <c r="S124" s="33"/>
      <c r="T124" s="33"/>
    </row>
    <row r="125" spans="2:20" x14ac:dyDescent="0.3">
      <c r="B125" s="58">
        <v>43750</v>
      </c>
      <c r="C125" s="63"/>
      <c r="D125" s="9">
        <v>0</v>
      </c>
      <c r="E125" s="9">
        <v>2.8</v>
      </c>
      <c r="F125" s="4">
        <v>10</v>
      </c>
      <c r="G125" s="11">
        <f>G124-((Parameters!$E$19-Parameters!$E$20)/Parameters!$C$20)</f>
        <v>0.64999999999999947</v>
      </c>
      <c r="H125" s="10">
        <f t="shared" si="7"/>
        <v>1.8199999999999983</v>
      </c>
      <c r="I125" s="10">
        <f t="shared" si="12"/>
        <v>86.469061307477531</v>
      </c>
      <c r="J125" s="10">
        <f>(Parameters!$C$11-'p5'!I125)/(Parameters!$C$11-Parameters!$C$12)</f>
        <v>1.5980816303478464</v>
      </c>
      <c r="K125" s="10">
        <f t="shared" si="8"/>
        <v>1</v>
      </c>
      <c r="L125" s="10">
        <f t="shared" si="9"/>
        <v>1.8199999999999983</v>
      </c>
      <c r="M125" s="2"/>
      <c r="N125" s="10">
        <f t="shared" si="10"/>
        <v>25.020879844883531</v>
      </c>
      <c r="O125" s="29">
        <f t="shared" si="11"/>
        <v>6.2552199612208828</v>
      </c>
      <c r="P125" s="33"/>
      <c r="Q125" s="33"/>
      <c r="R125" s="33"/>
      <c r="S125" s="33"/>
      <c r="T125" s="33"/>
    </row>
    <row r="126" spans="2:20" x14ac:dyDescent="0.3">
      <c r="B126" s="59"/>
      <c r="C126" s="36"/>
      <c r="D126" s="30"/>
      <c r="E126" s="30"/>
      <c r="F126" s="31"/>
      <c r="G126" s="31"/>
      <c r="H126" s="32"/>
      <c r="I126" s="32"/>
      <c r="J126" s="32"/>
      <c r="K126" s="32"/>
      <c r="L126" s="32"/>
      <c r="M126" s="33"/>
      <c r="N126" s="32"/>
      <c r="O126" s="34"/>
      <c r="P126" s="33"/>
      <c r="Q126" s="33"/>
      <c r="R126" s="33"/>
      <c r="S126" s="33"/>
      <c r="T126" s="33"/>
    </row>
    <row r="127" spans="2:20" x14ac:dyDescent="0.3">
      <c r="B127" s="59"/>
      <c r="C127" s="32" t="s">
        <v>47</v>
      </c>
      <c r="D127" s="40">
        <f>SUM(D6:D30)</f>
        <v>37.700000000000003</v>
      </c>
      <c r="E127" s="30"/>
      <c r="F127" s="31"/>
      <c r="G127" s="31"/>
      <c r="H127" s="32"/>
      <c r="J127" s="32"/>
      <c r="K127" s="32"/>
      <c r="L127" s="38">
        <f>SUM(L6:L30)</f>
        <v>67.14500000000001</v>
      </c>
      <c r="M127" s="38">
        <f>SUM(M6:M30)</f>
        <v>186.41</v>
      </c>
      <c r="N127" s="38"/>
      <c r="O127" s="38">
        <f t="shared" ref="O127" si="13">SUM(O6:O30)</f>
        <v>182.42360297514409</v>
      </c>
      <c r="P127" s="33"/>
      <c r="Q127" s="33"/>
      <c r="R127" s="33"/>
      <c r="S127" s="33"/>
      <c r="T127" s="33"/>
    </row>
    <row r="128" spans="2:20" x14ac:dyDescent="0.3">
      <c r="B128" s="59"/>
      <c r="C128" s="32" t="s">
        <v>48</v>
      </c>
      <c r="D128" s="41">
        <f>SUM(D31:D65)</f>
        <v>87.100000000000009</v>
      </c>
      <c r="E128" s="30"/>
      <c r="F128" s="31"/>
      <c r="G128" s="31"/>
      <c r="H128" s="32"/>
      <c r="J128" s="32"/>
      <c r="K128" s="32"/>
      <c r="L128" s="38">
        <f>SUM(L31:L65)</f>
        <v>106.53357142857134</v>
      </c>
      <c r="M128" s="38">
        <f>SUM(M31:M65)</f>
        <v>195.48</v>
      </c>
      <c r="N128" s="38"/>
      <c r="O128" s="38">
        <f t="shared" ref="O128" si="14">SUM(O31:O65)</f>
        <v>185.52644704984206</v>
      </c>
      <c r="P128" s="33"/>
      <c r="Q128" s="33"/>
      <c r="R128" s="33"/>
      <c r="S128" s="33"/>
      <c r="T128" s="33"/>
    </row>
    <row r="129" spans="2:20" x14ac:dyDescent="0.3">
      <c r="B129" s="59"/>
      <c r="C129" s="32" t="s">
        <v>49</v>
      </c>
      <c r="D129" s="41">
        <f>SUM(D66:D100)</f>
        <v>152.35999999999999</v>
      </c>
      <c r="E129" s="30"/>
      <c r="F129" s="31"/>
      <c r="G129" s="31"/>
      <c r="H129" s="32"/>
      <c r="J129" s="32"/>
      <c r="K129" s="32"/>
      <c r="L129" s="38">
        <f>SUM(L66:L100)</f>
        <v>132.01999999999998</v>
      </c>
      <c r="M129" s="38">
        <f>SUM(M66:M100)</f>
        <v>280.96000000000004</v>
      </c>
      <c r="N129" s="38"/>
      <c r="O129" s="38">
        <f t="shared" ref="O129" si="15">SUM(O66:O100)</f>
        <v>247.33245700996105</v>
      </c>
      <c r="P129" s="33"/>
      <c r="Q129" s="33"/>
      <c r="R129" s="33"/>
      <c r="S129" s="33"/>
      <c r="T129" s="33"/>
    </row>
    <row r="130" spans="2:20" x14ac:dyDescent="0.3">
      <c r="C130" s="37" t="s">
        <v>50</v>
      </c>
      <c r="D130" s="39">
        <f>SUM(D101:D125)</f>
        <v>365.82</v>
      </c>
      <c r="L130" s="39">
        <f>SUM(L101:L125)</f>
        <v>66.508999999999958</v>
      </c>
      <c r="M130" s="39">
        <f>SUM(M101:M125)</f>
        <v>23.29</v>
      </c>
      <c r="N130" s="39"/>
      <c r="O130" s="39">
        <f t="shared" ref="O130" si="16">SUM(O101:O125)</f>
        <v>360.36426165281881</v>
      </c>
    </row>
    <row r="131" spans="2:20" x14ac:dyDescent="0.3">
      <c r="D131" s="13">
        <f>SUM(D6:D125)</f>
        <v>642.9799999999999</v>
      </c>
      <c r="E131" s="14"/>
      <c r="F131" s="14"/>
      <c r="G131" s="14"/>
      <c r="H131" s="14"/>
      <c r="I131" s="14"/>
      <c r="J131" s="14"/>
      <c r="K131" s="14"/>
      <c r="L131" s="13">
        <f>SUM(L6:L125)</f>
        <v>372.20757142857133</v>
      </c>
      <c r="M131" s="13">
        <f>SUM(M6:M125)</f>
        <v>686.14</v>
      </c>
      <c r="N131" s="13"/>
      <c r="O131" s="13">
        <f>SUM(O6:O125)</f>
        <v>975.64676868776576</v>
      </c>
    </row>
    <row r="133" spans="2:20" x14ac:dyDescent="0.3">
      <c r="D133">
        <f>D131/38</f>
        <v>16.92052631578947</v>
      </c>
    </row>
  </sheetData>
  <mergeCells count="6">
    <mergeCell ref="C101:C125"/>
    <mergeCell ref="B2:O2"/>
    <mergeCell ref="F4:F5"/>
    <mergeCell ref="C6:C30"/>
    <mergeCell ref="C31:C65"/>
    <mergeCell ref="C66:C100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U52"/>
  <sheetViews>
    <sheetView topLeftCell="B4" workbookViewId="0">
      <selection activeCell="G15" sqref="G15"/>
    </sheetView>
  </sheetViews>
  <sheetFormatPr defaultRowHeight="14.4" x14ac:dyDescent="0.3"/>
  <cols>
    <col min="1" max="1" width="3.109375" customWidth="1"/>
    <col min="3" max="3" width="12.6640625" customWidth="1"/>
    <col min="4" max="4" width="13.21875" customWidth="1"/>
    <col min="5" max="5" width="10.6640625" customWidth="1"/>
    <col min="6" max="6" width="13.77734375" customWidth="1"/>
    <col min="10" max="10" width="11.33203125" customWidth="1"/>
    <col min="11" max="11" width="14.5546875" customWidth="1"/>
    <col min="12" max="12" width="10.21875" customWidth="1"/>
    <col min="13" max="13" width="13.88671875" customWidth="1"/>
    <col min="14" max="14" width="15" customWidth="1"/>
    <col min="15" max="15" width="13.21875" customWidth="1"/>
    <col min="16" max="16" width="17.77734375" customWidth="1"/>
  </cols>
  <sheetData>
    <row r="1" spans="1:21" ht="15" thickBot="1" x14ac:dyDescent="0.35"/>
    <row r="2" spans="1:21" ht="16.2" thickBot="1" x14ac:dyDescent="0.35">
      <c r="B2" s="64" t="s">
        <v>44</v>
      </c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6"/>
    </row>
    <row r="4" spans="1:21" ht="33" customHeight="1" x14ac:dyDescent="0.3">
      <c r="B4" s="1" t="s">
        <v>20</v>
      </c>
      <c r="C4" s="1" t="s">
        <v>4</v>
      </c>
      <c r="D4" s="12" t="s">
        <v>21</v>
      </c>
      <c r="E4" s="1" t="s">
        <v>22</v>
      </c>
      <c r="F4" s="67" t="s">
        <v>34</v>
      </c>
      <c r="G4" s="1" t="s">
        <v>23</v>
      </c>
      <c r="H4" s="1" t="s">
        <v>24</v>
      </c>
      <c r="I4" s="1" t="s">
        <v>25</v>
      </c>
      <c r="J4" s="1" t="s">
        <v>26</v>
      </c>
      <c r="K4" s="1" t="s">
        <v>27</v>
      </c>
      <c r="L4" s="12" t="s">
        <v>28</v>
      </c>
      <c r="M4" s="24" t="s">
        <v>34</v>
      </c>
      <c r="N4" s="24" t="s">
        <v>37</v>
      </c>
      <c r="O4" s="25" t="s">
        <v>38</v>
      </c>
      <c r="P4" s="12" t="s">
        <v>30</v>
      </c>
      <c r="Q4" s="1"/>
      <c r="R4" s="1"/>
      <c r="S4" s="1"/>
      <c r="T4" s="1"/>
      <c r="U4" s="1"/>
    </row>
    <row r="5" spans="1:21" x14ac:dyDescent="0.3">
      <c r="B5" s="1"/>
      <c r="C5" s="16"/>
      <c r="D5" s="19"/>
      <c r="E5" s="19"/>
      <c r="F5" s="68"/>
      <c r="G5" s="19"/>
      <c r="H5" s="19"/>
      <c r="I5" s="19"/>
      <c r="J5" s="19"/>
      <c r="K5" s="19"/>
      <c r="L5" s="19"/>
      <c r="M5" s="4">
        <v>50</v>
      </c>
      <c r="N5" s="26"/>
      <c r="O5" s="18">
        <v>0</v>
      </c>
      <c r="P5" s="18">
        <v>10</v>
      </c>
      <c r="Q5" s="1"/>
      <c r="R5" s="1"/>
      <c r="S5" s="1"/>
      <c r="T5" s="1"/>
      <c r="U5" s="1"/>
    </row>
    <row r="6" spans="1:21" x14ac:dyDescent="0.3">
      <c r="B6" s="9">
        <v>1</v>
      </c>
      <c r="C6" s="61" t="s">
        <v>16</v>
      </c>
      <c r="D6" s="9"/>
      <c r="E6" s="47"/>
      <c r="F6" s="4">
        <v>50</v>
      </c>
      <c r="G6" s="11">
        <v>0.65</v>
      </c>
      <c r="H6" s="10">
        <f>E6*G6</f>
        <v>0</v>
      </c>
      <c r="I6" s="11">
        <v>100</v>
      </c>
      <c r="J6" s="10">
        <f>(Parameters!$C$11-'1_Day_Lead'!I6)/(Parameters!$C$11-Parameters!$C$12)</f>
        <v>1.2222222222222223</v>
      </c>
      <c r="K6" s="10">
        <f>IF(J6&lt;0,0,IF(J6&gt;1,1,J6))</f>
        <v>1</v>
      </c>
      <c r="L6" s="10">
        <f>H6*K6</f>
        <v>0</v>
      </c>
      <c r="M6" s="10">
        <f>MAX((M5+O5+D6-L6-P5),0)</f>
        <v>40</v>
      </c>
      <c r="N6" s="10" t="str">
        <f>IF(M6&lt;0.25*F6,"HI",IF(M6&lt;0.5*F6,"MI",IF(M6&lt;0.75*F6,"LI","NI")))</f>
        <v>NI</v>
      </c>
      <c r="O6" s="10">
        <f>IF(N6="NI",0,IF(N6="LI",0.25*F6,IF(N6="MI",0.5*F6,0.75*F6)))</f>
        <v>0</v>
      </c>
      <c r="P6" s="10">
        <f>0.25*M6</f>
        <v>10</v>
      </c>
      <c r="Q6" s="2"/>
      <c r="R6" s="2"/>
      <c r="S6" s="2"/>
      <c r="T6" s="2"/>
      <c r="U6" s="2"/>
    </row>
    <row r="7" spans="1:21" x14ac:dyDescent="0.3">
      <c r="B7" s="9">
        <v>4</v>
      </c>
      <c r="C7" s="62"/>
      <c r="D7" s="9"/>
      <c r="E7" s="47"/>
      <c r="F7" s="4">
        <v>50</v>
      </c>
      <c r="G7" s="11">
        <v>0.65</v>
      </c>
      <c r="H7" s="10">
        <f t="shared" ref="H7:H46" si="0">E7*G7</f>
        <v>0</v>
      </c>
      <c r="I7" s="10">
        <f>MAX(0,(I6+L6-D6-M6+O6))</f>
        <v>60</v>
      </c>
      <c r="J7" s="10">
        <f>(Parameters!$C$11-'1_Day_Lead'!I7)/(Parameters!$C$11-Parameters!$C$12)</f>
        <v>1.7018988343937507</v>
      </c>
      <c r="K7" s="10">
        <f t="shared" ref="K7:K46" si="1">IF(J7&lt;0,0,IF(J7&gt;1,1,J7))</f>
        <v>1</v>
      </c>
      <c r="L7" s="10">
        <f t="shared" ref="L7:L46" si="2">H7*K7</f>
        <v>0</v>
      </c>
      <c r="M7" s="10">
        <f t="shared" ref="M7:M46" si="3">MAX((M6+O6+D7-L7-P6),0)</f>
        <v>30</v>
      </c>
      <c r="N7" s="10" t="str">
        <f t="shared" ref="N7:N46" si="4">IF(M7&lt;0.25*F7,"HI",IF(M7&lt;0.5*F7,"MI",IF(M7&lt;0.75*F7,"LI","NI")))</f>
        <v>LI</v>
      </c>
      <c r="O7" s="10">
        <f t="shared" ref="O7:O46" si="5">IF(N7="NI",0,IF(N7="LI",0.25*F7,IF(N7="MI",0.5*F7,0.75*F7)))</f>
        <v>12.5</v>
      </c>
      <c r="P7" s="10">
        <f t="shared" ref="P7:P46" si="6">0.25*M7</f>
        <v>7.5</v>
      </c>
      <c r="Q7" s="2"/>
      <c r="R7" s="2"/>
      <c r="S7" s="2"/>
      <c r="T7" s="2"/>
      <c r="U7" s="2"/>
    </row>
    <row r="8" spans="1:21" x14ac:dyDescent="0.3">
      <c r="B8" s="9">
        <v>7</v>
      </c>
      <c r="C8" s="62"/>
      <c r="D8" s="9"/>
      <c r="E8" s="47"/>
      <c r="F8" s="4">
        <v>50</v>
      </c>
      <c r="G8" s="11">
        <v>0.65</v>
      </c>
      <c r="H8" s="10">
        <f t="shared" si="0"/>
        <v>0</v>
      </c>
      <c r="I8" s="10">
        <f t="shared" ref="I8:I46" si="7">MAX(0,(I7+L7-D7-M7+O7))</f>
        <v>42.5</v>
      </c>
      <c r="J8" s="10">
        <f>(Parameters!$C$11-'1_Day_Lead'!I8)/(Parameters!$C$11-Parameters!$C$12)</f>
        <v>2.17362003379557</v>
      </c>
      <c r="K8" s="10">
        <f t="shared" si="1"/>
        <v>1</v>
      </c>
      <c r="L8" s="10">
        <f t="shared" si="2"/>
        <v>0</v>
      </c>
      <c r="M8" s="10">
        <f t="shared" si="3"/>
        <v>35</v>
      </c>
      <c r="N8" s="10" t="str">
        <f t="shared" si="4"/>
        <v>LI</v>
      </c>
      <c r="O8" s="10">
        <f t="shared" si="5"/>
        <v>12.5</v>
      </c>
      <c r="P8" s="10">
        <f t="shared" si="6"/>
        <v>8.75</v>
      </c>
      <c r="Q8" s="2"/>
      <c r="R8" s="2"/>
      <c r="S8" s="2"/>
      <c r="T8" s="2"/>
      <c r="U8" s="2"/>
    </row>
    <row r="9" spans="1:21" x14ac:dyDescent="0.3">
      <c r="B9" s="9">
        <v>10</v>
      </c>
      <c r="C9" s="62"/>
      <c r="D9" s="9"/>
      <c r="E9" s="47"/>
      <c r="F9" s="4">
        <v>50</v>
      </c>
      <c r="G9" s="11">
        <v>0.65</v>
      </c>
      <c r="H9" s="10">
        <f t="shared" si="0"/>
        <v>0</v>
      </c>
      <c r="I9" s="10">
        <f t="shared" si="7"/>
        <v>20</v>
      </c>
      <c r="J9" s="10">
        <f>(Parameters!$C$11-'1_Day_Lead'!I9)/(Parameters!$C$11-Parameters!$C$12)</f>
        <v>2.6976677861454212</v>
      </c>
      <c r="K9" s="10">
        <f t="shared" si="1"/>
        <v>1</v>
      </c>
      <c r="L9" s="10">
        <f t="shared" si="2"/>
        <v>0</v>
      </c>
      <c r="M9" s="10">
        <f t="shared" si="3"/>
        <v>38.75</v>
      </c>
      <c r="N9" s="10" t="str">
        <f t="shared" si="4"/>
        <v>NI</v>
      </c>
      <c r="O9" s="10">
        <f t="shared" si="5"/>
        <v>0</v>
      </c>
      <c r="P9" s="10">
        <f t="shared" si="6"/>
        <v>9.6875</v>
      </c>
      <c r="Q9" s="2"/>
      <c r="R9" s="2"/>
      <c r="S9" s="2"/>
      <c r="T9" s="2"/>
      <c r="U9" s="2"/>
    </row>
    <row r="10" spans="1:21" x14ac:dyDescent="0.3">
      <c r="B10" s="9">
        <v>13</v>
      </c>
      <c r="C10" s="62"/>
      <c r="D10" s="9"/>
      <c r="E10" s="47"/>
      <c r="F10" s="4">
        <v>50</v>
      </c>
      <c r="G10" s="11">
        <v>0.65</v>
      </c>
      <c r="H10" s="10">
        <f t="shared" si="0"/>
        <v>0</v>
      </c>
      <c r="I10" s="10">
        <f t="shared" si="7"/>
        <v>0</v>
      </c>
      <c r="J10" s="10">
        <f>(Parameters!$C$11-'1_Day_Lead'!I10)/(Parameters!$C$11-Parameters!$C$12)</f>
        <v>3.1468000695553133</v>
      </c>
      <c r="K10" s="10">
        <f t="shared" si="1"/>
        <v>1</v>
      </c>
      <c r="L10" s="10">
        <f t="shared" si="2"/>
        <v>0</v>
      </c>
      <c r="M10" s="10">
        <f t="shared" si="3"/>
        <v>29.0625</v>
      </c>
      <c r="N10" s="10" t="str">
        <f t="shared" si="4"/>
        <v>LI</v>
      </c>
      <c r="O10" s="10">
        <f t="shared" si="5"/>
        <v>12.5</v>
      </c>
      <c r="P10" s="10">
        <f t="shared" si="6"/>
        <v>7.265625</v>
      </c>
      <c r="Q10" s="2"/>
      <c r="R10" s="2"/>
      <c r="S10" s="2"/>
      <c r="T10" s="2"/>
      <c r="U10" s="2"/>
    </row>
    <row r="11" spans="1:21" x14ac:dyDescent="0.3">
      <c r="B11" s="9">
        <v>16</v>
      </c>
      <c r="C11" s="62"/>
      <c r="D11" s="9"/>
      <c r="E11" s="47"/>
      <c r="F11" s="4">
        <v>50</v>
      </c>
      <c r="G11" s="11">
        <v>0.65</v>
      </c>
      <c r="H11" s="10">
        <f t="shared" si="0"/>
        <v>0</v>
      </c>
      <c r="I11" s="10">
        <f t="shared" si="7"/>
        <v>0</v>
      </c>
      <c r="J11" s="10">
        <f>(Parameters!$C$11-'1_Day_Lead'!I11)/(Parameters!$C$11-Parameters!$C$12)</f>
        <v>3.623896648038146</v>
      </c>
      <c r="K11" s="10">
        <f t="shared" si="1"/>
        <v>1</v>
      </c>
      <c r="L11" s="10">
        <f t="shared" si="2"/>
        <v>0</v>
      </c>
      <c r="M11" s="10">
        <f t="shared" si="3"/>
        <v>34.296875</v>
      </c>
      <c r="N11" s="10" t="str">
        <f t="shared" si="4"/>
        <v>LI</v>
      </c>
      <c r="O11" s="10">
        <f t="shared" si="5"/>
        <v>12.5</v>
      </c>
      <c r="P11" s="10">
        <f t="shared" si="6"/>
        <v>8.57421875</v>
      </c>
      <c r="Q11" s="2"/>
      <c r="R11" s="2"/>
      <c r="S11" s="2"/>
      <c r="T11" s="2"/>
      <c r="U11" s="2"/>
    </row>
    <row r="12" spans="1:21" x14ac:dyDescent="0.3">
      <c r="B12" s="9">
        <v>19</v>
      </c>
      <c r="C12" s="62"/>
      <c r="D12" s="9"/>
      <c r="E12" s="47"/>
      <c r="F12" s="4">
        <v>50</v>
      </c>
      <c r="G12" s="11">
        <v>0.65</v>
      </c>
      <c r="H12" s="10">
        <f t="shared" si="0"/>
        <v>0</v>
      </c>
      <c r="I12" s="10">
        <f t="shared" si="7"/>
        <v>0</v>
      </c>
      <c r="J12" s="10">
        <f>(Parameters!$C$11-'1_Day_Lead'!I12)/(Parameters!$C$11-Parameters!$C$12)</f>
        <v>4</v>
      </c>
      <c r="K12" s="10">
        <f t="shared" si="1"/>
        <v>1</v>
      </c>
      <c r="L12" s="10">
        <f t="shared" si="2"/>
        <v>0</v>
      </c>
      <c r="M12" s="10">
        <f t="shared" si="3"/>
        <v>38.22265625</v>
      </c>
      <c r="N12" s="10" t="str">
        <f t="shared" si="4"/>
        <v>NI</v>
      </c>
      <c r="O12" s="10">
        <f t="shared" si="5"/>
        <v>0</v>
      </c>
      <c r="P12" s="10">
        <f t="shared" si="6"/>
        <v>9.5556640625</v>
      </c>
      <c r="Q12" s="2"/>
      <c r="R12" s="2"/>
      <c r="S12" s="2"/>
      <c r="T12" s="2"/>
      <c r="U12" s="2"/>
    </row>
    <row r="13" spans="1:21" x14ac:dyDescent="0.3">
      <c r="B13" s="9">
        <v>22</v>
      </c>
      <c r="C13" s="62"/>
      <c r="D13" s="9"/>
      <c r="E13" s="47"/>
      <c r="F13" s="4">
        <v>50</v>
      </c>
      <c r="G13" s="11">
        <v>0.65</v>
      </c>
      <c r="H13" s="10">
        <f t="shared" si="0"/>
        <v>0</v>
      </c>
      <c r="I13" s="10">
        <f t="shared" si="7"/>
        <v>0</v>
      </c>
      <c r="J13" s="10">
        <f>(Parameters!$C$11-'1_Day_Lead'!I13)/(Parameters!$C$11-Parameters!$C$12)</f>
        <v>4</v>
      </c>
      <c r="K13" s="10">
        <f t="shared" si="1"/>
        <v>1</v>
      </c>
      <c r="L13" s="10">
        <f t="shared" si="2"/>
        <v>0</v>
      </c>
      <c r="M13" s="10">
        <f t="shared" si="3"/>
        <v>28.6669921875</v>
      </c>
      <c r="N13" s="10" t="str">
        <f t="shared" si="4"/>
        <v>LI</v>
      </c>
      <c r="O13" s="10">
        <f t="shared" si="5"/>
        <v>12.5</v>
      </c>
      <c r="P13" s="10">
        <f t="shared" si="6"/>
        <v>7.166748046875</v>
      </c>
      <c r="Q13" s="2"/>
      <c r="R13" s="2"/>
      <c r="S13" s="2"/>
      <c r="T13" s="2"/>
      <c r="U13" s="2"/>
    </row>
    <row r="14" spans="1:21" x14ac:dyDescent="0.3">
      <c r="B14" s="9">
        <v>25</v>
      </c>
      <c r="C14" s="63"/>
      <c r="D14" s="9"/>
      <c r="E14" s="47"/>
      <c r="F14" s="4">
        <v>50</v>
      </c>
      <c r="G14" s="11">
        <v>0.65</v>
      </c>
      <c r="H14" s="10">
        <f t="shared" si="0"/>
        <v>0</v>
      </c>
      <c r="I14" s="10">
        <f t="shared" si="7"/>
        <v>0</v>
      </c>
      <c r="J14" s="10">
        <f>(Parameters!$C$11-'1_Day_Lead'!I14)/(Parameters!$C$11-Parameters!$C$12)</f>
        <v>4</v>
      </c>
      <c r="K14" s="10">
        <f t="shared" si="1"/>
        <v>1</v>
      </c>
      <c r="L14" s="10">
        <f t="shared" si="2"/>
        <v>0</v>
      </c>
      <c r="M14" s="10">
        <f t="shared" si="3"/>
        <v>34.000244140625</v>
      </c>
      <c r="N14" s="10" t="str">
        <f t="shared" si="4"/>
        <v>LI</v>
      </c>
      <c r="O14" s="10">
        <f t="shared" si="5"/>
        <v>12.5</v>
      </c>
      <c r="P14" s="10">
        <f t="shared" si="6"/>
        <v>8.50006103515625</v>
      </c>
      <c r="Q14" s="2"/>
      <c r="R14" s="2"/>
      <c r="S14" s="2"/>
      <c r="T14" s="2"/>
      <c r="U14" s="2"/>
    </row>
    <row r="15" spans="1:21" x14ac:dyDescent="0.3">
      <c r="A15">
        <f>COUNT(D15:D26)</f>
        <v>0</v>
      </c>
      <c r="B15" s="9">
        <v>28</v>
      </c>
      <c r="C15" s="61" t="s">
        <v>39</v>
      </c>
      <c r="D15" s="35"/>
      <c r="E15" s="47"/>
      <c r="F15" s="4">
        <v>30</v>
      </c>
      <c r="G15" s="11" t="e">
        <f>G14+((Parameters!$E$18-Parameters!$E$17)/'3_Day_Perfect'!$A$15)</f>
        <v>#DIV/0!</v>
      </c>
      <c r="H15" s="10" t="e">
        <f t="shared" si="0"/>
        <v>#DIV/0!</v>
      </c>
      <c r="I15" s="10">
        <f t="shared" si="7"/>
        <v>0</v>
      </c>
      <c r="J15" s="10">
        <f>(Parameters!$C$11-'1_Day_Lead'!I15)/(Parameters!$C$11-Parameters!$C$12)</f>
        <v>3.8329551050131556</v>
      </c>
      <c r="K15" s="10">
        <f t="shared" si="1"/>
        <v>1</v>
      </c>
      <c r="L15" s="10" t="e">
        <f t="shared" si="2"/>
        <v>#DIV/0!</v>
      </c>
      <c r="M15" s="10" t="e">
        <f t="shared" si="3"/>
        <v>#DIV/0!</v>
      </c>
      <c r="N15" s="10" t="e">
        <f t="shared" si="4"/>
        <v>#DIV/0!</v>
      </c>
      <c r="O15" s="10" t="e">
        <f t="shared" si="5"/>
        <v>#DIV/0!</v>
      </c>
      <c r="P15" s="10" t="e">
        <f t="shared" si="6"/>
        <v>#DIV/0!</v>
      </c>
      <c r="Q15" s="2"/>
      <c r="R15" s="2"/>
      <c r="S15" s="2"/>
      <c r="T15" s="2"/>
      <c r="U15" s="2"/>
    </row>
    <row r="16" spans="1:21" x14ac:dyDescent="0.3">
      <c r="B16" s="9">
        <v>31</v>
      </c>
      <c r="C16" s="62"/>
      <c r="D16" s="35"/>
      <c r="E16" s="47"/>
      <c r="F16" s="4">
        <v>30</v>
      </c>
      <c r="G16" s="11" t="e">
        <f>G15+((Parameters!$E$18-Parameters!$E$17)/'3_Day_Perfect'!$A$15)</f>
        <v>#DIV/0!</v>
      </c>
      <c r="H16" s="10" t="e">
        <f t="shared" si="0"/>
        <v>#DIV/0!</v>
      </c>
      <c r="I16" s="10" t="e">
        <f t="shared" si="7"/>
        <v>#DIV/0!</v>
      </c>
      <c r="J16" s="10">
        <f>(Parameters!$C$11-'1_Day_Lead'!I16)/(Parameters!$C$11-Parameters!$C$12)</f>
        <v>4</v>
      </c>
      <c r="K16" s="10">
        <f t="shared" si="1"/>
        <v>1</v>
      </c>
      <c r="L16" s="10" t="e">
        <f t="shared" si="2"/>
        <v>#DIV/0!</v>
      </c>
      <c r="M16" s="10" t="e">
        <f t="shared" si="3"/>
        <v>#DIV/0!</v>
      </c>
      <c r="N16" s="10" t="e">
        <f t="shared" si="4"/>
        <v>#DIV/0!</v>
      </c>
      <c r="O16" s="10" t="e">
        <f t="shared" si="5"/>
        <v>#DIV/0!</v>
      </c>
      <c r="P16" s="10" t="e">
        <f t="shared" si="6"/>
        <v>#DIV/0!</v>
      </c>
      <c r="Q16" s="2"/>
      <c r="R16" s="2"/>
      <c r="S16" s="2"/>
      <c r="T16" s="2"/>
      <c r="U16" s="2"/>
    </row>
    <row r="17" spans="2:21" x14ac:dyDescent="0.3">
      <c r="B17" s="9">
        <v>35</v>
      </c>
      <c r="C17" s="62"/>
      <c r="D17" s="35"/>
      <c r="E17" s="47"/>
      <c r="F17" s="4">
        <v>30</v>
      </c>
      <c r="G17" s="11" t="e">
        <f>G16+((Parameters!$E$18-Parameters!$E$17)/'3_Day_Perfect'!$A$15)</f>
        <v>#DIV/0!</v>
      </c>
      <c r="H17" s="10" t="e">
        <f t="shared" si="0"/>
        <v>#DIV/0!</v>
      </c>
      <c r="I17" s="10" t="e">
        <f t="shared" si="7"/>
        <v>#DIV/0!</v>
      </c>
      <c r="J17" s="10">
        <f>(Parameters!$C$11-'1_Day_Lead'!I17)/(Parameters!$C$11-Parameters!$C$12)</f>
        <v>4</v>
      </c>
      <c r="K17" s="10">
        <f t="shared" si="1"/>
        <v>1</v>
      </c>
      <c r="L17" s="10" t="e">
        <f t="shared" si="2"/>
        <v>#DIV/0!</v>
      </c>
      <c r="M17" s="10" t="e">
        <f t="shared" si="3"/>
        <v>#DIV/0!</v>
      </c>
      <c r="N17" s="10" t="e">
        <f t="shared" si="4"/>
        <v>#DIV/0!</v>
      </c>
      <c r="O17" s="10" t="e">
        <f t="shared" si="5"/>
        <v>#DIV/0!</v>
      </c>
      <c r="P17" s="10" t="e">
        <f t="shared" si="6"/>
        <v>#DIV/0!</v>
      </c>
      <c r="Q17" s="2"/>
      <c r="R17" s="2"/>
      <c r="S17" s="2"/>
      <c r="T17" s="2"/>
      <c r="U17" s="2"/>
    </row>
    <row r="18" spans="2:21" x14ac:dyDescent="0.3">
      <c r="B18" s="9">
        <v>38</v>
      </c>
      <c r="C18" s="62"/>
      <c r="D18" s="35"/>
      <c r="E18" s="47"/>
      <c r="F18" s="4">
        <v>30</v>
      </c>
      <c r="G18" s="11" t="e">
        <f>G17+((Parameters!$E$18-Parameters!$E$17)/'3_Day_Perfect'!$A$15)</f>
        <v>#DIV/0!</v>
      </c>
      <c r="H18" s="10" t="e">
        <f t="shared" si="0"/>
        <v>#DIV/0!</v>
      </c>
      <c r="I18" s="10" t="e">
        <f t="shared" si="7"/>
        <v>#DIV/0!</v>
      </c>
      <c r="J18" s="10">
        <f>(Parameters!$C$11-'1_Day_Lead'!I18)/(Parameters!$C$11-Parameters!$C$12)</f>
        <v>4</v>
      </c>
      <c r="K18" s="10">
        <f t="shared" si="1"/>
        <v>1</v>
      </c>
      <c r="L18" s="10" t="e">
        <f t="shared" si="2"/>
        <v>#DIV/0!</v>
      </c>
      <c r="M18" s="10" t="e">
        <f t="shared" si="3"/>
        <v>#DIV/0!</v>
      </c>
      <c r="N18" s="10" t="e">
        <f t="shared" si="4"/>
        <v>#DIV/0!</v>
      </c>
      <c r="O18" s="10" t="e">
        <f t="shared" si="5"/>
        <v>#DIV/0!</v>
      </c>
      <c r="P18" s="10" t="e">
        <f t="shared" si="6"/>
        <v>#DIV/0!</v>
      </c>
      <c r="Q18" s="2"/>
      <c r="R18" s="2"/>
      <c r="S18" s="2"/>
      <c r="T18" s="2"/>
      <c r="U18" s="2"/>
    </row>
    <row r="19" spans="2:21" ht="14.7" customHeight="1" x14ac:dyDescent="0.3">
      <c r="B19" s="9">
        <v>41</v>
      </c>
      <c r="C19" s="62"/>
      <c r="D19" s="35"/>
      <c r="E19" s="47"/>
      <c r="F19" s="4">
        <v>30</v>
      </c>
      <c r="G19" s="11" t="e">
        <f>G18+((Parameters!$E$18-Parameters!$E$17)/'3_Day_Perfect'!$A$15)</f>
        <v>#DIV/0!</v>
      </c>
      <c r="H19" s="10" t="e">
        <f t="shared" si="0"/>
        <v>#DIV/0!</v>
      </c>
      <c r="I19" s="10" t="e">
        <f t="shared" si="7"/>
        <v>#DIV/0!</v>
      </c>
      <c r="J19" s="10">
        <f>(Parameters!$C$11-'1_Day_Lead'!I19)/(Parameters!$C$11-Parameters!$C$12)</f>
        <v>4</v>
      </c>
      <c r="K19" s="10">
        <f t="shared" si="1"/>
        <v>1</v>
      </c>
      <c r="L19" s="10" t="e">
        <f t="shared" si="2"/>
        <v>#DIV/0!</v>
      </c>
      <c r="M19" s="10" t="e">
        <f t="shared" si="3"/>
        <v>#DIV/0!</v>
      </c>
      <c r="N19" s="10" t="e">
        <f t="shared" si="4"/>
        <v>#DIV/0!</v>
      </c>
      <c r="O19" s="10" t="e">
        <f t="shared" si="5"/>
        <v>#DIV/0!</v>
      </c>
      <c r="P19" s="10" t="e">
        <f t="shared" si="6"/>
        <v>#DIV/0!</v>
      </c>
      <c r="Q19" s="2"/>
      <c r="R19" s="2"/>
      <c r="S19" s="2"/>
      <c r="T19" s="2"/>
      <c r="U19" s="2"/>
    </row>
    <row r="20" spans="2:21" x14ac:dyDescent="0.3">
      <c r="B20" s="9">
        <v>44</v>
      </c>
      <c r="C20" s="62"/>
      <c r="D20" s="35"/>
      <c r="E20" s="47"/>
      <c r="F20" s="4">
        <v>30</v>
      </c>
      <c r="G20" s="11" t="e">
        <f>G19+((Parameters!$E$18-Parameters!$E$17)/'3_Day_Perfect'!$A$15)</f>
        <v>#DIV/0!</v>
      </c>
      <c r="H20" s="10" t="e">
        <f t="shared" si="0"/>
        <v>#DIV/0!</v>
      </c>
      <c r="I20" s="10" t="e">
        <f t="shared" si="7"/>
        <v>#DIV/0!</v>
      </c>
      <c r="J20" s="10">
        <f>(Parameters!$C$11-'1_Day_Lead'!I20)/(Parameters!$C$11-Parameters!$C$12)</f>
        <v>4</v>
      </c>
      <c r="K20" s="10">
        <f t="shared" si="1"/>
        <v>1</v>
      </c>
      <c r="L20" s="10" t="e">
        <f t="shared" si="2"/>
        <v>#DIV/0!</v>
      </c>
      <c r="M20" s="10" t="e">
        <f t="shared" si="3"/>
        <v>#DIV/0!</v>
      </c>
      <c r="N20" s="10" t="e">
        <f t="shared" si="4"/>
        <v>#DIV/0!</v>
      </c>
      <c r="O20" s="10" t="e">
        <f t="shared" si="5"/>
        <v>#DIV/0!</v>
      </c>
      <c r="P20" s="10" t="e">
        <f t="shared" si="6"/>
        <v>#DIV/0!</v>
      </c>
      <c r="Q20" s="2"/>
      <c r="R20" s="2"/>
      <c r="S20" s="2"/>
      <c r="T20" s="2"/>
      <c r="U20" s="2"/>
    </row>
    <row r="21" spans="2:21" x14ac:dyDescent="0.3">
      <c r="B21" s="9">
        <v>47</v>
      </c>
      <c r="C21" s="62"/>
      <c r="D21" s="35"/>
      <c r="E21" s="47"/>
      <c r="F21" s="4">
        <v>30</v>
      </c>
      <c r="G21" s="11" t="e">
        <f>G20+((Parameters!$E$18-Parameters!$E$17)/'3_Day_Perfect'!$A$15)</f>
        <v>#DIV/0!</v>
      </c>
      <c r="H21" s="10" t="e">
        <f t="shared" si="0"/>
        <v>#DIV/0!</v>
      </c>
      <c r="I21" s="10" t="e">
        <f t="shared" si="7"/>
        <v>#DIV/0!</v>
      </c>
      <c r="J21" s="10">
        <f>(Parameters!$C$11-'1_Day_Lead'!I21)/(Parameters!$C$11-Parameters!$C$12)</f>
        <v>4</v>
      </c>
      <c r="K21" s="10">
        <f t="shared" si="1"/>
        <v>1</v>
      </c>
      <c r="L21" s="10" t="e">
        <f t="shared" si="2"/>
        <v>#DIV/0!</v>
      </c>
      <c r="M21" s="10" t="e">
        <f t="shared" si="3"/>
        <v>#DIV/0!</v>
      </c>
      <c r="N21" s="10" t="e">
        <f t="shared" si="4"/>
        <v>#DIV/0!</v>
      </c>
      <c r="O21" s="10" t="e">
        <f t="shared" si="5"/>
        <v>#DIV/0!</v>
      </c>
      <c r="P21" s="10" t="e">
        <f t="shared" si="6"/>
        <v>#DIV/0!</v>
      </c>
      <c r="Q21" s="2"/>
      <c r="R21" s="2"/>
      <c r="S21" s="2"/>
      <c r="T21" s="2"/>
      <c r="U21" s="2"/>
    </row>
    <row r="22" spans="2:21" x14ac:dyDescent="0.3">
      <c r="B22" s="9">
        <v>50</v>
      </c>
      <c r="C22" s="62"/>
      <c r="D22" s="35"/>
      <c r="E22" s="47"/>
      <c r="F22" s="4">
        <v>30</v>
      </c>
      <c r="G22" s="11" t="e">
        <f>G21+((Parameters!$E$18-Parameters!$E$17)/'3_Day_Perfect'!$A$15)</f>
        <v>#DIV/0!</v>
      </c>
      <c r="H22" s="10" t="e">
        <f t="shared" si="0"/>
        <v>#DIV/0!</v>
      </c>
      <c r="I22" s="10" t="e">
        <f t="shared" si="7"/>
        <v>#DIV/0!</v>
      </c>
      <c r="J22" s="10">
        <f>(Parameters!$C$11-'1_Day_Lead'!I22)/(Parameters!$C$11-Parameters!$C$12)</f>
        <v>4</v>
      </c>
      <c r="K22" s="10">
        <f t="shared" si="1"/>
        <v>1</v>
      </c>
      <c r="L22" s="10" t="e">
        <f t="shared" si="2"/>
        <v>#DIV/0!</v>
      </c>
      <c r="M22" s="10" t="e">
        <f t="shared" si="3"/>
        <v>#DIV/0!</v>
      </c>
      <c r="N22" s="10" t="e">
        <f t="shared" si="4"/>
        <v>#DIV/0!</v>
      </c>
      <c r="O22" s="10" t="e">
        <f t="shared" si="5"/>
        <v>#DIV/0!</v>
      </c>
      <c r="P22" s="10" t="e">
        <f t="shared" si="6"/>
        <v>#DIV/0!</v>
      </c>
      <c r="Q22" s="2"/>
      <c r="R22" s="2"/>
      <c r="S22" s="2"/>
      <c r="T22" s="2"/>
      <c r="U22" s="2"/>
    </row>
    <row r="23" spans="2:21" x14ac:dyDescent="0.3">
      <c r="B23" s="9">
        <v>53</v>
      </c>
      <c r="C23" s="62"/>
      <c r="D23" s="35"/>
      <c r="E23" s="47"/>
      <c r="F23" s="4">
        <v>30</v>
      </c>
      <c r="G23" s="11" t="e">
        <f>G22+((Parameters!$E$18-Parameters!$E$17)/'3_Day_Perfect'!$A$15)</f>
        <v>#DIV/0!</v>
      </c>
      <c r="H23" s="10" t="e">
        <f t="shared" si="0"/>
        <v>#DIV/0!</v>
      </c>
      <c r="I23" s="10" t="e">
        <f t="shared" si="7"/>
        <v>#DIV/0!</v>
      </c>
      <c r="J23" s="10">
        <f>(Parameters!$C$11-'1_Day_Lead'!I23)/(Parameters!$C$11-Parameters!$C$12)</f>
        <v>4</v>
      </c>
      <c r="K23" s="10">
        <f t="shared" si="1"/>
        <v>1</v>
      </c>
      <c r="L23" s="10" t="e">
        <f t="shared" si="2"/>
        <v>#DIV/0!</v>
      </c>
      <c r="M23" s="10" t="e">
        <f t="shared" si="3"/>
        <v>#DIV/0!</v>
      </c>
      <c r="N23" s="10" t="e">
        <f t="shared" si="4"/>
        <v>#DIV/0!</v>
      </c>
      <c r="O23" s="10" t="e">
        <f t="shared" si="5"/>
        <v>#DIV/0!</v>
      </c>
      <c r="P23" s="10" t="e">
        <f t="shared" si="6"/>
        <v>#DIV/0!</v>
      </c>
      <c r="Q23" s="2"/>
      <c r="R23" s="2"/>
      <c r="S23" s="2"/>
      <c r="T23" s="2"/>
      <c r="U23" s="2"/>
    </row>
    <row r="24" spans="2:21" x14ac:dyDescent="0.3">
      <c r="B24" s="9">
        <v>56</v>
      </c>
      <c r="C24" s="62"/>
      <c r="D24" s="35"/>
      <c r="E24" s="47"/>
      <c r="F24" s="4">
        <v>30</v>
      </c>
      <c r="G24" s="11" t="e">
        <f>G23+((Parameters!$E$18-Parameters!$E$17)/'3_Day_Perfect'!$A$15)</f>
        <v>#DIV/0!</v>
      </c>
      <c r="H24" s="10" t="e">
        <f t="shared" si="0"/>
        <v>#DIV/0!</v>
      </c>
      <c r="I24" s="10" t="e">
        <f t="shared" si="7"/>
        <v>#DIV/0!</v>
      </c>
      <c r="J24" s="10">
        <f>(Parameters!$C$11-'1_Day_Lead'!I24)/(Parameters!$C$11-Parameters!$C$12)</f>
        <v>4</v>
      </c>
      <c r="K24" s="10">
        <f t="shared" si="1"/>
        <v>1</v>
      </c>
      <c r="L24" s="10" t="e">
        <f t="shared" si="2"/>
        <v>#DIV/0!</v>
      </c>
      <c r="M24" s="10" t="e">
        <f t="shared" si="3"/>
        <v>#DIV/0!</v>
      </c>
      <c r="N24" s="10" t="e">
        <f t="shared" si="4"/>
        <v>#DIV/0!</v>
      </c>
      <c r="O24" s="10" t="e">
        <f t="shared" si="5"/>
        <v>#DIV/0!</v>
      </c>
      <c r="P24" s="10" t="e">
        <f t="shared" si="6"/>
        <v>#DIV/0!</v>
      </c>
      <c r="Q24" s="2"/>
      <c r="R24" s="2"/>
      <c r="S24" s="2"/>
      <c r="T24" s="2"/>
      <c r="U24" s="2"/>
    </row>
    <row r="25" spans="2:21" x14ac:dyDescent="0.3">
      <c r="B25" s="9">
        <v>59</v>
      </c>
      <c r="C25" s="62"/>
      <c r="D25" s="35"/>
      <c r="E25" s="47"/>
      <c r="F25" s="4">
        <v>30</v>
      </c>
      <c r="G25" s="11" t="e">
        <f>G24+((Parameters!$E$18-Parameters!$E$17)/'3_Day_Perfect'!$A$15)</f>
        <v>#DIV/0!</v>
      </c>
      <c r="H25" s="10" t="e">
        <f t="shared" si="0"/>
        <v>#DIV/0!</v>
      </c>
      <c r="I25" s="10" t="e">
        <f t="shared" si="7"/>
        <v>#DIV/0!</v>
      </c>
      <c r="J25" s="10">
        <f>(Parameters!$C$11-'1_Day_Lead'!I25)/(Parameters!$C$11-Parameters!$C$12)</f>
        <v>4</v>
      </c>
      <c r="K25" s="10">
        <f t="shared" si="1"/>
        <v>1</v>
      </c>
      <c r="L25" s="10" t="e">
        <f t="shared" si="2"/>
        <v>#DIV/0!</v>
      </c>
      <c r="M25" s="10" t="e">
        <f t="shared" si="3"/>
        <v>#DIV/0!</v>
      </c>
      <c r="N25" s="10" t="e">
        <f t="shared" si="4"/>
        <v>#DIV/0!</v>
      </c>
      <c r="O25" s="10" t="e">
        <f t="shared" si="5"/>
        <v>#DIV/0!</v>
      </c>
      <c r="P25" s="10" t="e">
        <f t="shared" si="6"/>
        <v>#DIV/0!</v>
      </c>
      <c r="Q25" s="2"/>
      <c r="R25" s="2"/>
      <c r="S25" s="2"/>
      <c r="T25" s="2"/>
      <c r="U25" s="2"/>
    </row>
    <row r="26" spans="2:21" x14ac:dyDescent="0.3">
      <c r="B26" s="9">
        <v>62</v>
      </c>
      <c r="C26" s="63"/>
      <c r="D26" s="35"/>
      <c r="E26" s="47"/>
      <c r="F26" s="4">
        <v>30</v>
      </c>
      <c r="G26" s="11" t="e">
        <f>G25+((Parameters!$E$18-Parameters!$E$17)/'3_Day_Perfect'!$A$15)</f>
        <v>#DIV/0!</v>
      </c>
      <c r="H26" s="10" t="e">
        <f t="shared" si="0"/>
        <v>#DIV/0!</v>
      </c>
      <c r="I26" s="10" t="e">
        <f t="shared" si="7"/>
        <v>#DIV/0!</v>
      </c>
      <c r="J26" s="10">
        <f>(Parameters!$C$11-'1_Day_Lead'!I26)/(Parameters!$C$11-Parameters!$C$12)</f>
        <v>4</v>
      </c>
      <c r="K26" s="10">
        <f t="shared" si="1"/>
        <v>1</v>
      </c>
      <c r="L26" s="10" t="e">
        <f t="shared" si="2"/>
        <v>#DIV/0!</v>
      </c>
      <c r="M26" s="10" t="e">
        <f t="shared" si="3"/>
        <v>#DIV/0!</v>
      </c>
      <c r="N26" s="10" t="e">
        <f t="shared" si="4"/>
        <v>#DIV/0!</v>
      </c>
      <c r="O26" s="10" t="e">
        <f t="shared" si="5"/>
        <v>#DIV/0!</v>
      </c>
      <c r="P26" s="10" t="e">
        <f t="shared" si="6"/>
        <v>#DIV/0!</v>
      </c>
      <c r="Q26" s="2"/>
      <c r="R26" s="2"/>
      <c r="S26" s="2"/>
      <c r="T26" s="2"/>
      <c r="U26" s="2"/>
    </row>
    <row r="27" spans="2:21" x14ac:dyDescent="0.3">
      <c r="B27" s="9">
        <v>65</v>
      </c>
      <c r="C27" s="61" t="s">
        <v>40</v>
      </c>
      <c r="D27" s="35"/>
      <c r="E27" s="47"/>
      <c r="F27" s="4">
        <v>40</v>
      </c>
      <c r="G27" s="11">
        <f>1.15</f>
        <v>1.1499999999999999</v>
      </c>
      <c r="H27" s="10">
        <f t="shared" si="0"/>
        <v>0</v>
      </c>
      <c r="I27" s="10" t="e">
        <f t="shared" si="7"/>
        <v>#DIV/0!</v>
      </c>
      <c r="J27" s="10">
        <f>(Parameters!$C$11-'1_Day_Lead'!I27)/(Parameters!$C$11-Parameters!$C$12)</f>
        <v>4</v>
      </c>
      <c r="K27" s="10">
        <f t="shared" si="1"/>
        <v>1</v>
      </c>
      <c r="L27" s="10">
        <f t="shared" si="2"/>
        <v>0</v>
      </c>
      <c r="M27" s="10" t="e">
        <f t="shared" si="3"/>
        <v>#DIV/0!</v>
      </c>
      <c r="N27" s="10" t="e">
        <f t="shared" si="4"/>
        <v>#DIV/0!</v>
      </c>
      <c r="O27" s="10" t="e">
        <f t="shared" si="5"/>
        <v>#DIV/0!</v>
      </c>
      <c r="P27" s="10" t="e">
        <f t="shared" si="6"/>
        <v>#DIV/0!</v>
      </c>
      <c r="Q27" s="2"/>
      <c r="R27" s="2"/>
      <c r="S27" s="2"/>
      <c r="T27" s="2"/>
      <c r="U27" s="2"/>
    </row>
    <row r="28" spans="2:21" x14ac:dyDescent="0.3">
      <c r="B28" s="9">
        <v>68</v>
      </c>
      <c r="C28" s="62"/>
      <c r="D28" s="35"/>
      <c r="E28" s="47"/>
      <c r="F28" s="4">
        <v>40</v>
      </c>
      <c r="G28" s="11">
        <f t="shared" ref="G28:G37" si="8">1.15</f>
        <v>1.1499999999999999</v>
      </c>
      <c r="H28" s="10">
        <f t="shared" si="0"/>
        <v>0</v>
      </c>
      <c r="I28" s="10" t="e">
        <f t="shared" si="7"/>
        <v>#DIV/0!</v>
      </c>
      <c r="J28" s="10">
        <f>(Parameters!$C$11-'1_Day_Lead'!I28)/(Parameters!$C$11-Parameters!$C$12)</f>
        <v>4</v>
      </c>
      <c r="K28" s="10">
        <f t="shared" si="1"/>
        <v>1</v>
      </c>
      <c r="L28" s="10">
        <f t="shared" si="2"/>
        <v>0</v>
      </c>
      <c r="M28" s="10" t="e">
        <f t="shared" si="3"/>
        <v>#DIV/0!</v>
      </c>
      <c r="N28" s="10" t="e">
        <f t="shared" si="4"/>
        <v>#DIV/0!</v>
      </c>
      <c r="O28" s="10" t="e">
        <f t="shared" si="5"/>
        <v>#DIV/0!</v>
      </c>
      <c r="P28" s="10" t="e">
        <f t="shared" si="6"/>
        <v>#DIV/0!</v>
      </c>
      <c r="Q28" s="2"/>
      <c r="R28" s="2"/>
      <c r="S28" s="2"/>
      <c r="T28" s="2"/>
      <c r="U28" s="2"/>
    </row>
    <row r="29" spans="2:21" x14ac:dyDescent="0.3">
      <c r="B29" s="9">
        <v>71</v>
      </c>
      <c r="C29" s="62"/>
      <c r="D29" s="35"/>
      <c r="E29" s="47"/>
      <c r="F29" s="4">
        <v>40</v>
      </c>
      <c r="G29" s="11">
        <f t="shared" si="8"/>
        <v>1.1499999999999999</v>
      </c>
      <c r="H29" s="10">
        <f t="shared" si="0"/>
        <v>0</v>
      </c>
      <c r="I29" s="10" t="e">
        <f t="shared" si="7"/>
        <v>#DIV/0!</v>
      </c>
      <c r="J29" s="10">
        <f>(Parameters!$C$11-'1_Day_Lead'!I29)/(Parameters!$C$11-Parameters!$C$12)</f>
        <v>4</v>
      </c>
      <c r="K29" s="10">
        <f t="shared" si="1"/>
        <v>1</v>
      </c>
      <c r="L29" s="10">
        <f t="shared" si="2"/>
        <v>0</v>
      </c>
      <c r="M29" s="10" t="e">
        <f t="shared" si="3"/>
        <v>#DIV/0!</v>
      </c>
      <c r="N29" s="10" t="e">
        <f t="shared" si="4"/>
        <v>#DIV/0!</v>
      </c>
      <c r="O29" s="10" t="e">
        <f t="shared" si="5"/>
        <v>#DIV/0!</v>
      </c>
      <c r="P29" s="10" t="e">
        <f t="shared" si="6"/>
        <v>#DIV/0!</v>
      </c>
      <c r="Q29" s="2"/>
      <c r="R29" s="2"/>
      <c r="S29" s="2"/>
      <c r="T29" s="2"/>
      <c r="U29" s="2"/>
    </row>
    <row r="30" spans="2:21" x14ac:dyDescent="0.3">
      <c r="B30" s="9">
        <v>74</v>
      </c>
      <c r="C30" s="62"/>
      <c r="D30" s="35"/>
      <c r="E30" s="47"/>
      <c r="F30" s="4">
        <v>40</v>
      </c>
      <c r="G30" s="11">
        <f t="shared" si="8"/>
        <v>1.1499999999999999</v>
      </c>
      <c r="H30" s="10">
        <f t="shared" si="0"/>
        <v>0</v>
      </c>
      <c r="I30" s="10" t="e">
        <f t="shared" si="7"/>
        <v>#DIV/0!</v>
      </c>
      <c r="J30" s="10">
        <f>(Parameters!$C$11-'1_Day_Lead'!I30)/(Parameters!$C$11-Parameters!$C$12)</f>
        <v>4</v>
      </c>
      <c r="K30" s="10">
        <f t="shared" si="1"/>
        <v>1</v>
      </c>
      <c r="L30" s="10">
        <f t="shared" si="2"/>
        <v>0</v>
      </c>
      <c r="M30" s="10" t="e">
        <f t="shared" si="3"/>
        <v>#DIV/0!</v>
      </c>
      <c r="N30" s="10" t="e">
        <f t="shared" si="4"/>
        <v>#DIV/0!</v>
      </c>
      <c r="O30" s="10" t="e">
        <f t="shared" si="5"/>
        <v>#DIV/0!</v>
      </c>
      <c r="P30" s="10" t="e">
        <f t="shared" si="6"/>
        <v>#DIV/0!</v>
      </c>
      <c r="Q30" s="2"/>
      <c r="R30" s="2"/>
      <c r="S30" s="2"/>
      <c r="T30" s="2"/>
      <c r="U30" s="2"/>
    </row>
    <row r="31" spans="2:21" ht="14.7" customHeight="1" x14ac:dyDescent="0.3">
      <c r="B31" s="9">
        <v>77</v>
      </c>
      <c r="C31" s="62"/>
      <c r="D31" s="35"/>
      <c r="E31" s="47"/>
      <c r="F31" s="4">
        <v>40</v>
      </c>
      <c r="G31" s="11">
        <f t="shared" si="8"/>
        <v>1.1499999999999999</v>
      </c>
      <c r="H31" s="10">
        <f t="shared" si="0"/>
        <v>0</v>
      </c>
      <c r="I31" s="10" t="e">
        <f t="shared" si="7"/>
        <v>#DIV/0!</v>
      </c>
      <c r="J31" s="10">
        <f>(Parameters!$C$11-'1_Day_Lead'!I31)/(Parameters!$C$11-Parameters!$C$12)</f>
        <v>4</v>
      </c>
      <c r="K31" s="10">
        <f t="shared" si="1"/>
        <v>1</v>
      </c>
      <c r="L31" s="10">
        <f t="shared" si="2"/>
        <v>0</v>
      </c>
      <c r="M31" s="10" t="e">
        <f t="shared" si="3"/>
        <v>#DIV/0!</v>
      </c>
      <c r="N31" s="10" t="e">
        <f t="shared" si="4"/>
        <v>#DIV/0!</v>
      </c>
      <c r="O31" s="10" t="e">
        <f t="shared" si="5"/>
        <v>#DIV/0!</v>
      </c>
      <c r="P31" s="10" t="e">
        <f t="shared" si="6"/>
        <v>#DIV/0!</v>
      </c>
      <c r="Q31" s="2"/>
      <c r="R31" s="2"/>
      <c r="S31" s="2"/>
      <c r="T31" s="2"/>
      <c r="U31" s="2"/>
    </row>
    <row r="32" spans="2:21" x14ac:dyDescent="0.3">
      <c r="B32" s="9">
        <v>80</v>
      </c>
      <c r="C32" s="62"/>
      <c r="D32" s="35"/>
      <c r="E32" s="47"/>
      <c r="F32" s="4">
        <v>40</v>
      </c>
      <c r="G32" s="11">
        <f t="shared" si="8"/>
        <v>1.1499999999999999</v>
      </c>
      <c r="H32" s="10">
        <f t="shared" si="0"/>
        <v>0</v>
      </c>
      <c r="I32" s="10" t="e">
        <f t="shared" si="7"/>
        <v>#DIV/0!</v>
      </c>
      <c r="J32" s="10">
        <f>(Parameters!$C$11-'1_Day_Lead'!I32)/(Parameters!$C$11-Parameters!$C$12)</f>
        <v>4</v>
      </c>
      <c r="K32" s="10">
        <f t="shared" si="1"/>
        <v>1</v>
      </c>
      <c r="L32" s="10">
        <f t="shared" si="2"/>
        <v>0</v>
      </c>
      <c r="M32" s="10" t="e">
        <f t="shared" si="3"/>
        <v>#DIV/0!</v>
      </c>
      <c r="N32" s="10" t="e">
        <f t="shared" si="4"/>
        <v>#DIV/0!</v>
      </c>
      <c r="O32" s="10" t="e">
        <f t="shared" si="5"/>
        <v>#DIV/0!</v>
      </c>
      <c r="P32" s="10" t="e">
        <f t="shared" si="6"/>
        <v>#DIV/0!</v>
      </c>
      <c r="Q32" s="2"/>
      <c r="R32" s="2"/>
      <c r="S32" s="2"/>
      <c r="T32" s="2"/>
      <c r="U32" s="2"/>
    </row>
    <row r="33" spans="1:21" x14ac:dyDescent="0.3">
      <c r="B33" s="9">
        <v>83</v>
      </c>
      <c r="C33" s="62"/>
      <c r="D33" s="35"/>
      <c r="E33" s="47"/>
      <c r="F33" s="4">
        <v>40</v>
      </c>
      <c r="G33" s="11">
        <f t="shared" si="8"/>
        <v>1.1499999999999999</v>
      </c>
      <c r="H33" s="10">
        <f t="shared" si="0"/>
        <v>0</v>
      </c>
      <c r="I33" s="10" t="e">
        <f t="shared" si="7"/>
        <v>#DIV/0!</v>
      </c>
      <c r="J33" s="10">
        <f>(Parameters!$C$11-'1_Day_Lead'!I33)/(Parameters!$C$11-Parameters!$C$12)</f>
        <v>4</v>
      </c>
      <c r="K33" s="10">
        <f t="shared" si="1"/>
        <v>1</v>
      </c>
      <c r="L33" s="10">
        <f t="shared" si="2"/>
        <v>0</v>
      </c>
      <c r="M33" s="10" t="e">
        <f t="shared" si="3"/>
        <v>#DIV/0!</v>
      </c>
      <c r="N33" s="10" t="e">
        <f t="shared" si="4"/>
        <v>#DIV/0!</v>
      </c>
      <c r="O33" s="10" t="e">
        <f t="shared" si="5"/>
        <v>#DIV/0!</v>
      </c>
      <c r="P33" s="10" t="e">
        <f t="shared" si="6"/>
        <v>#DIV/0!</v>
      </c>
      <c r="Q33" s="2"/>
      <c r="R33" s="2"/>
      <c r="S33" s="2"/>
      <c r="T33" s="2"/>
      <c r="U33" s="2"/>
    </row>
    <row r="34" spans="1:21" x14ac:dyDescent="0.3">
      <c r="B34" s="9">
        <v>86</v>
      </c>
      <c r="C34" s="62"/>
      <c r="D34" s="35"/>
      <c r="E34" s="47"/>
      <c r="F34" s="4">
        <v>40</v>
      </c>
      <c r="G34" s="11">
        <f t="shared" si="8"/>
        <v>1.1499999999999999</v>
      </c>
      <c r="H34" s="10">
        <f t="shared" si="0"/>
        <v>0</v>
      </c>
      <c r="I34" s="10" t="e">
        <f t="shared" si="7"/>
        <v>#DIV/0!</v>
      </c>
      <c r="J34" s="10">
        <f>(Parameters!$C$11-'1_Day_Lead'!I34)/(Parameters!$C$11-Parameters!$C$12)</f>
        <v>4</v>
      </c>
      <c r="K34" s="10">
        <f t="shared" si="1"/>
        <v>1</v>
      </c>
      <c r="L34" s="10">
        <f t="shared" si="2"/>
        <v>0</v>
      </c>
      <c r="M34" s="10" t="e">
        <f t="shared" si="3"/>
        <v>#DIV/0!</v>
      </c>
      <c r="N34" s="10" t="e">
        <f t="shared" si="4"/>
        <v>#DIV/0!</v>
      </c>
      <c r="O34" s="10" t="e">
        <f t="shared" si="5"/>
        <v>#DIV/0!</v>
      </c>
      <c r="P34" s="10" t="e">
        <f t="shared" si="6"/>
        <v>#DIV/0!</v>
      </c>
      <c r="Q34" s="2"/>
      <c r="R34" s="2"/>
      <c r="S34" s="2"/>
      <c r="T34" s="2"/>
      <c r="U34" s="2"/>
    </row>
    <row r="35" spans="1:21" x14ac:dyDescent="0.3">
      <c r="B35" s="9">
        <v>89</v>
      </c>
      <c r="C35" s="62"/>
      <c r="D35" s="35"/>
      <c r="E35" s="47"/>
      <c r="F35" s="4">
        <v>40</v>
      </c>
      <c r="G35" s="11">
        <f t="shared" si="8"/>
        <v>1.1499999999999999</v>
      </c>
      <c r="H35" s="10">
        <f t="shared" si="0"/>
        <v>0</v>
      </c>
      <c r="I35" s="10" t="e">
        <f t="shared" si="7"/>
        <v>#DIV/0!</v>
      </c>
      <c r="J35" s="10">
        <f>(Parameters!$C$11-'1_Day_Lead'!I35)/(Parameters!$C$11-Parameters!$C$12)</f>
        <v>4</v>
      </c>
      <c r="K35" s="10">
        <f t="shared" si="1"/>
        <v>1</v>
      </c>
      <c r="L35" s="10">
        <f t="shared" si="2"/>
        <v>0</v>
      </c>
      <c r="M35" s="10" t="e">
        <f t="shared" si="3"/>
        <v>#DIV/0!</v>
      </c>
      <c r="N35" s="10" t="e">
        <f t="shared" si="4"/>
        <v>#DIV/0!</v>
      </c>
      <c r="O35" s="10" t="e">
        <f t="shared" si="5"/>
        <v>#DIV/0!</v>
      </c>
      <c r="P35" s="10" t="e">
        <f t="shared" si="6"/>
        <v>#DIV/0!</v>
      </c>
      <c r="Q35" s="2"/>
      <c r="R35" s="2"/>
      <c r="S35" s="2"/>
      <c r="T35" s="2"/>
      <c r="U35" s="2"/>
    </row>
    <row r="36" spans="1:21" x14ac:dyDescent="0.3">
      <c r="B36" s="9">
        <v>92</v>
      </c>
      <c r="C36" s="62"/>
      <c r="D36" s="35"/>
      <c r="E36" s="47"/>
      <c r="F36" s="4">
        <v>40</v>
      </c>
      <c r="G36" s="11">
        <f t="shared" si="8"/>
        <v>1.1499999999999999</v>
      </c>
      <c r="H36" s="10">
        <f t="shared" si="0"/>
        <v>0</v>
      </c>
      <c r="I36" s="10" t="e">
        <f t="shared" si="7"/>
        <v>#DIV/0!</v>
      </c>
      <c r="J36" s="10">
        <f>(Parameters!$C$11-'1_Day_Lead'!I36)/(Parameters!$C$11-Parameters!$C$12)</f>
        <v>4</v>
      </c>
      <c r="K36" s="10">
        <f t="shared" si="1"/>
        <v>1</v>
      </c>
      <c r="L36" s="10">
        <f t="shared" si="2"/>
        <v>0</v>
      </c>
      <c r="M36" s="10" t="e">
        <f t="shared" si="3"/>
        <v>#DIV/0!</v>
      </c>
      <c r="N36" s="10" t="e">
        <f t="shared" si="4"/>
        <v>#DIV/0!</v>
      </c>
      <c r="O36" s="10" t="e">
        <f t="shared" si="5"/>
        <v>#DIV/0!</v>
      </c>
      <c r="P36" s="10" t="e">
        <f t="shared" si="6"/>
        <v>#DIV/0!</v>
      </c>
      <c r="Q36" s="2"/>
      <c r="R36" s="2"/>
      <c r="S36" s="2"/>
      <c r="T36" s="2"/>
      <c r="U36" s="2"/>
    </row>
    <row r="37" spans="1:21" ht="14.7" customHeight="1" x14ac:dyDescent="0.3">
      <c r="B37" s="9">
        <v>95</v>
      </c>
      <c r="C37" s="63"/>
      <c r="D37" s="35"/>
      <c r="E37" s="47"/>
      <c r="F37" s="4">
        <v>40</v>
      </c>
      <c r="G37" s="11">
        <f t="shared" si="8"/>
        <v>1.1499999999999999</v>
      </c>
      <c r="H37" s="10">
        <f t="shared" si="0"/>
        <v>0</v>
      </c>
      <c r="I37" s="10" t="e">
        <f t="shared" si="7"/>
        <v>#DIV/0!</v>
      </c>
      <c r="J37" s="10">
        <f>(Parameters!$C$11-'1_Day_Lead'!I37)/(Parameters!$C$11-Parameters!$C$12)</f>
        <v>4</v>
      </c>
      <c r="K37" s="10">
        <f t="shared" si="1"/>
        <v>1</v>
      </c>
      <c r="L37" s="10">
        <f t="shared" si="2"/>
        <v>0</v>
      </c>
      <c r="M37" s="10" t="e">
        <f t="shared" si="3"/>
        <v>#DIV/0!</v>
      </c>
      <c r="N37" s="10" t="e">
        <f t="shared" si="4"/>
        <v>#DIV/0!</v>
      </c>
      <c r="O37" s="10" t="e">
        <f t="shared" si="5"/>
        <v>#DIV/0!</v>
      </c>
      <c r="P37" s="10" t="e">
        <f t="shared" si="6"/>
        <v>#DIV/0!</v>
      </c>
      <c r="Q37" s="2"/>
      <c r="R37" s="2"/>
      <c r="S37" s="2"/>
      <c r="T37" s="2"/>
      <c r="U37" s="2"/>
    </row>
    <row r="38" spans="1:21" x14ac:dyDescent="0.3">
      <c r="A38">
        <f>COUNT(D38:D46)</f>
        <v>0</v>
      </c>
      <c r="B38" s="9">
        <v>98</v>
      </c>
      <c r="C38" s="61" t="s">
        <v>43</v>
      </c>
      <c r="D38" s="35"/>
      <c r="E38" s="47"/>
      <c r="F38" s="4">
        <v>10</v>
      </c>
      <c r="G38" s="11" t="e">
        <f>G37-((Parameters!$E$19-Parameters!$E$20)/'3_Day_Perfect'!$A$38)</f>
        <v>#DIV/0!</v>
      </c>
      <c r="H38" s="10" t="e">
        <f t="shared" si="0"/>
        <v>#DIV/0!</v>
      </c>
      <c r="I38" s="10" t="e">
        <f t="shared" si="7"/>
        <v>#DIV/0!</v>
      </c>
      <c r="J38" s="10">
        <f>(Parameters!$C$11-'1_Day_Lead'!I38)/(Parameters!$C$11-Parameters!$C$12)</f>
        <v>4</v>
      </c>
      <c r="K38" s="10">
        <f t="shared" si="1"/>
        <v>1</v>
      </c>
      <c r="L38" s="10" t="e">
        <f t="shared" si="2"/>
        <v>#DIV/0!</v>
      </c>
      <c r="M38" s="10" t="e">
        <f t="shared" si="3"/>
        <v>#DIV/0!</v>
      </c>
      <c r="N38" s="10" t="e">
        <f t="shared" si="4"/>
        <v>#DIV/0!</v>
      </c>
      <c r="O38" s="10" t="e">
        <f t="shared" si="5"/>
        <v>#DIV/0!</v>
      </c>
      <c r="P38" s="10" t="e">
        <f t="shared" si="6"/>
        <v>#DIV/0!</v>
      </c>
      <c r="Q38" s="2"/>
      <c r="R38" s="2"/>
      <c r="S38" s="2"/>
      <c r="T38" s="2"/>
      <c r="U38" s="2"/>
    </row>
    <row r="39" spans="1:21" x14ac:dyDescent="0.3">
      <c r="B39" s="9">
        <v>101</v>
      </c>
      <c r="C39" s="62"/>
      <c r="D39" s="35"/>
      <c r="E39" s="47"/>
      <c r="F39" s="4">
        <v>10</v>
      </c>
      <c r="G39" s="11" t="e">
        <f>G38-((Parameters!$E$19-Parameters!$E$20)/'3_Day_Perfect'!$A$38)</f>
        <v>#DIV/0!</v>
      </c>
      <c r="H39" s="10" t="e">
        <f t="shared" si="0"/>
        <v>#DIV/0!</v>
      </c>
      <c r="I39" s="10" t="e">
        <f t="shared" si="7"/>
        <v>#DIV/0!</v>
      </c>
      <c r="J39" s="10">
        <f>(Parameters!$C$11-'1_Day_Lead'!I39)/(Parameters!$C$11-Parameters!$C$12)</f>
        <v>4</v>
      </c>
      <c r="K39" s="10">
        <f t="shared" si="1"/>
        <v>1</v>
      </c>
      <c r="L39" s="10" t="e">
        <f t="shared" si="2"/>
        <v>#DIV/0!</v>
      </c>
      <c r="M39" s="10" t="e">
        <f t="shared" si="3"/>
        <v>#DIV/0!</v>
      </c>
      <c r="N39" s="10" t="e">
        <f t="shared" si="4"/>
        <v>#DIV/0!</v>
      </c>
      <c r="O39" s="10" t="e">
        <f t="shared" si="5"/>
        <v>#DIV/0!</v>
      </c>
      <c r="P39" s="10" t="e">
        <f t="shared" si="6"/>
        <v>#DIV/0!</v>
      </c>
      <c r="Q39" s="2"/>
      <c r="R39" s="2"/>
      <c r="S39" s="2"/>
      <c r="T39" s="2"/>
      <c r="U39" s="2"/>
    </row>
    <row r="40" spans="1:21" x14ac:dyDescent="0.3">
      <c r="B40" s="9">
        <v>104</v>
      </c>
      <c r="C40" s="62"/>
      <c r="D40" s="35"/>
      <c r="E40" s="47"/>
      <c r="F40" s="4">
        <v>10</v>
      </c>
      <c r="G40" s="11" t="e">
        <f>G39-((Parameters!$E$19-Parameters!$E$20)/'3_Day_Perfect'!$A$38)</f>
        <v>#DIV/0!</v>
      </c>
      <c r="H40" s="10" t="e">
        <f t="shared" si="0"/>
        <v>#DIV/0!</v>
      </c>
      <c r="I40" s="10" t="e">
        <f t="shared" si="7"/>
        <v>#DIV/0!</v>
      </c>
      <c r="J40" s="10">
        <f>(Parameters!$C$11-'1_Day_Lead'!I40)/(Parameters!$C$11-Parameters!$C$12)</f>
        <v>4</v>
      </c>
      <c r="K40" s="10">
        <f t="shared" si="1"/>
        <v>1</v>
      </c>
      <c r="L40" s="10" t="e">
        <f t="shared" si="2"/>
        <v>#DIV/0!</v>
      </c>
      <c r="M40" s="10" t="e">
        <f t="shared" si="3"/>
        <v>#DIV/0!</v>
      </c>
      <c r="N40" s="10" t="e">
        <f t="shared" si="4"/>
        <v>#DIV/0!</v>
      </c>
      <c r="O40" s="10" t="e">
        <f t="shared" si="5"/>
        <v>#DIV/0!</v>
      </c>
      <c r="P40" s="10" t="e">
        <f t="shared" si="6"/>
        <v>#DIV/0!</v>
      </c>
      <c r="Q40" s="2"/>
      <c r="R40" s="2"/>
      <c r="S40" s="2"/>
      <c r="T40" s="2"/>
      <c r="U40" s="2"/>
    </row>
    <row r="41" spans="1:21" x14ac:dyDescent="0.3">
      <c r="B41" s="9">
        <v>107</v>
      </c>
      <c r="C41" s="62"/>
      <c r="D41" s="35"/>
      <c r="E41" s="47"/>
      <c r="F41" s="4">
        <v>10</v>
      </c>
      <c r="G41" s="11" t="e">
        <f>G40-((Parameters!$E$19-Parameters!$E$20)/'3_Day_Perfect'!$A$38)</f>
        <v>#DIV/0!</v>
      </c>
      <c r="H41" s="10" t="e">
        <f t="shared" si="0"/>
        <v>#DIV/0!</v>
      </c>
      <c r="I41" s="10" t="e">
        <f t="shared" si="7"/>
        <v>#DIV/0!</v>
      </c>
      <c r="J41" s="10">
        <f>(Parameters!$C$11-'1_Day_Lead'!I41)/(Parameters!$C$11-Parameters!$C$12)</f>
        <v>4</v>
      </c>
      <c r="K41" s="10">
        <f t="shared" si="1"/>
        <v>1</v>
      </c>
      <c r="L41" s="10" t="e">
        <f t="shared" si="2"/>
        <v>#DIV/0!</v>
      </c>
      <c r="M41" s="10" t="e">
        <f t="shared" si="3"/>
        <v>#DIV/0!</v>
      </c>
      <c r="N41" s="10" t="e">
        <f t="shared" si="4"/>
        <v>#DIV/0!</v>
      </c>
      <c r="O41" s="10" t="e">
        <f t="shared" si="5"/>
        <v>#DIV/0!</v>
      </c>
      <c r="P41" s="10" t="e">
        <f t="shared" si="6"/>
        <v>#DIV/0!</v>
      </c>
      <c r="Q41" s="33"/>
      <c r="R41" s="33"/>
      <c r="S41" s="33"/>
      <c r="T41" s="33"/>
      <c r="U41" s="33"/>
    </row>
    <row r="42" spans="1:21" x14ac:dyDescent="0.3">
      <c r="B42" s="9">
        <v>110</v>
      </c>
      <c r="C42" s="62"/>
      <c r="D42" s="35"/>
      <c r="E42" s="47"/>
      <c r="F42" s="4">
        <v>10</v>
      </c>
      <c r="G42" s="11" t="e">
        <f>G41-((Parameters!$E$19-Parameters!$E$20)/'3_Day_Perfect'!$A$38)</f>
        <v>#DIV/0!</v>
      </c>
      <c r="H42" s="10" t="e">
        <f t="shared" si="0"/>
        <v>#DIV/0!</v>
      </c>
      <c r="I42" s="10" t="e">
        <f t="shared" si="7"/>
        <v>#DIV/0!</v>
      </c>
      <c r="J42" s="10">
        <f>(Parameters!$C$11-'1_Day_Lead'!I42)/(Parameters!$C$11-Parameters!$C$12)</f>
        <v>4</v>
      </c>
      <c r="K42" s="10">
        <f t="shared" si="1"/>
        <v>1</v>
      </c>
      <c r="L42" s="10" t="e">
        <f t="shared" si="2"/>
        <v>#DIV/0!</v>
      </c>
      <c r="M42" s="10" t="e">
        <f t="shared" si="3"/>
        <v>#DIV/0!</v>
      </c>
      <c r="N42" s="10" t="e">
        <f t="shared" si="4"/>
        <v>#DIV/0!</v>
      </c>
      <c r="O42" s="10" t="e">
        <f t="shared" si="5"/>
        <v>#DIV/0!</v>
      </c>
      <c r="P42" s="10" t="e">
        <f t="shared" si="6"/>
        <v>#DIV/0!</v>
      </c>
      <c r="Q42" s="33"/>
      <c r="R42" s="33"/>
      <c r="S42" s="33"/>
      <c r="T42" s="33"/>
      <c r="U42" s="33"/>
    </row>
    <row r="43" spans="1:21" x14ac:dyDescent="0.3">
      <c r="B43" s="9">
        <v>113</v>
      </c>
      <c r="C43" s="62"/>
      <c r="D43" s="35"/>
      <c r="E43" s="47"/>
      <c r="F43" s="4">
        <v>10</v>
      </c>
      <c r="G43" s="11" t="e">
        <f>G42-((Parameters!$E$19-Parameters!$E$20)/'3_Day_Perfect'!$A$38)</f>
        <v>#DIV/0!</v>
      </c>
      <c r="H43" s="10" t="e">
        <f t="shared" si="0"/>
        <v>#DIV/0!</v>
      </c>
      <c r="I43" s="10" t="e">
        <f t="shared" si="7"/>
        <v>#DIV/0!</v>
      </c>
      <c r="J43" s="10">
        <f>(Parameters!$C$11-'1_Day_Lead'!I43)/(Parameters!$C$11-Parameters!$C$12)</f>
        <v>3.8862832888895209</v>
      </c>
      <c r="K43" s="10">
        <f t="shared" si="1"/>
        <v>1</v>
      </c>
      <c r="L43" s="10" t="e">
        <f t="shared" si="2"/>
        <v>#DIV/0!</v>
      </c>
      <c r="M43" s="10" t="e">
        <f t="shared" si="3"/>
        <v>#DIV/0!</v>
      </c>
      <c r="N43" s="10" t="e">
        <f t="shared" si="4"/>
        <v>#DIV/0!</v>
      </c>
      <c r="O43" s="10" t="e">
        <f t="shared" si="5"/>
        <v>#DIV/0!</v>
      </c>
      <c r="P43" s="10" t="e">
        <f t="shared" si="6"/>
        <v>#DIV/0!</v>
      </c>
      <c r="Q43" s="33"/>
      <c r="R43" s="33"/>
      <c r="S43" s="33"/>
      <c r="T43" s="33"/>
      <c r="U43" s="33"/>
    </row>
    <row r="44" spans="1:21" x14ac:dyDescent="0.3">
      <c r="B44" s="9">
        <v>116</v>
      </c>
      <c r="C44" s="62"/>
      <c r="D44" s="35"/>
      <c r="E44" s="47"/>
      <c r="F44" s="4">
        <v>10</v>
      </c>
      <c r="G44" s="11" t="e">
        <f>G43-((Parameters!$E$19-Parameters!$E$20)/'3_Day_Perfect'!$A$38)</f>
        <v>#DIV/0!</v>
      </c>
      <c r="H44" s="10" t="e">
        <f t="shared" si="0"/>
        <v>#DIV/0!</v>
      </c>
      <c r="I44" s="10" t="e">
        <f t="shared" si="7"/>
        <v>#DIV/0!</v>
      </c>
      <c r="J44" s="10">
        <f>(Parameters!$C$11-'1_Day_Lead'!I44)/(Parameters!$C$11-Parameters!$C$12)</f>
        <v>4</v>
      </c>
      <c r="K44" s="10">
        <f t="shared" si="1"/>
        <v>1</v>
      </c>
      <c r="L44" s="10" t="e">
        <f t="shared" si="2"/>
        <v>#DIV/0!</v>
      </c>
      <c r="M44" s="10" t="e">
        <f t="shared" si="3"/>
        <v>#DIV/0!</v>
      </c>
      <c r="N44" s="10" t="e">
        <f t="shared" si="4"/>
        <v>#DIV/0!</v>
      </c>
      <c r="O44" s="10" t="e">
        <f t="shared" si="5"/>
        <v>#DIV/0!</v>
      </c>
      <c r="P44" s="10" t="e">
        <f t="shared" si="6"/>
        <v>#DIV/0!</v>
      </c>
      <c r="Q44" s="33"/>
      <c r="R44" s="33"/>
      <c r="S44" s="33"/>
      <c r="T44" s="33"/>
      <c r="U44" s="33"/>
    </row>
    <row r="45" spans="1:21" x14ac:dyDescent="0.3">
      <c r="B45" s="9">
        <v>119</v>
      </c>
      <c r="C45" s="62"/>
      <c r="D45" s="35"/>
      <c r="E45" s="47"/>
      <c r="F45" s="4">
        <v>10</v>
      </c>
      <c r="G45" s="11" t="e">
        <f>G44-((Parameters!$E$19-Parameters!$E$20)/'3_Day_Perfect'!$A$38)</f>
        <v>#DIV/0!</v>
      </c>
      <c r="H45" s="10" t="e">
        <f t="shared" si="0"/>
        <v>#DIV/0!</v>
      </c>
      <c r="I45" s="10" t="e">
        <f t="shared" si="7"/>
        <v>#DIV/0!</v>
      </c>
      <c r="J45" s="10">
        <f>(Parameters!$C$11-'1_Day_Lead'!I45)/(Parameters!$C$11-Parameters!$C$12)</f>
        <v>4</v>
      </c>
      <c r="K45" s="10">
        <f t="shared" si="1"/>
        <v>1</v>
      </c>
      <c r="L45" s="10" t="e">
        <f t="shared" si="2"/>
        <v>#DIV/0!</v>
      </c>
      <c r="M45" s="10" t="e">
        <f t="shared" si="3"/>
        <v>#DIV/0!</v>
      </c>
      <c r="N45" s="10" t="e">
        <f t="shared" si="4"/>
        <v>#DIV/0!</v>
      </c>
      <c r="O45" s="10" t="e">
        <f t="shared" si="5"/>
        <v>#DIV/0!</v>
      </c>
      <c r="P45" s="10" t="e">
        <f t="shared" si="6"/>
        <v>#DIV/0!</v>
      </c>
      <c r="Q45" s="33"/>
      <c r="R45" s="33"/>
      <c r="S45" s="33"/>
      <c r="T45" s="33"/>
      <c r="U45" s="33"/>
    </row>
    <row r="46" spans="1:21" x14ac:dyDescent="0.3">
      <c r="B46" s="9">
        <v>122</v>
      </c>
      <c r="C46" s="63"/>
      <c r="D46" s="35"/>
      <c r="E46" s="47"/>
      <c r="F46" s="4">
        <v>10</v>
      </c>
      <c r="G46" s="11" t="e">
        <f>G45-((Parameters!$E$19-Parameters!$E$20)/'3_Day_Perfect'!$A$38)</f>
        <v>#DIV/0!</v>
      </c>
      <c r="H46" s="10" t="e">
        <f t="shared" si="0"/>
        <v>#DIV/0!</v>
      </c>
      <c r="I46" s="10" t="e">
        <f t="shared" si="7"/>
        <v>#DIV/0!</v>
      </c>
      <c r="J46" s="10">
        <f>(Parameters!$C$11-'1_Day_Lead'!I46)/(Parameters!$C$11-Parameters!$C$12)</f>
        <v>4</v>
      </c>
      <c r="K46" s="10">
        <f t="shared" si="1"/>
        <v>1</v>
      </c>
      <c r="L46" s="10" t="e">
        <f t="shared" si="2"/>
        <v>#DIV/0!</v>
      </c>
      <c r="M46" s="10" t="e">
        <f t="shared" si="3"/>
        <v>#DIV/0!</v>
      </c>
      <c r="N46" s="10" t="e">
        <f t="shared" si="4"/>
        <v>#DIV/0!</v>
      </c>
      <c r="O46" s="10" t="e">
        <f t="shared" si="5"/>
        <v>#DIV/0!</v>
      </c>
      <c r="P46" s="10" t="e">
        <f t="shared" si="6"/>
        <v>#DIV/0!</v>
      </c>
      <c r="Q46" s="33"/>
      <c r="R46" s="33"/>
      <c r="S46" s="33"/>
      <c r="T46" s="33"/>
      <c r="U46" s="33"/>
    </row>
    <row r="48" spans="1:21" x14ac:dyDescent="0.3">
      <c r="C48" t="s">
        <v>47</v>
      </c>
      <c r="D48">
        <f>SUM(D6:D14)</f>
        <v>0</v>
      </c>
      <c r="L48">
        <f>SUM(L6:L14)</f>
        <v>0</v>
      </c>
      <c r="O48">
        <f>SUM(O6:O14)</f>
        <v>75</v>
      </c>
      <c r="P48">
        <f>SUM(P6:P14)</f>
        <v>76.99981689453125</v>
      </c>
    </row>
    <row r="49" spans="3:16" x14ac:dyDescent="0.3">
      <c r="C49" t="s">
        <v>39</v>
      </c>
      <c r="D49">
        <f>SUM(D15:D26)</f>
        <v>0</v>
      </c>
      <c r="L49" t="e">
        <f>SUM(L15:L26)</f>
        <v>#DIV/0!</v>
      </c>
      <c r="O49" t="e">
        <f>SUM(O15:O26)</f>
        <v>#DIV/0!</v>
      </c>
      <c r="P49" t="e">
        <f>SUM(P15:P26)</f>
        <v>#DIV/0!</v>
      </c>
    </row>
    <row r="50" spans="3:16" x14ac:dyDescent="0.3">
      <c r="C50" t="s">
        <v>49</v>
      </c>
      <c r="D50">
        <f>SUM(D27:D37)</f>
        <v>0</v>
      </c>
      <c r="L50">
        <f>SUM(L27:L37)</f>
        <v>0</v>
      </c>
      <c r="O50" t="e">
        <f>SUM(O27:O37)</f>
        <v>#DIV/0!</v>
      </c>
      <c r="P50" t="e">
        <f>SUM(P27:P37)</f>
        <v>#DIV/0!</v>
      </c>
    </row>
    <row r="51" spans="3:16" x14ac:dyDescent="0.3">
      <c r="C51" t="s">
        <v>43</v>
      </c>
      <c r="D51">
        <f>SUM(D38:D46)</f>
        <v>0</v>
      </c>
      <c r="L51" t="e">
        <f>SUM(L38:L46)</f>
        <v>#DIV/0!</v>
      </c>
      <c r="O51" t="e">
        <f>SUM(O38:O46)</f>
        <v>#DIV/0!</v>
      </c>
      <c r="P51" t="e">
        <f>SUM(P38:P46)</f>
        <v>#DIV/0!</v>
      </c>
    </row>
    <row r="52" spans="3:16" x14ac:dyDescent="0.3">
      <c r="D52" s="13">
        <f>SUM(D6:D46)</f>
        <v>0</v>
      </c>
      <c r="E52" s="13"/>
      <c r="F52" s="13"/>
      <c r="G52" s="14"/>
      <c r="H52" s="14"/>
      <c r="I52" s="14"/>
      <c r="J52" s="14"/>
      <c r="K52" s="14"/>
      <c r="L52" s="13" t="e">
        <f>SUM(L6:L46)</f>
        <v>#DIV/0!</v>
      </c>
      <c r="M52" s="13"/>
      <c r="N52" s="13"/>
      <c r="O52" s="13" t="e">
        <f>SUM(O5:O46)</f>
        <v>#DIV/0!</v>
      </c>
      <c r="P52" s="13" t="e">
        <f>SUM(P5:P46)</f>
        <v>#DIV/0!</v>
      </c>
    </row>
  </sheetData>
  <mergeCells count="6">
    <mergeCell ref="C38:C46"/>
    <mergeCell ref="B2:P2"/>
    <mergeCell ref="F4:F5"/>
    <mergeCell ref="C6:C14"/>
    <mergeCell ref="C15:C26"/>
    <mergeCell ref="C27:C37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U42"/>
  <sheetViews>
    <sheetView workbookViewId="0">
      <selection activeCell="E6" sqref="E6"/>
    </sheetView>
  </sheetViews>
  <sheetFormatPr defaultRowHeight="14.4" x14ac:dyDescent="0.3"/>
  <cols>
    <col min="1" max="1" width="3.109375" customWidth="1"/>
    <col min="3" max="3" width="12.33203125" customWidth="1"/>
    <col min="4" max="4" width="13.21875" customWidth="1"/>
    <col min="5" max="5" width="10.6640625" customWidth="1"/>
    <col min="6" max="6" width="13.77734375" customWidth="1"/>
    <col min="10" max="10" width="11.33203125" customWidth="1"/>
    <col min="11" max="11" width="14.5546875" customWidth="1"/>
    <col min="12" max="12" width="10.21875" customWidth="1"/>
    <col min="13" max="13" width="13.88671875" customWidth="1"/>
    <col min="14" max="14" width="15" customWidth="1"/>
    <col min="15" max="15" width="13.21875" customWidth="1"/>
    <col min="16" max="16" width="17.77734375" customWidth="1"/>
  </cols>
  <sheetData>
    <row r="1" spans="1:21" ht="15" thickBot="1" x14ac:dyDescent="0.35"/>
    <row r="2" spans="1:21" ht="16.2" thickBot="1" x14ac:dyDescent="0.35">
      <c r="B2" s="64" t="s">
        <v>45</v>
      </c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6"/>
    </row>
    <row r="4" spans="1:21" ht="33" customHeight="1" x14ac:dyDescent="0.3">
      <c r="B4" s="1" t="s">
        <v>20</v>
      </c>
      <c r="C4" s="1" t="s">
        <v>4</v>
      </c>
      <c r="D4" s="12" t="s">
        <v>21</v>
      </c>
      <c r="E4" s="1" t="s">
        <v>22</v>
      </c>
      <c r="F4" s="67" t="s">
        <v>34</v>
      </c>
      <c r="G4" s="1" t="s">
        <v>23</v>
      </c>
      <c r="H4" s="1" t="s">
        <v>24</v>
      </c>
      <c r="I4" s="1" t="s">
        <v>25</v>
      </c>
      <c r="J4" s="1" t="s">
        <v>26</v>
      </c>
      <c r="K4" s="1" t="s">
        <v>27</v>
      </c>
      <c r="L4" s="12" t="s">
        <v>28</v>
      </c>
      <c r="M4" s="24" t="s">
        <v>34</v>
      </c>
      <c r="N4" s="24" t="s">
        <v>37</v>
      </c>
      <c r="O4" s="25" t="s">
        <v>38</v>
      </c>
      <c r="P4" s="12" t="s">
        <v>30</v>
      </c>
      <c r="Q4" s="1"/>
      <c r="R4" s="1"/>
      <c r="S4" s="1"/>
      <c r="T4" s="1"/>
      <c r="U4" s="1"/>
    </row>
    <row r="5" spans="1:21" x14ac:dyDescent="0.3">
      <c r="B5" s="1"/>
      <c r="C5" s="16"/>
      <c r="D5" s="19"/>
      <c r="E5" s="19"/>
      <c r="F5" s="68"/>
      <c r="G5" s="19"/>
      <c r="H5" s="19"/>
      <c r="I5" s="19"/>
      <c r="J5" s="19"/>
      <c r="K5" s="19"/>
      <c r="L5" s="19"/>
      <c r="M5" s="4">
        <v>50</v>
      </c>
      <c r="N5" s="26"/>
      <c r="O5" s="18">
        <v>0</v>
      </c>
      <c r="P5" s="18">
        <v>10</v>
      </c>
      <c r="Q5" s="1"/>
      <c r="R5" s="1"/>
      <c r="S5" s="1"/>
      <c r="T5" s="1"/>
      <c r="U5" s="1"/>
    </row>
    <row r="6" spans="1:21" x14ac:dyDescent="0.3">
      <c r="B6" s="9">
        <v>1</v>
      </c>
      <c r="C6" s="61" t="s">
        <v>16</v>
      </c>
      <c r="D6" s="9">
        <v>0</v>
      </c>
      <c r="E6" s="47">
        <v>27.974755384945698</v>
      </c>
      <c r="F6" s="4">
        <v>50</v>
      </c>
      <c r="G6" s="11">
        <v>0.65</v>
      </c>
      <c r="H6" s="10">
        <f>E6*G6</f>
        <v>18.183591000214705</v>
      </c>
      <c r="I6" s="11">
        <v>100</v>
      </c>
      <c r="J6" s="10">
        <f>(Parameters!$C$11-'1_Day_Lead'!I6)/(Parameters!$C$11-Parameters!$C$12)</f>
        <v>1.2222222222222223</v>
      </c>
      <c r="K6" s="10">
        <f>IF(J6&lt;0,0,IF(J6&gt;1,1,J6))</f>
        <v>1</v>
      </c>
      <c r="L6" s="10">
        <f>H6*K6</f>
        <v>18.183591000214705</v>
      </c>
      <c r="M6" s="10">
        <f>MAX((M5+O5+D6-L6-P5),0)</f>
        <v>21.816408999785295</v>
      </c>
      <c r="N6" s="10" t="str">
        <f>IF(M6&lt;0.25*F6,"HI",IF(M6&lt;0.5*F6,"MI",IF(M6&lt;0.75*F6,"LI","NI")))</f>
        <v>MI</v>
      </c>
      <c r="O6" s="10">
        <f>IF(N6="NI",0,IF(N6="LI",0.25*F6,IF(N6="MI",0.5*F6,0.75*F6)))</f>
        <v>25</v>
      </c>
      <c r="P6" s="10">
        <f>0.25*M6</f>
        <v>5.4541022499463239</v>
      </c>
      <c r="Q6" s="2"/>
      <c r="R6" s="2"/>
      <c r="S6" s="2"/>
      <c r="T6" s="2"/>
      <c r="U6" s="2"/>
    </row>
    <row r="7" spans="1:21" x14ac:dyDescent="0.3">
      <c r="B7" s="9">
        <v>5</v>
      </c>
      <c r="C7" s="62"/>
      <c r="D7" s="9">
        <v>1.8</v>
      </c>
      <c r="E7" s="47">
        <v>29.64169922201895</v>
      </c>
      <c r="F7" s="4">
        <v>50</v>
      </c>
      <c r="G7" s="11">
        <v>0.65</v>
      </c>
      <c r="H7" s="10">
        <f t="shared" ref="H7:H36" si="0">E7*G7</f>
        <v>19.267104494312317</v>
      </c>
      <c r="I7" s="10">
        <f>MAX(0,(I6+L6-D6-M6+O6))</f>
        <v>121.36718200042941</v>
      </c>
      <c r="J7" s="10">
        <f>(Parameters!$C$11-'1_Day_Lead'!I7)/(Parameters!$C$11-Parameters!$C$12)</f>
        <v>1.7018988343937507</v>
      </c>
      <c r="K7" s="10">
        <f t="shared" ref="K7:K36" si="1">IF(J7&lt;0,0,IF(J7&gt;1,1,J7))</f>
        <v>1</v>
      </c>
      <c r="L7" s="10">
        <f t="shared" ref="L7:L36" si="2">H7*K7</f>
        <v>19.267104494312317</v>
      </c>
      <c r="M7" s="10">
        <f t="shared" ref="M7:M36" si="3">MAX((M6+O6+D7-L7-P6),0)</f>
        <v>23.895202255526652</v>
      </c>
      <c r="N7" s="10" t="str">
        <f t="shared" ref="N7:N36" si="4">IF(M7&lt;0.25*F7,"HI",IF(M7&lt;0.5*F7,"MI",IF(M7&lt;0.75*F7,"LI","NI")))</f>
        <v>MI</v>
      </c>
      <c r="O7" s="10">
        <f t="shared" ref="O7:O36" si="5">IF(N7="NI",0,IF(N7="LI",0.25*F7,IF(N7="MI",0.5*F7,0.75*F7)))</f>
        <v>25</v>
      </c>
      <c r="P7" s="10">
        <f t="shared" ref="P7:P36" si="6">0.25*M7</f>
        <v>5.9738005638816629</v>
      </c>
      <c r="Q7" s="2"/>
      <c r="R7" s="2"/>
      <c r="S7" s="2"/>
      <c r="T7" s="2"/>
      <c r="U7" s="2"/>
    </row>
    <row r="8" spans="1:21" x14ac:dyDescent="0.3">
      <c r="B8" s="9">
        <v>9</v>
      </c>
      <c r="C8" s="62"/>
      <c r="D8" s="9">
        <v>30.2</v>
      </c>
      <c r="E8" s="47">
        <v>13.185086642617712</v>
      </c>
      <c r="F8" s="4">
        <v>50</v>
      </c>
      <c r="G8" s="11">
        <v>0.65</v>
      </c>
      <c r="H8" s="10">
        <f t="shared" si="0"/>
        <v>8.5703063177015135</v>
      </c>
      <c r="I8" s="10">
        <f t="shared" ref="I8:I36" si="7">MAX(0,(I7+L7-D7-M7+O7))</f>
        <v>139.93908423921505</v>
      </c>
      <c r="J8" s="10">
        <f>(Parameters!$C$11-'1_Day_Lead'!I8)/(Parameters!$C$11-Parameters!$C$12)</f>
        <v>2.17362003379557</v>
      </c>
      <c r="K8" s="10">
        <f t="shared" si="1"/>
        <v>1</v>
      </c>
      <c r="L8" s="10">
        <f t="shared" si="2"/>
        <v>8.5703063177015135</v>
      </c>
      <c r="M8" s="10">
        <f t="shared" si="3"/>
        <v>64.551095373943483</v>
      </c>
      <c r="N8" s="10" t="str">
        <f t="shared" si="4"/>
        <v>NI</v>
      </c>
      <c r="O8" s="10">
        <f t="shared" si="5"/>
        <v>0</v>
      </c>
      <c r="P8" s="10">
        <f t="shared" si="6"/>
        <v>16.137773843485871</v>
      </c>
      <c r="Q8" s="2"/>
      <c r="R8" s="2"/>
      <c r="S8" s="2"/>
      <c r="T8" s="2"/>
      <c r="U8" s="2"/>
    </row>
    <row r="9" spans="1:21" x14ac:dyDescent="0.3">
      <c r="B9" s="9">
        <v>13</v>
      </c>
      <c r="C9" s="62"/>
      <c r="D9" s="9">
        <v>11.4</v>
      </c>
      <c r="E9" s="47">
        <v>21.968175103725741</v>
      </c>
      <c r="F9" s="4">
        <v>50</v>
      </c>
      <c r="G9" s="11">
        <v>0.65</v>
      </c>
      <c r="H9" s="10">
        <f t="shared" si="0"/>
        <v>14.279313817421732</v>
      </c>
      <c r="I9" s="10">
        <f t="shared" si="7"/>
        <v>53.758295182973086</v>
      </c>
      <c r="J9" s="10">
        <f>(Parameters!$C$11-'1_Day_Lead'!I9)/(Parameters!$C$11-Parameters!$C$12)</f>
        <v>2.6976677861454212</v>
      </c>
      <c r="K9" s="10">
        <f t="shared" si="1"/>
        <v>1</v>
      </c>
      <c r="L9" s="10">
        <f t="shared" si="2"/>
        <v>14.279313817421732</v>
      </c>
      <c r="M9" s="10">
        <f t="shared" si="3"/>
        <v>45.534007713035891</v>
      </c>
      <c r="N9" s="10" t="str">
        <f t="shared" si="4"/>
        <v>NI</v>
      </c>
      <c r="O9" s="10">
        <f t="shared" si="5"/>
        <v>0</v>
      </c>
      <c r="P9" s="10">
        <f t="shared" si="6"/>
        <v>11.383501928258973</v>
      </c>
      <c r="Q9" s="2"/>
      <c r="R9" s="2"/>
      <c r="S9" s="2"/>
      <c r="T9" s="2"/>
      <c r="U9" s="2"/>
    </row>
    <row r="10" spans="1:21" x14ac:dyDescent="0.3">
      <c r="B10" s="9">
        <v>17</v>
      </c>
      <c r="C10" s="62"/>
      <c r="D10" s="9">
        <v>2.5</v>
      </c>
      <c r="E10" s="47">
        <v>22.077481859710421</v>
      </c>
      <c r="F10" s="4">
        <v>50</v>
      </c>
      <c r="G10" s="11">
        <v>0.65</v>
      </c>
      <c r="H10" s="10">
        <f t="shared" si="0"/>
        <v>14.350363208811775</v>
      </c>
      <c r="I10" s="10">
        <f t="shared" si="7"/>
        <v>11.103601287358934</v>
      </c>
      <c r="J10" s="10">
        <f>(Parameters!$C$11-'1_Day_Lead'!I10)/(Parameters!$C$11-Parameters!$C$12)</f>
        <v>3.1468000695553133</v>
      </c>
      <c r="K10" s="10">
        <f t="shared" si="1"/>
        <v>1</v>
      </c>
      <c r="L10" s="10">
        <f t="shared" si="2"/>
        <v>14.350363208811775</v>
      </c>
      <c r="M10" s="10">
        <f t="shared" si="3"/>
        <v>22.300142575965147</v>
      </c>
      <c r="N10" s="10" t="str">
        <f t="shared" si="4"/>
        <v>MI</v>
      </c>
      <c r="O10" s="10">
        <f t="shared" si="5"/>
        <v>25</v>
      </c>
      <c r="P10" s="10">
        <f t="shared" si="6"/>
        <v>5.5750356439912867</v>
      </c>
      <c r="Q10" s="2"/>
      <c r="R10" s="2"/>
      <c r="S10" s="2"/>
      <c r="T10" s="2"/>
      <c r="U10" s="2"/>
    </row>
    <row r="11" spans="1:21" x14ac:dyDescent="0.3">
      <c r="B11" s="9">
        <v>21</v>
      </c>
      <c r="C11" s="62"/>
      <c r="D11" s="9">
        <v>20</v>
      </c>
      <c r="E11" s="47">
        <v>19.308002648048674</v>
      </c>
      <c r="F11" s="4">
        <v>50</v>
      </c>
      <c r="G11" s="11">
        <v>0.65</v>
      </c>
      <c r="H11" s="10">
        <f t="shared" si="0"/>
        <v>12.550201721231639</v>
      </c>
      <c r="I11" s="10">
        <f t="shared" si="7"/>
        <v>25.653821920205562</v>
      </c>
      <c r="J11" s="10">
        <f>(Parameters!$C$11-'1_Day_Lead'!I11)/(Parameters!$C$11-Parameters!$C$12)</f>
        <v>3.623896648038146</v>
      </c>
      <c r="K11" s="10">
        <f t="shared" si="1"/>
        <v>1</v>
      </c>
      <c r="L11" s="10">
        <f t="shared" si="2"/>
        <v>12.550201721231639</v>
      </c>
      <c r="M11" s="10">
        <f t="shared" si="3"/>
        <v>49.174905210742217</v>
      </c>
      <c r="N11" s="10" t="str">
        <f t="shared" si="4"/>
        <v>NI</v>
      </c>
      <c r="O11" s="10">
        <f t="shared" si="5"/>
        <v>0</v>
      </c>
      <c r="P11" s="10">
        <f t="shared" si="6"/>
        <v>12.293726302685554</v>
      </c>
      <c r="Q11" s="2"/>
      <c r="R11" s="2"/>
      <c r="S11" s="2"/>
      <c r="T11" s="2"/>
      <c r="U11" s="2"/>
    </row>
    <row r="12" spans="1:21" x14ac:dyDescent="0.3">
      <c r="B12" s="9">
        <v>25</v>
      </c>
      <c r="C12" s="62"/>
      <c r="D12" s="9">
        <v>20.6</v>
      </c>
      <c r="E12" s="47">
        <v>14.482650715771655</v>
      </c>
      <c r="F12" s="4">
        <v>50</v>
      </c>
      <c r="G12" s="11">
        <v>0.65</v>
      </c>
      <c r="H12" s="10">
        <f t="shared" si="0"/>
        <v>9.4137229652515764</v>
      </c>
      <c r="I12" s="10">
        <f t="shared" si="7"/>
        <v>0</v>
      </c>
      <c r="J12" s="10">
        <f>(Parameters!$C$11-'1_Day_Lead'!I12)/(Parameters!$C$11-Parameters!$C$12)</f>
        <v>4</v>
      </c>
      <c r="K12" s="10">
        <f t="shared" si="1"/>
        <v>1</v>
      </c>
      <c r="L12" s="10">
        <f t="shared" si="2"/>
        <v>9.4137229652515764</v>
      </c>
      <c r="M12" s="10">
        <f t="shared" si="3"/>
        <v>48.067455942805083</v>
      </c>
      <c r="N12" s="10" t="str">
        <f t="shared" si="4"/>
        <v>NI</v>
      </c>
      <c r="O12" s="10">
        <f t="shared" si="5"/>
        <v>0</v>
      </c>
      <c r="P12" s="10">
        <f t="shared" si="6"/>
        <v>12.016863985701271</v>
      </c>
      <c r="Q12" s="2"/>
      <c r="R12" s="2"/>
      <c r="S12" s="2"/>
      <c r="T12" s="2"/>
      <c r="U12" s="2"/>
    </row>
    <row r="13" spans="1:21" x14ac:dyDescent="0.3">
      <c r="A13">
        <f>COUNT(D13:D21)</f>
        <v>9</v>
      </c>
      <c r="B13" s="9">
        <v>29</v>
      </c>
      <c r="C13" s="61" t="s">
        <v>39</v>
      </c>
      <c r="D13" s="9">
        <v>10.5</v>
      </c>
      <c r="E13" s="47">
        <v>15.058464191085047</v>
      </c>
      <c r="F13" s="4">
        <v>30</v>
      </c>
      <c r="G13" s="11">
        <f>G12+((Parameters!$E$18-Parameters!$E$17)/$A$13)</f>
        <v>0.7055555555555556</v>
      </c>
      <c r="H13" s="10">
        <f t="shared" si="0"/>
        <v>10.62458306815445</v>
      </c>
      <c r="I13" s="10">
        <f t="shared" si="7"/>
        <v>0</v>
      </c>
      <c r="J13" s="10">
        <f>(Parameters!$C$11-'1_Day_Lead'!I13)/(Parameters!$C$11-Parameters!$C$12)</f>
        <v>4</v>
      </c>
      <c r="K13" s="10">
        <f t="shared" si="1"/>
        <v>1</v>
      </c>
      <c r="L13" s="10">
        <f t="shared" si="2"/>
        <v>10.62458306815445</v>
      </c>
      <c r="M13" s="10">
        <f t="shared" si="3"/>
        <v>35.926008888949362</v>
      </c>
      <c r="N13" s="10" t="str">
        <f t="shared" si="4"/>
        <v>NI</v>
      </c>
      <c r="O13" s="10">
        <f t="shared" si="5"/>
        <v>0</v>
      </c>
      <c r="P13" s="10">
        <f t="shared" si="6"/>
        <v>8.9815022222373404</v>
      </c>
      <c r="Q13" s="2"/>
      <c r="R13" s="2"/>
      <c r="S13" s="2"/>
      <c r="T13" s="2"/>
      <c r="U13" s="2"/>
    </row>
    <row r="14" spans="1:21" x14ac:dyDescent="0.3">
      <c r="B14" s="9">
        <v>33</v>
      </c>
      <c r="C14" s="62"/>
      <c r="D14" s="9">
        <v>0.3</v>
      </c>
      <c r="E14" s="47">
        <v>15.549947842660846</v>
      </c>
      <c r="F14" s="4">
        <v>30</v>
      </c>
      <c r="G14" s="11">
        <f>G13+((Parameters!$E$18-Parameters!$E$17)/$A$13)</f>
        <v>0.76111111111111118</v>
      </c>
      <c r="H14" s="10">
        <f t="shared" si="0"/>
        <v>11.835238080247423</v>
      </c>
      <c r="I14" s="10">
        <f t="shared" si="7"/>
        <v>0</v>
      </c>
      <c r="J14" s="10">
        <f>(Parameters!$C$11-'1_Day_Lead'!I14)/(Parameters!$C$11-Parameters!$C$12)</f>
        <v>4</v>
      </c>
      <c r="K14" s="10">
        <f t="shared" si="1"/>
        <v>1</v>
      </c>
      <c r="L14" s="10">
        <f t="shared" si="2"/>
        <v>11.835238080247423</v>
      </c>
      <c r="M14" s="10">
        <f t="shared" si="3"/>
        <v>15.409268586464597</v>
      </c>
      <c r="N14" s="10" t="str">
        <f t="shared" si="4"/>
        <v>LI</v>
      </c>
      <c r="O14" s="10">
        <f t="shared" si="5"/>
        <v>7.5</v>
      </c>
      <c r="P14" s="10">
        <f t="shared" si="6"/>
        <v>3.8523171466161492</v>
      </c>
      <c r="Q14" s="2"/>
      <c r="R14" s="2"/>
      <c r="S14" s="2"/>
      <c r="T14" s="2"/>
      <c r="U14" s="2"/>
    </row>
    <row r="15" spans="1:21" ht="14.7" customHeight="1" x14ac:dyDescent="0.3">
      <c r="B15" s="9">
        <v>37</v>
      </c>
      <c r="C15" s="62"/>
      <c r="D15" s="35">
        <v>43.699999999999996</v>
      </c>
      <c r="E15" s="47">
        <v>11.989859820561612</v>
      </c>
      <c r="F15" s="4">
        <v>30</v>
      </c>
      <c r="G15" s="11">
        <f>G14+((Parameters!$E$18-Parameters!$E$17)/$A$13)</f>
        <v>0.81666666666666676</v>
      </c>
      <c r="H15" s="10">
        <f t="shared" si="0"/>
        <v>9.7917188534586508</v>
      </c>
      <c r="I15" s="10">
        <f t="shared" si="7"/>
        <v>3.6259694937828257</v>
      </c>
      <c r="J15" s="10">
        <f>(Parameters!$C$11-'1_Day_Lead'!I15)/(Parameters!$C$11-Parameters!$C$12)</f>
        <v>3.8329551050131556</v>
      </c>
      <c r="K15" s="10">
        <f t="shared" si="1"/>
        <v>1</v>
      </c>
      <c r="L15" s="10">
        <f t="shared" si="2"/>
        <v>9.7917188534586508</v>
      </c>
      <c r="M15" s="10">
        <f t="shared" si="3"/>
        <v>52.965232586389796</v>
      </c>
      <c r="N15" s="10" t="str">
        <f t="shared" si="4"/>
        <v>NI</v>
      </c>
      <c r="O15" s="10">
        <f t="shared" si="5"/>
        <v>0</v>
      </c>
      <c r="P15" s="10">
        <f t="shared" si="6"/>
        <v>13.241308146597449</v>
      </c>
      <c r="Q15" s="2"/>
      <c r="R15" s="2"/>
      <c r="S15" s="2"/>
      <c r="T15" s="2"/>
      <c r="U15" s="2"/>
    </row>
    <row r="16" spans="1:21" x14ac:dyDescent="0.3">
      <c r="B16" s="9">
        <v>41</v>
      </c>
      <c r="C16" s="62"/>
      <c r="D16" s="35">
        <v>40.700000000000003</v>
      </c>
      <c r="E16" s="47">
        <v>12.339368726902302</v>
      </c>
      <c r="F16" s="4">
        <v>30</v>
      </c>
      <c r="G16" s="11">
        <f>G15+((Parameters!$E$18-Parameters!$E$17)/$A$13)</f>
        <v>0.87222222222222234</v>
      </c>
      <c r="H16" s="10">
        <f t="shared" si="0"/>
        <v>10.762671611798121</v>
      </c>
      <c r="I16" s="10">
        <f t="shared" si="7"/>
        <v>0</v>
      </c>
      <c r="J16" s="10">
        <f>(Parameters!$C$11-'1_Day_Lead'!I16)/(Parameters!$C$11-Parameters!$C$12)</f>
        <v>4</v>
      </c>
      <c r="K16" s="10">
        <f t="shared" si="1"/>
        <v>1</v>
      </c>
      <c r="L16" s="10">
        <f t="shared" si="2"/>
        <v>10.762671611798121</v>
      </c>
      <c r="M16" s="10">
        <f t="shared" si="3"/>
        <v>69.661252827994232</v>
      </c>
      <c r="N16" s="10" t="str">
        <f t="shared" si="4"/>
        <v>NI</v>
      </c>
      <c r="O16" s="10">
        <f t="shared" si="5"/>
        <v>0</v>
      </c>
      <c r="P16" s="10">
        <f t="shared" si="6"/>
        <v>17.415313206998558</v>
      </c>
      <c r="Q16" s="2"/>
      <c r="R16" s="2"/>
      <c r="S16" s="2"/>
      <c r="T16" s="2"/>
      <c r="U16" s="2"/>
    </row>
    <row r="17" spans="1:21" x14ac:dyDescent="0.3">
      <c r="B17" s="9">
        <v>45</v>
      </c>
      <c r="C17" s="62"/>
      <c r="D17" s="35">
        <v>64.5</v>
      </c>
      <c r="E17" s="47">
        <v>7.5192477781212137</v>
      </c>
      <c r="F17" s="4">
        <v>30</v>
      </c>
      <c r="G17" s="11">
        <f>G16+((Parameters!$E$18-Parameters!$E$17)/$A$13)</f>
        <v>0.92777777777777792</v>
      </c>
      <c r="H17" s="10">
        <f t="shared" si="0"/>
        <v>6.976190994145794</v>
      </c>
      <c r="I17" s="10">
        <f t="shared" si="7"/>
        <v>0</v>
      </c>
      <c r="J17" s="10">
        <f>(Parameters!$C$11-'1_Day_Lead'!I17)/(Parameters!$C$11-Parameters!$C$12)</f>
        <v>4</v>
      </c>
      <c r="K17" s="10">
        <f t="shared" si="1"/>
        <v>1</v>
      </c>
      <c r="L17" s="10">
        <f t="shared" si="2"/>
        <v>6.976190994145794</v>
      </c>
      <c r="M17" s="10">
        <f t="shared" si="3"/>
        <v>109.76974862684989</v>
      </c>
      <c r="N17" s="10" t="str">
        <f t="shared" si="4"/>
        <v>NI</v>
      </c>
      <c r="O17" s="10">
        <f t="shared" si="5"/>
        <v>0</v>
      </c>
      <c r="P17" s="10">
        <f t="shared" si="6"/>
        <v>27.442437156712472</v>
      </c>
      <c r="Q17" s="2"/>
      <c r="R17" s="2"/>
      <c r="S17" s="2"/>
      <c r="T17" s="2"/>
      <c r="U17" s="2"/>
    </row>
    <row r="18" spans="1:21" x14ac:dyDescent="0.3">
      <c r="B18" s="9">
        <v>49</v>
      </c>
      <c r="C18" s="62"/>
      <c r="D18" s="35">
        <v>57.4</v>
      </c>
      <c r="E18" s="47">
        <v>11.048046992489702</v>
      </c>
      <c r="F18" s="4">
        <v>30</v>
      </c>
      <c r="G18" s="11">
        <f>G17+((Parameters!$E$18-Parameters!$E$17)/$A$13)</f>
        <v>0.9833333333333335</v>
      </c>
      <c r="H18" s="10">
        <f t="shared" si="0"/>
        <v>10.863912875948209</v>
      </c>
      <c r="I18" s="10">
        <f t="shared" si="7"/>
        <v>0</v>
      </c>
      <c r="J18" s="10">
        <f>(Parameters!$C$11-'1_Day_Lead'!I18)/(Parameters!$C$11-Parameters!$C$12)</f>
        <v>4</v>
      </c>
      <c r="K18" s="10">
        <f t="shared" si="1"/>
        <v>1</v>
      </c>
      <c r="L18" s="10">
        <f t="shared" si="2"/>
        <v>10.863912875948209</v>
      </c>
      <c r="M18" s="10">
        <f t="shared" si="3"/>
        <v>128.86339859418922</v>
      </c>
      <c r="N18" s="10" t="str">
        <f t="shared" si="4"/>
        <v>NI</v>
      </c>
      <c r="O18" s="10">
        <f t="shared" si="5"/>
        <v>0</v>
      </c>
      <c r="P18" s="10">
        <f t="shared" si="6"/>
        <v>32.215849648547305</v>
      </c>
      <c r="Q18" s="2"/>
      <c r="R18" s="2"/>
      <c r="S18" s="2"/>
      <c r="T18" s="2"/>
      <c r="U18" s="2"/>
    </row>
    <row r="19" spans="1:21" ht="14.7" customHeight="1" x14ac:dyDescent="0.3">
      <c r="B19" s="9">
        <v>53</v>
      </c>
      <c r="C19" s="62"/>
      <c r="D19" s="35">
        <v>21.200000000000003</v>
      </c>
      <c r="E19" s="47">
        <v>10.105223618483343</v>
      </c>
      <c r="F19" s="4">
        <v>30</v>
      </c>
      <c r="G19" s="11">
        <f>G18+((Parameters!$E$18-Parameters!$E$17)/$A$13)</f>
        <v>1.038888888888889</v>
      </c>
      <c r="H19" s="10">
        <f t="shared" si="0"/>
        <v>10.498204536979918</v>
      </c>
      <c r="I19" s="10">
        <f t="shared" si="7"/>
        <v>0</v>
      </c>
      <c r="J19" s="10">
        <f>(Parameters!$C$11-'1_Day_Lead'!I19)/(Parameters!$C$11-Parameters!$C$12)</f>
        <v>4</v>
      </c>
      <c r="K19" s="10">
        <f t="shared" si="1"/>
        <v>1</v>
      </c>
      <c r="L19" s="10">
        <f t="shared" si="2"/>
        <v>10.498204536979918</v>
      </c>
      <c r="M19" s="10">
        <f t="shared" si="3"/>
        <v>107.34934440866198</v>
      </c>
      <c r="N19" s="10" t="str">
        <f t="shared" si="4"/>
        <v>NI</v>
      </c>
      <c r="O19" s="10">
        <f t="shared" si="5"/>
        <v>0</v>
      </c>
      <c r="P19" s="10">
        <f t="shared" si="6"/>
        <v>26.837336102165494</v>
      </c>
      <c r="Q19" s="2"/>
      <c r="R19" s="2"/>
      <c r="S19" s="2"/>
      <c r="T19" s="2"/>
      <c r="U19" s="2"/>
    </row>
    <row r="20" spans="1:21" x14ac:dyDescent="0.3">
      <c r="B20" s="9">
        <v>57</v>
      </c>
      <c r="C20" s="62"/>
      <c r="D20" s="35">
        <v>9.4</v>
      </c>
      <c r="E20" s="47">
        <v>10.067937108637475</v>
      </c>
      <c r="F20" s="4">
        <v>30</v>
      </c>
      <c r="G20" s="11">
        <f>G19+((Parameters!$E$18-Parameters!$E$17)/$A$13)</f>
        <v>1.0944444444444446</v>
      </c>
      <c r="H20" s="10">
        <f t="shared" si="0"/>
        <v>11.018797835564348</v>
      </c>
      <c r="I20" s="10">
        <f t="shared" si="7"/>
        <v>0</v>
      </c>
      <c r="J20" s="10">
        <f>(Parameters!$C$11-'1_Day_Lead'!I20)/(Parameters!$C$11-Parameters!$C$12)</f>
        <v>4</v>
      </c>
      <c r="K20" s="10">
        <f t="shared" si="1"/>
        <v>1</v>
      </c>
      <c r="L20" s="10">
        <f t="shared" si="2"/>
        <v>11.018797835564348</v>
      </c>
      <c r="M20" s="10">
        <f t="shared" si="3"/>
        <v>78.893210470932146</v>
      </c>
      <c r="N20" s="10" t="str">
        <f t="shared" si="4"/>
        <v>NI</v>
      </c>
      <c r="O20" s="10">
        <f t="shared" si="5"/>
        <v>0</v>
      </c>
      <c r="P20" s="10">
        <f t="shared" si="6"/>
        <v>19.723302617733037</v>
      </c>
      <c r="Q20" s="2"/>
      <c r="R20" s="2"/>
      <c r="S20" s="2"/>
      <c r="T20" s="2"/>
      <c r="U20" s="2"/>
    </row>
    <row r="21" spans="1:21" x14ac:dyDescent="0.3">
      <c r="B21" s="9">
        <v>61</v>
      </c>
      <c r="C21" s="63"/>
      <c r="D21" s="35">
        <v>24.7</v>
      </c>
      <c r="E21" s="47">
        <v>8.2928062511649738</v>
      </c>
      <c r="F21" s="4">
        <v>30</v>
      </c>
      <c r="G21" s="11">
        <f>G20+((Parameters!$E$18-Parameters!$E$17)/$A$13)</f>
        <v>1.1500000000000001</v>
      </c>
      <c r="H21" s="10">
        <f t="shared" si="0"/>
        <v>9.5367271888397216</v>
      </c>
      <c r="I21" s="10">
        <f t="shared" si="7"/>
        <v>0</v>
      </c>
      <c r="J21" s="10">
        <f>(Parameters!$C$11-'1_Day_Lead'!I21)/(Parameters!$C$11-Parameters!$C$12)</f>
        <v>4</v>
      </c>
      <c r="K21" s="10">
        <f t="shared" si="1"/>
        <v>1</v>
      </c>
      <c r="L21" s="10">
        <f t="shared" si="2"/>
        <v>9.5367271888397216</v>
      </c>
      <c r="M21" s="10">
        <f t="shared" si="3"/>
        <v>74.333180664359389</v>
      </c>
      <c r="N21" s="10" t="str">
        <f t="shared" si="4"/>
        <v>NI</v>
      </c>
      <c r="O21" s="10">
        <f t="shared" si="5"/>
        <v>0</v>
      </c>
      <c r="P21" s="10">
        <f t="shared" si="6"/>
        <v>18.583295166089847</v>
      </c>
      <c r="Q21" s="2"/>
      <c r="R21" s="2"/>
      <c r="S21" s="2"/>
      <c r="T21" s="2"/>
      <c r="U21" s="2"/>
    </row>
    <row r="22" spans="1:21" x14ac:dyDescent="0.3">
      <c r="B22" s="9">
        <v>65</v>
      </c>
      <c r="C22" s="61" t="s">
        <v>40</v>
      </c>
      <c r="D22" s="35">
        <v>26.700000000000003</v>
      </c>
      <c r="E22" s="47">
        <v>8.5843228722864282</v>
      </c>
      <c r="F22" s="4">
        <v>40</v>
      </c>
      <c r="G22" s="11">
        <f>1.15</f>
        <v>1.1499999999999999</v>
      </c>
      <c r="H22" s="10">
        <f t="shared" si="0"/>
        <v>9.8719713031293921</v>
      </c>
      <c r="I22" s="10">
        <f t="shared" si="7"/>
        <v>0</v>
      </c>
      <c r="J22" s="10">
        <f>(Parameters!$C$11-'1_Day_Lead'!I22)/(Parameters!$C$11-Parameters!$C$12)</f>
        <v>4</v>
      </c>
      <c r="K22" s="10">
        <f t="shared" si="1"/>
        <v>1</v>
      </c>
      <c r="L22" s="10">
        <f t="shared" si="2"/>
        <v>9.8719713031293921</v>
      </c>
      <c r="M22" s="10">
        <f t="shared" si="3"/>
        <v>72.577914195140153</v>
      </c>
      <c r="N22" s="10" t="str">
        <f t="shared" si="4"/>
        <v>NI</v>
      </c>
      <c r="O22" s="10">
        <f t="shared" si="5"/>
        <v>0</v>
      </c>
      <c r="P22" s="10">
        <f t="shared" si="6"/>
        <v>18.144478548785038</v>
      </c>
      <c r="Q22" s="2"/>
      <c r="R22" s="2"/>
      <c r="S22" s="2"/>
      <c r="T22" s="2"/>
      <c r="U22" s="2"/>
    </row>
    <row r="23" spans="1:21" x14ac:dyDescent="0.3">
      <c r="B23" s="9">
        <v>69</v>
      </c>
      <c r="C23" s="62"/>
      <c r="D23" s="35">
        <v>34.5</v>
      </c>
      <c r="E23" s="47">
        <v>7.6278108305391132</v>
      </c>
      <c r="F23" s="4">
        <v>40</v>
      </c>
      <c r="G23" s="11">
        <f t="shared" ref="G23:G30" si="8">1.15</f>
        <v>1.1499999999999999</v>
      </c>
      <c r="H23" s="10">
        <f t="shared" si="0"/>
        <v>8.7719824551199803</v>
      </c>
      <c r="I23" s="10">
        <f t="shared" si="7"/>
        <v>0</v>
      </c>
      <c r="J23" s="10">
        <f>(Parameters!$C$11-'1_Day_Lead'!I23)/(Parameters!$C$11-Parameters!$C$12)</f>
        <v>4</v>
      </c>
      <c r="K23" s="10">
        <f t="shared" si="1"/>
        <v>1</v>
      </c>
      <c r="L23" s="10">
        <f t="shared" si="2"/>
        <v>8.7719824551199803</v>
      </c>
      <c r="M23" s="10">
        <f t="shared" si="3"/>
        <v>80.161453191235125</v>
      </c>
      <c r="N23" s="10" t="str">
        <f t="shared" si="4"/>
        <v>NI</v>
      </c>
      <c r="O23" s="10">
        <f t="shared" si="5"/>
        <v>0</v>
      </c>
      <c r="P23" s="10">
        <f t="shared" si="6"/>
        <v>20.040363297808781</v>
      </c>
      <c r="Q23" s="2"/>
      <c r="R23" s="2"/>
      <c r="S23" s="2"/>
      <c r="T23" s="2"/>
      <c r="U23" s="2"/>
    </row>
    <row r="24" spans="1:21" x14ac:dyDescent="0.3">
      <c r="B24" s="9">
        <v>73</v>
      </c>
      <c r="C24" s="62"/>
      <c r="D24" s="35">
        <v>43.6</v>
      </c>
      <c r="E24" s="47">
        <v>7.3642635890574422</v>
      </c>
      <c r="F24" s="4">
        <v>40</v>
      </c>
      <c r="G24" s="11">
        <f t="shared" si="8"/>
        <v>1.1499999999999999</v>
      </c>
      <c r="H24" s="10">
        <f t="shared" si="0"/>
        <v>8.4689031274160573</v>
      </c>
      <c r="I24" s="10">
        <f t="shared" si="7"/>
        <v>0</v>
      </c>
      <c r="J24" s="10">
        <f>(Parameters!$C$11-'1_Day_Lead'!I24)/(Parameters!$C$11-Parameters!$C$12)</f>
        <v>4</v>
      </c>
      <c r="K24" s="10">
        <f t="shared" si="1"/>
        <v>1</v>
      </c>
      <c r="L24" s="10">
        <f t="shared" si="2"/>
        <v>8.4689031274160573</v>
      </c>
      <c r="M24" s="10">
        <f t="shared" si="3"/>
        <v>95.252186766010283</v>
      </c>
      <c r="N24" s="10" t="str">
        <f t="shared" si="4"/>
        <v>NI</v>
      </c>
      <c r="O24" s="10">
        <f t="shared" si="5"/>
        <v>0</v>
      </c>
      <c r="P24" s="10">
        <f t="shared" si="6"/>
        <v>23.813046691502571</v>
      </c>
      <c r="Q24" s="2"/>
      <c r="R24" s="2"/>
      <c r="S24" s="2"/>
      <c r="T24" s="2"/>
      <c r="U24" s="2"/>
    </row>
    <row r="25" spans="1:21" x14ac:dyDescent="0.3">
      <c r="B25" s="9">
        <v>77</v>
      </c>
      <c r="C25" s="62"/>
      <c r="D25" s="35">
        <v>23.4</v>
      </c>
      <c r="E25" s="47">
        <v>8.9942550311388807</v>
      </c>
      <c r="F25" s="4">
        <v>40</v>
      </c>
      <c r="G25" s="11">
        <f t="shared" si="8"/>
        <v>1.1499999999999999</v>
      </c>
      <c r="H25" s="10">
        <f t="shared" si="0"/>
        <v>10.343393285809713</v>
      </c>
      <c r="I25" s="10">
        <f t="shared" si="7"/>
        <v>0</v>
      </c>
      <c r="J25" s="10">
        <f>(Parameters!$C$11-'1_Day_Lead'!I25)/(Parameters!$C$11-Parameters!$C$12)</f>
        <v>4</v>
      </c>
      <c r="K25" s="10">
        <f t="shared" si="1"/>
        <v>1</v>
      </c>
      <c r="L25" s="10">
        <f t="shared" si="2"/>
        <v>10.343393285809713</v>
      </c>
      <c r="M25" s="10">
        <f t="shared" si="3"/>
        <v>84.495746788698</v>
      </c>
      <c r="N25" s="10" t="str">
        <f t="shared" si="4"/>
        <v>NI</v>
      </c>
      <c r="O25" s="10">
        <f t="shared" si="5"/>
        <v>0</v>
      </c>
      <c r="P25" s="10">
        <f t="shared" si="6"/>
        <v>21.1239366971745</v>
      </c>
      <c r="Q25" s="2"/>
      <c r="R25" s="2"/>
      <c r="S25" s="2"/>
      <c r="T25" s="2"/>
      <c r="U25" s="2"/>
    </row>
    <row r="26" spans="1:21" x14ac:dyDescent="0.3">
      <c r="B26" s="9">
        <v>81</v>
      </c>
      <c r="C26" s="62"/>
      <c r="D26" s="35">
        <v>56</v>
      </c>
      <c r="E26" s="47">
        <v>7.3652998853031564</v>
      </c>
      <c r="F26" s="4">
        <v>40</v>
      </c>
      <c r="G26" s="11">
        <f t="shared" si="8"/>
        <v>1.1499999999999999</v>
      </c>
      <c r="H26" s="10">
        <f t="shared" si="0"/>
        <v>8.470094868098629</v>
      </c>
      <c r="I26" s="10">
        <f t="shared" si="7"/>
        <v>0</v>
      </c>
      <c r="J26" s="10">
        <f>(Parameters!$C$11-'1_Day_Lead'!I26)/(Parameters!$C$11-Parameters!$C$12)</f>
        <v>4</v>
      </c>
      <c r="K26" s="10">
        <f t="shared" si="1"/>
        <v>1</v>
      </c>
      <c r="L26" s="10">
        <f t="shared" si="2"/>
        <v>8.470094868098629</v>
      </c>
      <c r="M26" s="10">
        <f t="shared" si="3"/>
        <v>110.90171522342486</v>
      </c>
      <c r="N26" s="10" t="str">
        <f t="shared" si="4"/>
        <v>NI</v>
      </c>
      <c r="O26" s="10">
        <f t="shared" si="5"/>
        <v>0</v>
      </c>
      <c r="P26" s="10">
        <f t="shared" si="6"/>
        <v>27.725428805856215</v>
      </c>
      <c r="Q26" s="2"/>
      <c r="R26" s="2"/>
      <c r="S26" s="2"/>
      <c r="T26" s="2"/>
      <c r="U26" s="2"/>
    </row>
    <row r="27" spans="1:21" ht="14.7" customHeight="1" x14ac:dyDescent="0.3">
      <c r="B27" s="9">
        <v>85</v>
      </c>
      <c r="C27" s="62"/>
      <c r="D27" s="35">
        <v>48.8</v>
      </c>
      <c r="E27" s="47">
        <v>5.8116306999451091</v>
      </c>
      <c r="F27" s="4">
        <v>40</v>
      </c>
      <c r="G27" s="11">
        <f t="shared" si="8"/>
        <v>1.1499999999999999</v>
      </c>
      <c r="H27" s="10">
        <f t="shared" si="0"/>
        <v>6.6833753049368747</v>
      </c>
      <c r="I27" s="10">
        <f t="shared" si="7"/>
        <v>0</v>
      </c>
      <c r="J27" s="10">
        <f>(Parameters!$C$11-'1_Day_Lead'!I27)/(Parameters!$C$11-Parameters!$C$12)</f>
        <v>4</v>
      </c>
      <c r="K27" s="10">
        <f t="shared" si="1"/>
        <v>1</v>
      </c>
      <c r="L27" s="10">
        <f t="shared" si="2"/>
        <v>6.6833753049368747</v>
      </c>
      <c r="M27" s="10">
        <f t="shared" si="3"/>
        <v>125.29291111263177</v>
      </c>
      <c r="N27" s="10" t="str">
        <f t="shared" si="4"/>
        <v>NI</v>
      </c>
      <c r="O27" s="10">
        <f t="shared" si="5"/>
        <v>0</v>
      </c>
      <c r="P27" s="10">
        <f t="shared" si="6"/>
        <v>31.323227778157943</v>
      </c>
      <c r="Q27" s="2"/>
      <c r="R27" s="2"/>
      <c r="S27" s="2"/>
      <c r="T27" s="2"/>
      <c r="U27" s="2"/>
    </row>
    <row r="28" spans="1:21" x14ac:dyDescent="0.3">
      <c r="B28" s="9">
        <v>89</v>
      </c>
      <c r="C28" s="62"/>
      <c r="D28" s="35">
        <v>7.4</v>
      </c>
      <c r="E28" s="47">
        <v>11.718266478663582</v>
      </c>
      <c r="F28" s="4">
        <v>40</v>
      </c>
      <c r="G28" s="11">
        <f t="shared" si="8"/>
        <v>1.1499999999999999</v>
      </c>
      <c r="H28" s="10">
        <f t="shared" si="0"/>
        <v>13.476006450463117</v>
      </c>
      <c r="I28" s="10">
        <f t="shared" si="7"/>
        <v>0</v>
      </c>
      <c r="J28" s="10">
        <f>(Parameters!$C$11-'1_Day_Lead'!I28)/(Parameters!$C$11-Parameters!$C$12)</f>
        <v>4</v>
      </c>
      <c r="K28" s="10">
        <f t="shared" si="1"/>
        <v>1</v>
      </c>
      <c r="L28" s="10">
        <f t="shared" si="2"/>
        <v>13.476006450463117</v>
      </c>
      <c r="M28" s="10">
        <f t="shared" si="3"/>
        <v>87.893676884010716</v>
      </c>
      <c r="N28" s="10" t="str">
        <f t="shared" si="4"/>
        <v>NI</v>
      </c>
      <c r="O28" s="10">
        <f t="shared" si="5"/>
        <v>0</v>
      </c>
      <c r="P28" s="10">
        <f t="shared" si="6"/>
        <v>21.973419221002679</v>
      </c>
      <c r="Q28" s="2"/>
      <c r="R28" s="2"/>
      <c r="S28" s="2"/>
      <c r="T28" s="2"/>
      <c r="U28" s="2"/>
    </row>
    <row r="29" spans="1:21" x14ac:dyDescent="0.3">
      <c r="B29" s="9">
        <v>93</v>
      </c>
      <c r="C29" s="62"/>
      <c r="D29" s="35">
        <v>10.4</v>
      </c>
      <c r="E29" s="47">
        <v>8.8946952341797747</v>
      </c>
      <c r="F29" s="4">
        <v>40</v>
      </c>
      <c r="G29" s="11">
        <f t="shared" si="8"/>
        <v>1.1499999999999999</v>
      </c>
      <c r="H29" s="10">
        <f t="shared" si="0"/>
        <v>10.22889951930674</v>
      </c>
      <c r="I29" s="10">
        <f t="shared" si="7"/>
        <v>0</v>
      </c>
      <c r="J29" s="10">
        <f>(Parameters!$C$11-'1_Day_Lead'!I29)/(Parameters!$C$11-Parameters!$C$12)</f>
        <v>4</v>
      </c>
      <c r="K29" s="10">
        <f t="shared" si="1"/>
        <v>1</v>
      </c>
      <c r="L29" s="10">
        <f t="shared" si="2"/>
        <v>10.22889951930674</v>
      </c>
      <c r="M29" s="10">
        <f t="shared" si="3"/>
        <v>66.091358143701314</v>
      </c>
      <c r="N29" s="10" t="str">
        <f t="shared" si="4"/>
        <v>NI</v>
      </c>
      <c r="O29" s="10">
        <f t="shared" si="5"/>
        <v>0</v>
      </c>
      <c r="P29" s="10">
        <f t="shared" si="6"/>
        <v>16.522839535925328</v>
      </c>
      <c r="Q29" s="2"/>
      <c r="R29" s="2"/>
      <c r="S29" s="2"/>
      <c r="T29" s="2"/>
      <c r="U29" s="2"/>
    </row>
    <row r="30" spans="1:21" x14ac:dyDescent="0.3">
      <c r="B30" s="9">
        <v>97</v>
      </c>
      <c r="C30" s="63"/>
      <c r="D30" s="35">
        <v>34.599999999999994</v>
      </c>
      <c r="E30" s="47">
        <v>8.1100445255321993</v>
      </c>
      <c r="F30" s="4">
        <v>40</v>
      </c>
      <c r="G30" s="11">
        <f t="shared" si="8"/>
        <v>1.1499999999999999</v>
      </c>
      <c r="H30" s="10">
        <f t="shared" si="0"/>
        <v>9.326551204362028</v>
      </c>
      <c r="I30" s="10">
        <f t="shared" si="7"/>
        <v>0</v>
      </c>
      <c r="J30" s="10">
        <f>(Parameters!$C$11-'1_Day_Lead'!I30)/(Parameters!$C$11-Parameters!$C$12)</f>
        <v>4</v>
      </c>
      <c r="K30" s="10">
        <f t="shared" si="1"/>
        <v>1</v>
      </c>
      <c r="L30" s="10">
        <f t="shared" si="2"/>
        <v>9.326551204362028</v>
      </c>
      <c r="M30" s="10">
        <f t="shared" si="3"/>
        <v>74.841967403413946</v>
      </c>
      <c r="N30" s="10" t="str">
        <f t="shared" si="4"/>
        <v>NI</v>
      </c>
      <c r="O30" s="10">
        <f t="shared" si="5"/>
        <v>0</v>
      </c>
      <c r="P30" s="10">
        <f t="shared" si="6"/>
        <v>18.710491850853487</v>
      </c>
      <c r="Q30" s="2"/>
      <c r="R30" s="2"/>
      <c r="S30" s="2"/>
      <c r="T30" s="2"/>
      <c r="U30" s="2"/>
    </row>
    <row r="31" spans="1:21" ht="14.7" customHeight="1" x14ac:dyDescent="0.3">
      <c r="A31">
        <f>COUNT(D31:D36)</f>
        <v>6</v>
      </c>
      <c r="B31" s="9">
        <v>101</v>
      </c>
      <c r="C31" s="61" t="s">
        <v>43</v>
      </c>
      <c r="D31" s="35">
        <v>38.9</v>
      </c>
      <c r="E31" s="47">
        <v>7.3194475525549478</v>
      </c>
      <c r="F31" s="4">
        <v>10</v>
      </c>
      <c r="G31" s="11">
        <f>G30-((Parameters!$E$19-Parameters!$E$20)/'4_Day_Lead'!$A$31)</f>
        <v>1.0666666666666667</v>
      </c>
      <c r="H31" s="10">
        <f t="shared" si="0"/>
        <v>7.8074107227252778</v>
      </c>
      <c r="I31" s="10">
        <f t="shared" si="7"/>
        <v>0</v>
      </c>
      <c r="J31" s="10">
        <f>(Parameters!$C$11-'1_Day_Lead'!I31)/(Parameters!$C$11-Parameters!$C$12)</f>
        <v>4</v>
      </c>
      <c r="K31" s="10">
        <f t="shared" si="1"/>
        <v>1</v>
      </c>
      <c r="L31" s="10">
        <f t="shared" si="2"/>
        <v>7.8074107227252778</v>
      </c>
      <c r="M31" s="10">
        <f t="shared" si="3"/>
        <v>87.224064829835186</v>
      </c>
      <c r="N31" s="10" t="str">
        <f t="shared" si="4"/>
        <v>NI</v>
      </c>
      <c r="O31" s="10">
        <f t="shared" si="5"/>
        <v>0</v>
      </c>
      <c r="P31" s="10">
        <f t="shared" si="6"/>
        <v>21.806016207458796</v>
      </c>
      <c r="Q31" s="2"/>
      <c r="R31" s="2"/>
      <c r="S31" s="2"/>
      <c r="T31" s="2"/>
      <c r="U31" s="2"/>
    </row>
    <row r="32" spans="1:21" x14ac:dyDescent="0.3">
      <c r="B32" s="9">
        <v>105</v>
      </c>
      <c r="C32" s="62"/>
      <c r="D32" s="35">
        <v>110.6</v>
      </c>
      <c r="E32" s="47">
        <v>5.9231925981190816</v>
      </c>
      <c r="F32" s="4">
        <v>10</v>
      </c>
      <c r="G32" s="11">
        <f>G31-((Parameters!$E$19-Parameters!$E$20)/'4_Day_Lead'!$A$31)</f>
        <v>0.98333333333333328</v>
      </c>
      <c r="H32" s="10">
        <f t="shared" si="0"/>
        <v>5.8244727214837635</v>
      </c>
      <c r="I32" s="10">
        <f t="shared" si="7"/>
        <v>0</v>
      </c>
      <c r="J32" s="10">
        <f>(Parameters!$C$11-'1_Day_Lead'!I32)/(Parameters!$C$11-Parameters!$C$12)</f>
        <v>4</v>
      </c>
      <c r="K32" s="10">
        <f t="shared" si="1"/>
        <v>1</v>
      </c>
      <c r="L32" s="10">
        <f t="shared" si="2"/>
        <v>5.8244727214837635</v>
      </c>
      <c r="M32" s="10">
        <f t="shared" si="3"/>
        <v>170.1935759008926</v>
      </c>
      <c r="N32" s="10" t="str">
        <f t="shared" si="4"/>
        <v>NI</v>
      </c>
      <c r="O32" s="10">
        <f t="shared" si="5"/>
        <v>0</v>
      </c>
      <c r="P32" s="10">
        <f t="shared" si="6"/>
        <v>42.548393975223149</v>
      </c>
      <c r="Q32" s="2"/>
      <c r="R32" s="2"/>
      <c r="S32" s="2"/>
      <c r="T32" s="2"/>
      <c r="U32" s="2"/>
    </row>
    <row r="33" spans="2:21" x14ac:dyDescent="0.3">
      <c r="B33" s="9">
        <v>109</v>
      </c>
      <c r="C33" s="62"/>
      <c r="D33" s="35">
        <v>14.200000000000001</v>
      </c>
      <c r="E33" s="47">
        <v>6.5442396884290757</v>
      </c>
      <c r="F33" s="4">
        <v>10</v>
      </c>
      <c r="G33" s="11">
        <f>G32-((Parameters!$E$19-Parameters!$E$20)/'4_Day_Lead'!$A$31)</f>
        <v>0.89999999999999991</v>
      </c>
      <c r="H33" s="10">
        <f t="shared" si="0"/>
        <v>5.8898157195861671</v>
      </c>
      <c r="I33" s="10">
        <f t="shared" si="7"/>
        <v>0</v>
      </c>
      <c r="J33" s="10">
        <f>(Parameters!$C$11-'1_Day_Lead'!I33)/(Parameters!$C$11-Parameters!$C$12)</f>
        <v>4</v>
      </c>
      <c r="K33" s="10">
        <f t="shared" si="1"/>
        <v>1</v>
      </c>
      <c r="L33" s="10">
        <f t="shared" si="2"/>
        <v>5.8898157195861671</v>
      </c>
      <c r="M33" s="10">
        <f t="shared" si="3"/>
        <v>135.95536620608326</v>
      </c>
      <c r="N33" s="10" t="str">
        <f t="shared" si="4"/>
        <v>NI</v>
      </c>
      <c r="O33" s="10">
        <f t="shared" si="5"/>
        <v>0</v>
      </c>
      <c r="P33" s="10">
        <f t="shared" si="6"/>
        <v>33.988841551520814</v>
      </c>
      <c r="Q33" s="2"/>
      <c r="R33" s="2"/>
      <c r="S33" s="2"/>
      <c r="T33" s="2"/>
      <c r="U33" s="2"/>
    </row>
    <row r="34" spans="2:21" x14ac:dyDescent="0.3">
      <c r="B34" s="9">
        <v>113</v>
      </c>
      <c r="C34" s="62"/>
      <c r="D34" s="35">
        <v>12.3</v>
      </c>
      <c r="E34" s="47">
        <v>3.5285538414616338</v>
      </c>
      <c r="F34" s="4">
        <v>10</v>
      </c>
      <c r="G34" s="11">
        <f>G33-((Parameters!$E$19-Parameters!$E$20)/'4_Day_Lead'!$A$31)</f>
        <v>0.81666666666666654</v>
      </c>
      <c r="H34" s="10">
        <f t="shared" si="0"/>
        <v>2.8816523038603337</v>
      </c>
      <c r="I34" s="10">
        <f t="shared" si="7"/>
        <v>0</v>
      </c>
      <c r="J34" s="10">
        <f>(Parameters!$C$11-'1_Day_Lead'!I34)/(Parameters!$C$11-Parameters!$C$12)</f>
        <v>4</v>
      </c>
      <c r="K34" s="10">
        <f t="shared" si="1"/>
        <v>1</v>
      </c>
      <c r="L34" s="10">
        <f t="shared" si="2"/>
        <v>2.8816523038603337</v>
      </c>
      <c r="M34" s="10">
        <f t="shared" si="3"/>
        <v>111.38487235070212</v>
      </c>
      <c r="N34" s="10" t="str">
        <f t="shared" si="4"/>
        <v>NI</v>
      </c>
      <c r="O34" s="10">
        <f t="shared" si="5"/>
        <v>0</v>
      </c>
      <c r="P34" s="10">
        <f t="shared" si="6"/>
        <v>27.846218087675531</v>
      </c>
      <c r="Q34" s="2"/>
      <c r="R34" s="2"/>
      <c r="S34" s="2"/>
      <c r="T34" s="2"/>
      <c r="U34" s="2"/>
    </row>
    <row r="35" spans="2:21" x14ac:dyDescent="0.3">
      <c r="B35" s="9">
        <v>117</v>
      </c>
      <c r="C35" s="62"/>
      <c r="D35" s="35">
        <v>14.6</v>
      </c>
      <c r="E35" s="47">
        <v>3.7450576848078407</v>
      </c>
      <c r="F35" s="4">
        <v>10</v>
      </c>
      <c r="G35" s="11">
        <f>G34-((Parameters!$E$19-Parameters!$E$20)/'4_Day_Lead'!$A$31)</f>
        <v>0.73333333333333317</v>
      </c>
      <c r="H35" s="10">
        <f t="shared" si="0"/>
        <v>2.7463756355257494</v>
      </c>
      <c r="I35" s="10">
        <f t="shared" si="7"/>
        <v>0</v>
      </c>
      <c r="J35" s="10">
        <f>(Parameters!$C$11-'1_Day_Lead'!I35)/(Parameters!$C$11-Parameters!$C$12)</f>
        <v>4</v>
      </c>
      <c r="K35" s="10">
        <f t="shared" si="1"/>
        <v>1</v>
      </c>
      <c r="L35" s="10">
        <f t="shared" si="2"/>
        <v>2.7463756355257494</v>
      </c>
      <c r="M35" s="10">
        <f t="shared" si="3"/>
        <v>95.392278627500843</v>
      </c>
      <c r="N35" s="10" t="str">
        <f t="shared" si="4"/>
        <v>NI</v>
      </c>
      <c r="O35" s="10">
        <f t="shared" si="5"/>
        <v>0</v>
      </c>
      <c r="P35" s="10">
        <f t="shared" si="6"/>
        <v>23.848069656875211</v>
      </c>
      <c r="Q35" s="2"/>
      <c r="R35" s="2"/>
      <c r="S35" s="2"/>
      <c r="T35" s="2"/>
      <c r="U35" s="2"/>
    </row>
    <row r="36" spans="2:21" x14ac:dyDescent="0.3">
      <c r="B36" s="9">
        <v>121</v>
      </c>
      <c r="C36" s="62"/>
      <c r="D36" s="35">
        <v>32.700000000000003</v>
      </c>
      <c r="E36" s="47">
        <v>5.0099223920430926</v>
      </c>
      <c r="F36" s="4">
        <v>10</v>
      </c>
      <c r="G36" s="11">
        <f>G35-((Parameters!$E$19-Parameters!$E$20)/'4_Day_Lead'!$A$31)</f>
        <v>0.6499999999999998</v>
      </c>
      <c r="H36" s="10">
        <f t="shared" si="0"/>
        <v>3.2564495548280092</v>
      </c>
      <c r="I36" s="10">
        <f t="shared" si="7"/>
        <v>0</v>
      </c>
      <c r="J36" s="10">
        <f>(Parameters!$C$11-'1_Day_Lead'!I36)/(Parameters!$C$11-Parameters!$C$12)</f>
        <v>4</v>
      </c>
      <c r="K36" s="10">
        <f t="shared" si="1"/>
        <v>1</v>
      </c>
      <c r="L36" s="10">
        <f t="shared" si="2"/>
        <v>3.2564495548280092</v>
      </c>
      <c r="M36" s="10">
        <f t="shared" si="3"/>
        <v>100.98775941579761</v>
      </c>
      <c r="N36" s="10" t="str">
        <f t="shared" si="4"/>
        <v>NI</v>
      </c>
      <c r="O36" s="10">
        <f t="shared" si="5"/>
        <v>0</v>
      </c>
      <c r="P36" s="10">
        <f t="shared" si="6"/>
        <v>25.246939853949403</v>
      </c>
      <c r="Q36" s="2"/>
      <c r="R36" s="2"/>
      <c r="S36" s="2"/>
      <c r="T36" s="2"/>
      <c r="U36" s="2"/>
    </row>
    <row r="38" spans="2:21" x14ac:dyDescent="0.3">
      <c r="C38" t="s">
        <v>47</v>
      </c>
      <c r="D38">
        <f>SUM(D6:D12)</f>
        <v>86.5</v>
      </c>
      <c r="L38">
        <f>SUM(L6:L12)</f>
        <v>96.614603524945267</v>
      </c>
      <c r="O38">
        <f>SUM(O6:O12)</f>
        <v>75</v>
      </c>
      <c r="P38">
        <f>SUM(P6:P12)</f>
        <v>68.834804517950943</v>
      </c>
    </row>
    <row r="39" spans="2:21" x14ac:dyDescent="0.3">
      <c r="C39" t="s">
        <v>39</v>
      </c>
      <c r="D39">
        <f>SUM(D13:D21)</f>
        <v>272.40000000000003</v>
      </c>
      <c r="L39">
        <f>SUM(L13:L21)</f>
        <v>91.908045045136618</v>
      </c>
      <c r="O39">
        <f>SUM(O13:O21)</f>
        <v>7.5</v>
      </c>
      <c r="P39">
        <f>SUM(P13:P21)</f>
        <v>168.29266141369763</v>
      </c>
    </row>
    <row r="40" spans="2:21" x14ac:dyDescent="0.3">
      <c r="C40" t="s">
        <v>49</v>
      </c>
      <c r="D40">
        <f>SUM(D22:D30)</f>
        <v>285.39999999999998</v>
      </c>
      <c r="L40">
        <f>SUM(L22:L30)</f>
        <v>85.641177518642536</v>
      </c>
      <c r="O40">
        <f>SUM(O22:O30)</f>
        <v>0</v>
      </c>
      <c r="P40">
        <f>SUM(P22:P30)</f>
        <v>199.37723242706653</v>
      </c>
    </row>
    <row r="41" spans="2:21" x14ac:dyDescent="0.3">
      <c r="C41" t="s">
        <v>43</v>
      </c>
      <c r="D41">
        <f>SUM(D31:D36)</f>
        <v>223.3</v>
      </c>
      <c r="L41">
        <f>SUM(L31:L36)</f>
        <v>28.406176658009301</v>
      </c>
      <c r="O41">
        <f>SUM(O31:O36)</f>
        <v>0</v>
      </c>
      <c r="P41">
        <f>SUM(P31:P36)</f>
        <v>175.28447933270292</v>
      </c>
    </row>
    <row r="42" spans="2:21" x14ac:dyDescent="0.3">
      <c r="D42" s="13">
        <f>SUM(D6:D36)</f>
        <v>867.59999999999991</v>
      </c>
      <c r="E42" s="13"/>
      <c r="F42" s="13"/>
      <c r="G42" s="14"/>
      <c r="H42" s="14"/>
      <c r="I42" s="14"/>
      <c r="J42" s="14"/>
      <c r="K42" s="14"/>
      <c r="L42" s="13">
        <f>SUM(L6:L36)</f>
        <v>302.57000274673373</v>
      </c>
      <c r="M42" s="13"/>
      <c r="N42" s="13"/>
      <c r="O42" s="13">
        <f>SUM(O5:O36)</f>
        <v>82.5</v>
      </c>
      <c r="P42" s="13">
        <f>SUM(P5:P36)</f>
        <v>621.78917769141799</v>
      </c>
    </row>
  </sheetData>
  <mergeCells count="6">
    <mergeCell ref="C22:C30"/>
    <mergeCell ref="C31:C36"/>
    <mergeCell ref="B2:P2"/>
    <mergeCell ref="F4:F5"/>
    <mergeCell ref="C6:C12"/>
    <mergeCell ref="C13:C2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U42"/>
  <sheetViews>
    <sheetView topLeftCell="B1" workbookViewId="0">
      <selection activeCell="D12" sqref="D12"/>
    </sheetView>
  </sheetViews>
  <sheetFormatPr defaultRowHeight="14.4" x14ac:dyDescent="0.3"/>
  <cols>
    <col min="1" max="1" width="3.109375" customWidth="1"/>
    <col min="3" max="3" width="12.33203125" customWidth="1"/>
    <col min="4" max="4" width="13.21875" customWidth="1"/>
    <col min="5" max="5" width="10.6640625" customWidth="1"/>
    <col min="6" max="6" width="13.77734375" customWidth="1"/>
    <col min="10" max="10" width="11.33203125" customWidth="1"/>
    <col min="11" max="11" width="14.5546875" customWidth="1"/>
    <col min="12" max="12" width="10.21875" customWidth="1"/>
    <col min="13" max="13" width="13.88671875" customWidth="1"/>
    <col min="14" max="14" width="15" customWidth="1"/>
    <col min="15" max="15" width="13.21875" customWidth="1"/>
    <col min="16" max="16" width="17.77734375" customWidth="1"/>
  </cols>
  <sheetData>
    <row r="1" spans="1:21" ht="15" thickBot="1" x14ac:dyDescent="0.35"/>
    <row r="2" spans="1:21" ht="16.2" thickBot="1" x14ac:dyDescent="0.35">
      <c r="B2" s="64" t="s">
        <v>45</v>
      </c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6"/>
    </row>
    <row r="4" spans="1:21" ht="33" customHeight="1" x14ac:dyDescent="0.3">
      <c r="B4" s="1" t="s">
        <v>20</v>
      </c>
      <c r="C4" s="1" t="s">
        <v>4</v>
      </c>
      <c r="D4" s="12" t="s">
        <v>21</v>
      </c>
      <c r="E4" s="1" t="s">
        <v>22</v>
      </c>
      <c r="F4" s="67" t="s">
        <v>34</v>
      </c>
      <c r="G4" s="1" t="s">
        <v>23</v>
      </c>
      <c r="H4" s="1" t="s">
        <v>24</v>
      </c>
      <c r="I4" s="1" t="s">
        <v>25</v>
      </c>
      <c r="J4" s="1" t="s">
        <v>26</v>
      </c>
      <c r="K4" s="1" t="s">
        <v>27</v>
      </c>
      <c r="L4" s="12" t="s">
        <v>28</v>
      </c>
      <c r="M4" s="24" t="s">
        <v>34</v>
      </c>
      <c r="N4" s="24" t="s">
        <v>37</v>
      </c>
      <c r="O4" s="25" t="s">
        <v>38</v>
      </c>
      <c r="P4" s="12" t="s">
        <v>30</v>
      </c>
      <c r="Q4" s="1"/>
      <c r="R4" s="1"/>
      <c r="S4" s="1"/>
      <c r="T4" s="1"/>
      <c r="U4" s="1"/>
    </row>
    <row r="5" spans="1:21" x14ac:dyDescent="0.3">
      <c r="B5" s="1"/>
      <c r="C5" s="16"/>
      <c r="D5" s="19"/>
      <c r="E5" s="19"/>
      <c r="F5" s="68"/>
      <c r="G5" s="19"/>
      <c r="H5" s="19"/>
      <c r="I5" s="19"/>
      <c r="J5" s="19"/>
      <c r="K5" s="19"/>
      <c r="L5" s="19"/>
      <c r="M5" s="4">
        <v>50</v>
      </c>
      <c r="N5" s="26"/>
      <c r="O5" s="18">
        <v>0</v>
      </c>
      <c r="P5" s="18">
        <v>10</v>
      </c>
      <c r="Q5" s="1"/>
      <c r="R5" s="1"/>
      <c r="S5" s="1"/>
      <c r="T5" s="1"/>
      <c r="U5" s="1"/>
    </row>
    <row r="6" spans="1:21" x14ac:dyDescent="0.3">
      <c r="B6" s="9">
        <v>1</v>
      </c>
      <c r="C6" s="61" t="s">
        <v>16</v>
      </c>
      <c r="D6" s="9"/>
      <c r="E6" s="47"/>
      <c r="F6" s="4">
        <v>50</v>
      </c>
      <c r="G6" s="11">
        <v>0.65</v>
      </c>
      <c r="H6" s="10">
        <f>E6*G6</f>
        <v>0</v>
      </c>
      <c r="I6" s="11">
        <v>100</v>
      </c>
      <c r="J6" s="10">
        <f>(Parameters!$C$11-'1_Day_Lead'!I6)/(Parameters!$C$11-Parameters!$C$12)</f>
        <v>1.2222222222222223</v>
      </c>
      <c r="K6" s="10">
        <f>IF(J6&lt;0,0,IF(J6&gt;1,1,J6))</f>
        <v>1</v>
      </c>
      <c r="L6" s="10">
        <f>H6*K6</f>
        <v>0</v>
      </c>
      <c r="M6" s="10">
        <f>MAX((M5+O5+D6-L6-P5),0)</f>
        <v>40</v>
      </c>
      <c r="N6" s="10" t="str">
        <f>IF(M6&lt;0.25*F6,"HI",IF(M6&lt;0.5*F6,"MI",IF(M6&lt;0.75*F6,"LI","NI")))</f>
        <v>NI</v>
      </c>
      <c r="O6" s="10">
        <f>IF(N6="NI",0,IF(N6="LI",0.25*F6,IF(N6="MI",0.5*F6,0.75*F6)))</f>
        <v>0</v>
      </c>
      <c r="P6" s="10">
        <f>0.25*M6</f>
        <v>10</v>
      </c>
      <c r="Q6" s="2"/>
      <c r="R6" s="2"/>
      <c r="S6" s="2"/>
      <c r="T6" s="2"/>
      <c r="U6" s="2"/>
    </row>
    <row r="7" spans="1:21" x14ac:dyDescent="0.3">
      <c r="B7" s="9">
        <v>5</v>
      </c>
      <c r="C7" s="62"/>
      <c r="D7" s="9"/>
      <c r="E7" s="47"/>
      <c r="F7" s="4">
        <v>50</v>
      </c>
      <c r="G7" s="11">
        <v>0.65</v>
      </c>
      <c r="H7" s="10">
        <f t="shared" ref="H7:H36" si="0">E7*G7</f>
        <v>0</v>
      </c>
      <c r="I7" s="10">
        <f>MAX(0,(I6+L6-D6-M6+O6))</f>
        <v>60</v>
      </c>
      <c r="J7" s="10">
        <f>(Parameters!$C$11-'1_Day_Lead'!I7)/(Parameters!$C$11-Parameters!$C$12)</f>
        <v>1.7018988343937507</v>
      </c>
      <c r="K7" s="10">
        <f t="shared" ref="K7:K36" si="1">IF(J7&lt;0,0,IF(J7&gt;1,1,J7))</f>
        <v>1</v>
      </c>
      <c r="L7" s="10">
        <f t="shared" ref="L7:L36" si="2">H7*K7</f>
        <v>0</v>
      </c>
      <c r="M7" s="10">
        <f t="shared" ref="M7:M36" si="3">MAX((M6+O6+D7-L7-P6),0)</f>
        <v>30</v>
      </c>
      <c r="N7" s="10" t="str">
        <f t="shared" ref="N7:N36" si="4">IF(M7&lt;0.25*F7,"HI",IF(M7&lt;0.5*F7,"MI",IF(M7&lt;0.75*F7,"LI","NI")))</f>
        <v>LI</v>
      </c>
      <c r="O7" s="10">
        <f t="shared" ref="O7:O36" si="5">IF(N7="NI",0,IF(N7="LI",0.25*F7,IF(N7="MI",0.5*F7,0.75*F7)))</f>
        <v>12.5</v>
      </c>
      <c r="P7" s="10">
        <f t="shared" ref="P7:P36" si="6">0.25*M7</f>
        <v>7.5</v>
      </c>
      <c r="Q7" s="2"/>
      <c r="R7" s="2"/>
      <c r="S7" s="2"/>
      <c r="T7" s="2"/>
      <c r="U7" s="2"/>
    </row>
    <row r="8" spans="1:21" x14ac:dyDescent="0.3">
      <c r="B8" s="9">
        <v>9</v>
      </c>
      <c r="C8" s="62"/>
      <c r="D8" s="9"/>
      <c r="E8" s="47"/>
      <c r="F8" s="4">
        <v>50</v>
      </c>
      <c r="G8" s="11">
        <v>0.65</v>
      </c>
      <c r="H8" s="10">
        <f t="shared" si="0"/>
        <v>0</v>
      </c>
      <c r="I8" s="10">
        <f t="shared" ref="I8:I36" si="7">MAX(0,(I7+L7-D7-M7+O7))</f>
        <v>42.5</v>
      </c>
      <c r="J8" s="10">
        <f>(Parameters!$C$11-'1_Day_Lead'!I8)/(Parameters!$C$11-Parameters!$C$12)</f>
        <v>2.17362003379557</v>
      </c>
      <c r="K8" s="10">
        <f t="shared" si="1"/>
        <v>1</v>
      </c>
      <c r="L8" s="10">
        <f t="shared" si="2"/>
        <v>0</v>
      </c>
      <c r="M8" s="10">
        <f t="shared" si="3"/>
        <v>35</v>
      </c>
      <c r="N8" s="10" t="str">
        <f t="shared" si="4"/>
        <v>LI</v>
      </c>
      <c r="O8" s="10">
        <f t="shared" si="5"/>
        <v>12.5</v>
      </c>
      <c r="P8" s="10">
        <f t="shared" si="6"/>
        <v>8.75</v>
      </c>
      <c r="Q8" s="2"/>
      <c r="R8" s="2"/>
      <c r="S8" s="2"/>
      <c r="T8" s="2"/>
      <c r="U8" s="2"/>
    </row>
    <row r="9" spans="1:21" x14ac:dyDescent="0.3">
      <c r="B9" s="9">
        <v>13</v>
      </c>
      <c r="C9" s="62"/>
      <c r="D9" s="9"/>
      <c r="E9" s="47"/>
      <c r="F9" s="4">
        <v>50</v>
      </c>
      <c r="G9" s="11">
        <v>0.65</v>
      </c>
      <c r="H9" s="10">
        <f t="shared" si="0"/>
        <v>0</v>
      </c>
      <c r="I9" s="10">
        <f t="shared" si="7"/>
        <v>20</v>
      </c>
      <c r="J9" s="10">
        <f>(Parameters!$C$11-'1_Day_Lead'!I9)/(Parameters!$C$11-Parameters!$C$12)</f>
        <v>2.6976677861454212</v>
      </c>
      <c r="K9" s="10">
        <f t="shared" si="1"/>
        <v>1</v>
      </c>
      <c r="L9" s="10">
        <f t="shared" si="2"/>
        <v>0</v>
      </c>
      <c r="M9" s="10">
        <f t="shared" si="3"/>
        <v>38.75</v>
      </c>
      <c r="N9" s="10" t="str">
        <f t="shared" si="4"/>
        <v>NI</v>
      </c>
      <c r="O9" s="10">
        <f t="shared" si="5"/>
        <v>0</v>
      </c>
      <c r="P9" s="10">
        <f t="shared" si="6"/>
        <v>9.6875</v>
      </c>
      <c r="Q9" s="2"/>
      <c r="R9" s="2"/>
      <c r="S9" s="2"/>
      <c r="T9" s="2"/>
      <c r="U9" s="2"/>
    </row>
    <row r="10" spans="1:21" x14ac:dyDescent="0.3">
      <c r="B10" s="9">
        <v>17</v>
      </c>
      <c r="C10" s="62"/>
      <c r="D10" s="9"/>
      <c r="E10" s="47"/>
      <c r="F10" s="4">
        <v>50</v>
      </c>
      <c r="G10" s="11">
        <v>0.65</v>
      </c>
      <c r="H10" s="10">
        <f t="shared" si="0"/>
        <v>0</v>
      </c>
      <c r="I10" s="10">
        <f t="shared" si="7"/>
        <v>0</v>
      </c>
      <c r="J10" s="10">
        <f>(Parameters!$C$11-'1_Day_Lead'!I10)/(Parameters!$C$11-Parameters!$C$12)</f>
        <v>3.1468000695553133</v>
      </c>
      <c r="K10" s="10">
        <f t="shared" si="1"/>
        <v>1</v>
      </c>
      <c r="L10" s="10">
        <f t="shared" si="2"/>
        <v>0</v>
      </c>
      <c r="M10" s="10">
        <f t="shared" si="3"/>
        <v>29.0625</v>
      </c>
      <c r="N10" s="10" t="str">
        <f t="shared" si="4"/>
        <v>LI</v>
      </c>
      <c r="O10" s="10">
        <f t="shared" si="5"/>
        <v>12.5</v>
      </c>
      <c r="P10" s="10">
        <f t="shared" si="6"/>
        <v>7.265625</v>
      </c>
      <c r="Q10" s="2"/>
      <c r="R10" s="2"/>
      <c r="S10" s="2"/>
      <c r="T10" s="2"/>
      <c r="U10" s="2"/>
    </row>
    <row r="11" spans="1:21" x14ac:dyDescent="0.3">
      <c r="B11" s="9">
        <v>21</v>
      </c>
      <c r="C11" s="62"/>
      <c r="D11" s="9"/>
      <c r="E11" s="47"/>
      <c r="F11" s="4">
        <v>50</v>
      </c>
      <c r="G11" s="11">
        <v>0.65</v>
      </c>
      <c r="H11" s="10">
        <f t="shared" si="0"/>
        <v>0</v>
      </c>
      <c r="I11" s="10">
        <f t="shared" si="7"/>
        <v>0</v>
      </c>
      <c r="J11" s="10">
        <f>(Parameters!$C$11-'1_Day_Lead'!I11)/(Parameters!$C$11-Parameters!$C$12)</f>
        <v>3.623896648038146</v>
      </c>
      <c r="K11" s="10">
        <f t="shared" si="1"/>
        <v>1</v>
      </c>
      <c r="L11" s="10">
        <f t="shared" si="2"/>
        <v>0</v>
      </c>
      <c r="M11" s="10">
        <f t="shared" si="3"/>
        <v>34.296875</v>
      </c>
      <c r="N11" s="10" t="str">
        <f t="shared" si="4"/>
        <v>LI</v>
      </c>
      <c r="O11" s="10">
        <f t="shared" si="5"/>
        <v>12.5</v>
      </c>
      <c r="P11" s="10">
        <f t="shared" si="6"/>
        <v>8.57421875</v>
      </c>
      <c r="Q11" s="2"/>
      <c r="R11" s="2"/>
      <c r="S11" s="2"/>
      <c r="T11" s="2"/>
      <c r="U11" s="2"/>
    </row>
    <row r="12" spans="1:21" x14ac:dyDescent="0.3">
      <c r="B12" s="9">
        <v>25</v>
      </c>
      <c r="C12" s="62"/>
      <c r="D12" s="9"/>
      <c r="E12" s="47"/>
      <c r="F12" s="4">
        <v>50</v>
      </c>
      <c r="G12" s="11">
        <v>0.65</v>
      </c>
      <c r="H12" s="10">
        <f t="shared" si="0"/>
        <v>0</v>
      </c>
      <c r="I12" s="10">
        <f t="shared" si="7"/>
        <v>0</v>
      </c>
      <c r="J12" s="10">
        <f>(Parameters!$C$11-'1_Day_Lead'!I12)/(Parameters!$C$11-Parameters!$C$12)</f>
        <v>4</v>
      </c>
      <c r="K12" s="10">
        <f t="shared" si="1"/>
        <v>1</v>
      </c>
      <c r="L12" s="10">
        <f t="shared" si="2"/>
        <v>0</v>
      </c>
      <c r="M12" s="10">
        <f t="shared" si="3"/>
        <v>38.22265625</v>
      </c>
      <c r="N12" s="10" t="str">
        <f t="shared" si="4"/>
        <v>NI</v>
      </c>
      <c r="O12" s="10">
        <f t="shared" si="5"/>
        <v>0</v>
      </c>
      <c r="P12" s="10">
        <f t="shared" si="6"/>
        <v>9.5556640625</v>
      </c>
      <c r="Q12" s="2"/>
      <c r="R12" s="2"/>
      <c r="S12" s="2"/>
      <c r="T12" s="2"/>
      <c r="U12" s="2"/>
    </row>
    <row r="13" spans="1:21" x14ac:dyDescent="0.3">
      <c r="A13">
        <f>COUNT(D13:D21)</f>
        <v>0</v>
      </c>
      <c r="B13" s="9">
        <v>29</v>
      </c>
      <c r="C13" s="61" t="s">
        <v>39</v>
      </c>
      <c r="D13" s="9"/>
      <c r="E13" s="47"/>
      <c r="F13" s="4">
        <v>30</v>
      </c>
      <c r="G13" s="11" t="e">
        <f>G12+((Parameters!$E$18-Parameters!$E$17)/$A$13)</f>
        <v>#DIV/0!</v>
      </c>
      <c r="H13" s="10" t="e">
        <f t="shared" si="0"/>
        <v>#DIV/0!</v>
      </c>
      <c r="I13" s="10">
        <f t="shared" si="7"/>
        <v>0</v>
      </c>
      <c r="J13" s="10">
        <f>(Parameters!$C$11-'1_Day_Lead'!I13)/(Parameters!$C$11-Parameters!$C$12)</f>
        <v>4</v>
      </c>
      <c r="K13" s="10">
        <f t="shared" si="1"/>
        <v>1</v>
      </c>
      <c r="L13" s="10" t="e">
        <f t="shared" si="2"/>
        <v>#DIV/0!</v>
      </c>
      <c r="M13" s="10" t="e">
        <f t="shared" si="3"/>
        <v>#DIV/0!</v>
      </c>
      <c r="N13" s="10" t="e">
        <f t="shared" si="4"/>
        <v>#DIV/0!</v>
      </c>
      <c r="O13" s="10" t="e">
        <f t="shared" si="5"/>
        <v>#DIV/0!</v>
      </c>
      <c r="P13" s="10" t="e">
        <f t="shared" si="6"/>
        <v>#DIV/0!</v>
      </c>
      <c r="Q13" s="2"/>
      <c r="R13" s="2"/>
      <c r="S13" s="2"/>
      <c r="T13" s="2"/>
      <c r="U13" s="2"/>
    </row>
    <row r="14" spans="1:21" x14ac:dyDescent="0.3">
      <c r="B14" s="9">
        <v>33</v>
      </c>
      <c r="C14" s="62"/>
      <c r="D14" s="9"/>
      <c r="E14" s="47"/>
      <c r="F14" s="4">
        <v>30</v>
      </c>
      <c r="G14" s="11" t="e">
        <f>G13+((Parameters!$E$18-Parameters!$E$17)/$A$13)</f>
        <v>#DIV/0!</v>
      </c>
      <c r="H14" s="10" t="e">
        <f t="shared" si="0"/>
        <v>#DIV/0!</v>
      </c>
      <c r="I14" s="10" t="e">
        <f t="shared" si="7"/>
        <v>#DIV/0!</v>
      </c>
      <c r="J14" s="10">
        <f>(Parameters!$C$11-'1_Day_Lead'!I14)/(Parameters!$C$11-Parameters!$C$12)</f>
        <v>4</v>
      </c>
      <c r="K14" s="10">
        <f t="shared" si="1"/>
        <v>1</v>
      </c>
      <c r="L14" s="10" t="e">
        <f t="shared" si="2"/>
        <v>#DIV/0!</v>
      </c>
      <c r="M14" s="10" t="e">
        <f t="shared" si="3"/>
        <v>#DIV/0!</v>
      </c>
      <c r="N14" s="10" t="e">
        <f t="shared" si="4"/>
        <v>#DIV/0!</v>
      </c>
      <c r="O14" s="10" t="e">
        <f t="shared" si="5"/>
        <v>#DIV/0!</v>
      </c>
      <c r="P14" s="10" t="e">
        <f t="shared" si="6"/>
        <v>#DIV/0!</v>
      </c>
      <c r="Q14" s="2"/>
      <c r="R14" s="2"/>
      <c r="S14" s="2"/>
      <c r="T14" s="2"/>
      <c r="U14" s="2"/>
    </row>
    <row r="15" spans="1:21" ht="14.7" customHeight="1" x14ac:dyDescent="0.3">
      <c r="B15" s="9">
        <v>37</v>
      </c>
      <c r="C15" s="62"/>
      <c r="D15" s="35"/>
      <c r="E15" s="47"/>
      <c r="F15" s="4">
        <v>30</v>
      </c>
      <c r="G15" s="11" t="e">
        <f>G14+((Parameters!$E$18-Parameters!$E$17)/$A$13)</f>
        <v>#DIV/0!</v>
      </c>
      <c r="H15" s="10" t="e">
        <f t="shared" si="0"/>
        <v>#DIV/0!</v>
      </c>
      <c r="I15" s="10" t="e">
        <f t="shared" si="7"/>
        <v>#DIV/0!</v>
      </c>
      <c r="J15" s="10">
        <f>(Parameters!$C$11-'1_Day_Lead'!I15)/(Parameters!$C$11-Parameters!$C$12)</f>
        <v>3.8329551050131556</v>
      </c>
      <c r="K15" s="10">
        <f t="shared" si="1"/>
        <v>1</v>
      </c>
      <c r="L15" s="10" t="e">
        <f t="shared" si="2"/>
        <v>#DIV/0!</v>
      </c>
      <c r="M15" s="10" t="e">
        <f t="shared" si="3"/>
        <v>#DIV/0!</v>
      </c>
      <c r="N15" s="10" t="e">
        <f t="shared" si="4"/>
        <v>#DIV/0!</v>
      </c>
      <c r="O15" s="10" t="e">
        <f t="shared" si="5"/>
        <v>#DIV/0!</v>
      </c>
      <c r="P15" s="10" t="e">
        <f t="shared" si="6"/>
        <v>#DIV/0!</v>
      </c>
      <c r="Q15" s="2"/>
      <c r="R15" s="2"/>
      <c r="S15" s="2"/>
      <c r="T15" s="2"/>
      <c r="U15" s="2"/>
    </row>
    <row r="16" spans="1:21" x14ac:dyDescent="0.3">
      <c r="B16" s="9">
        <v>41</v>
      </c>
      <c r="C16" s="62"/>
      <c r="D16" s="35"/>
      <c r="E16" s="47"/>
      <c r="F16" s="4">
        <v>30</v>
      </c>
      <c r="G16" s="11" t="e">
        <f>G15+((Parameters!$E$18-Parameters!$E$17)/$A$13)</f>
        <v>#DIV/0!</v>
      </c>
      <c r="H16" s="10" t="e">
        <f t="shared" si="0"/>
        <v>#DIV/0!</v>
      </c>
      <c r="I16" s="10" t="e">
        <f t="shared" si="7"/>
        <v>#DIV/0!</v>
      </c>
      <c r="J16" s="10">
        <f>(Parameters!$C$11-'1_Day_Lead'!I16)/(Parameters!$C$11-Parameters!$C$12)</f>
        <v>4</v>
      </c>
      <c r="K16" s="10">
        <f t="shared" si="1"/>
        <v>1</v>
      </c>
      <c r="L16" s="10" t="e">
        <f t="shared" si="2"/>
        <v>#DIV/0!</v>
      </c>
      <c r="M16" s="10" t="e">
        <f t="shared" si="3"/>
        <v>#DIV/0!</v>
      </c>
      <c r="N16" s="10" t="e">
        <f t="shared" si="4"/>
        <v>#DIV/0!</v>
      </c>
      <c r="O16" s="10" t="e">
        <f t="shared" si="5"/>
        <v>#DIV/0!</v>
      </c>
      <c r="P16" s="10" t="e">
        <f t="shared" si="6"/>
        <v>#DIV/0!</v>
      </c>
      <c r="Q16" s="2"/>
      <c r="R16" s="2"/>
      <c r="S16" s="2"/>
      <c r="T16" s="2"/>
      <c r="U16" s="2"/>
    </row>
    <row r="17" spans="1:21" x14ac:dyDescent="0.3">
      <c r="B17" s="9">
        <v>45</v>
      </c>
      <c r="C17" s="62"/>
      <c r="D17" s="35"/>
      <c r="E17" s="47"/>
      <c r="F17" s="4">
        <v>30</v>
      </c>
      <c r="G17" s="11" t="e">
        <f>G16+((Parameters!$E$18-Parameters!$E$17)/$A$13)</f>
        <v>#DIV/0!</v>
      </c>
      <c r="H17" s="10" t="e">
        <f t="shared" si="0"/>
        <v>#DIV/0!</v>
      </c>
      <c r="I17" s="10" t="e">
        <f t="shared" si="7"/>
        <v>#DIV/0!</v>
      </c>
      <c r="J17" s="10">
        <f>(Parameters!$C$11-'1_Day_Lead'!I17)/(Parameters!$C$11-Parameters!$C$12)</f>
        <v>4</v>
      </c>
      <c r="K17" s="10">
        <f t="shared" si="1"/>
        <v>1</v>
      </c>
      <c r="L17" s="10" t="e">
        <f t="shared" si="2"/>
        <v>#DIV/0!</v>
      </c>
      <c r="M17" s="10" t="e">
        <f t="shared" si="3"/>
        <v>#DIV/0!</v>
      </c>
      <c r="N17" s="10" t="e">
        <f t="shared" si="4"/>
        <v>#DIV/0!</v>
      </c>
      <c r="O17" s="10" t="e">
        <f t="shared" si="5"/>
        <v>#DIV/0!</v>
      </c>
      <c r="P17" s="10" t="e">
        <f t="shared" si="6"/>
        <v>#DIV/0!</v>
      </c>
      <c r="Q17" s="2"/>
      <c r="R17" s="2"/>
      <c r="S17" s="2"/>
      <c r="T17" s="2"/>
      <c r="U17" s="2"/>
    </row>
    <row r="18" spans="1:21" x14ac:dyDescent="0.3">
      <c r="B18" s="9">
        <v>49</v>
      </c>
      <c r="C18" s="62"/>
      <c r="D18" s="35"/>
      <c r="E18" s="47"/>
      <c r="F18" s="4">
        <v>30</v>
      </c>
      <c r="G18" s="11" t="e">
        <f>G17+((Parameters!$E$18-Parameters!$E$17)/$A$13)</f>
        <v>#DIV/0!</v>
      </c>
      <c r="H18" s="10" t="e">
        <f t="shared" si="0"/>
        <v>#DIV/0!</v>
      </c>
      <c r="I18" s="10" t="e">
        <f t="shared" si="7"/>
        <v>#DIV/0!</v>
      </c>
      <c r="J18" s="10">
        <f>(Parameters!$C$11-'1_Day_Lead'!I18)/(Parameters!$C$11-Parameters!$C$12)</f>
        <v>4</v>
      </c>
      <c r="K18" s="10">
        <f t="shared" si="1"/>
        <v>1</v>
      </c>
      <c r="L18" s="10" t="e">
        <f t="shared" si="2"/>
        <v>#DIV/0!</v>
      </c>
      <c r="M18" s="10" t="e">
        <f t="shared" si="3"/>
        <v>#DIV/0!</v>
      </c>
      <c r="N18" s="10" t="e">
        <f t="shared" si="4"/>
        <v>#DIV/0!</v>
      </c>
      <c r="O18" s="10" t="e">
        <f t="shared" si="5"/>
        <v>#DIV/0!</v>
      </c>
      <c r="P18" s="10" t="e">
        <f t="shared" si="6"/>
        <v>#DIV/0!</v>
      </c>
      <c r="Q18" s="2"/>
      <c r="R18" s="2"/>
      <c r="S18" s="2"/>
      <c r="T18" s="2"/>
      <c r="U18" s="2"/>
    </row>
    <row r="19" spans="1:21" ht="14.7" customHeight="1" x14ac:dyDescent="0.3">
      <c r="B19" s="9">
        <v>53</v>
      </c>
      <c r="C19" s="62"/>
      <c r="D19" s="35"/>
      <c r="E19" s="47"/>
      <c r="F19" s="4">
        <v>30</v>
      </c>
      <c r="G19" s="11" t="e">
        <f>G18+((Parameters!$E$18-Parameters!$E$17)/$A$13)</f>
        <v>#DIV/0!</v>
      </c>
      <c r="H19" s="10" t="e">
        <f t="shared" si="0"/>
        <v>#DIV/0!</v>
      </c>
      <c r="I19" s="10" t="e">
        <f t="shared" si="7"/>
        <v>#DIV/0!</v>
      </c>
      <c r="J19" s="10">
        <f>(Parameters!$C$11-'1_Day_Lead'!I19)/(Parameters!$C$11-Parameters!$C$12)</f>
        <v>4</v>
      </c>
      <c r="K19" s="10">
        <f t="shared" si="1"/>
        <v>1</v>
      </c>
      <c r="L19" s="10" t="e">
        <f t="shared" si="2"/>
        <v>#DIV/0!</v>
      </c>
      <c r="M19" s="10" t="e">
        <f t="shared" si="3"/>
        <v>#DIV/0!</v>
      </c>
      <c r="N19" s="10" t="e">
        <f t="shared" si="4"/>
        <v>#DIV/0!</v>
      </c>
      <c r="O19" s="10" t="e">
        <f t="shared" si="5"/>
        <v>#DIV/0!</v>
      </c>
      <c r="P19" s="10" t="e">
        <f t="shared" si="6"/>
        <v>#DIV/0!</v>
      </c>
      <c r="Q19" s="2"/>
      <c r="R19" s="2"/>
      <c r="S19" s="2"/>
      <c r="T19" s="2"/>
      <c r="U19" s="2"/>
    </row>
    <row r="20" spans="1:21" x14ac:dyDescent="0.3">
      <c r="B20" s="9">
        <v>57</v>
      </c>
      <c r="C20" s="62"/>
      <c r="D20" s="35"/>
      <c r="E20" s="47"/>
      <c r="F20" s="4">
        <v>30</v>
      </c>
      <c r="G20" s="11" t="e">
        <f>G19+((Parameters!$E$18-Parameters!$E$17)/$A$13)</f>
        <v>#DIV/0!</v>
      </c>
      <c r="H20" s="10" t="e">
        <f t="shared" si="0"/>
        <v>#DIV/0!</v>
      </c>
      <c r="I20" s="10" t="e">
        <f t="shared" si="7"/>
        <v>#DIV/0!</v>
      </c>
      <c r="J20" s="10">
        <f>(Parameters!$C$11-'1_Day_Lead'!I20)/(Parameters!$C$11-Parameters!$C$12)</f>
        <v>4</v>
      </c>
      <c r="K20" s="10">
        <f t="shared" si="1"/>
        <v>1</v>
      </c>
      <c r="L20" s="10" t="e">
        <f t="shared" si="2"/>
        <v>#DIV/0!</v>
      </c>
      <c r="M20" s="10" t="e">
        <f t="shared" si="3"/>
        <v>#DIV/0!</v>
      </c>
      <c r="N20" s="10" t="e">
        <f t="shared" si="4"/>
        <v>#DIV/0!</v>
      </c>
      <c r="O20" s="10" t="e">
        <f t="shared" si="5"/>
        <v>#DIV/0!</v>
      </c>
      <c r="P20" s="10" t="e">
        <f t="shared" si="6"/>
        <v>#DIV/0!</v>
      </c>
      <c r="Q20" s="2"/>
      <c r="R20" s="2"/>
      <c r="S20" s="2"/>
      <c r="T20" s="2"/>
      <c r="U20" s="2"/>
    </row>
    <row r="21" spans="1:21" x14ac:dyDescent="0.3">
      <c r="B21" s="9">
        <v>61</v>
      </c>
      <c r="C21" s="63"/>
      <c r="D21" s="35"/>
      <c r="E21" s="47"/>
      <c r="F21" s="4">
        <v>30</v>
      </c>
      <c r="G21" s="11" t="e">
        <f>G20+((Parameters!$E$18-Parameters!$E$17)/$A$13)</f>
        <v>#DIV/0!</v>
      </c>
      <c r="H21" s="10" t="e">
        <f t="shared" si="0"/>
        <v>#DIV/0!</v>
      </c>
      <c r="I21" s="10" t="e">
        <f t="shared" si="7"/>
        <v>#DIV/0!</v>
      </c>
      <c r="J21" s="10">
        <f>(Parameters!$C$11-'1_Day_Lead'!I21)/(Parameters!$C$11-Parameters!$C$12)</f>
        <v>4</v>
      </c>
      <c r="K21" s="10">
        <f t="shared" si="1"/>
        <v>1</v>
      </c>
      <c r="L21" s="10" t="e">
        <f t="shared" si="2"/>
        <v>#DIV/0!</v>
      </c>
      <c r="M21" s="10" t="e">
        <f t="shared" si="3"/>
        <v>#DIV/0!</v>
      </c>
      <c r="N21" s="10" t="e">
        <f t="shared" si="4"/>
        <v>#DIV/0!</v>
      </c>
      <c r="O21" s="10" t="e">
        <f t="shared" si="5"/>
        <v>#DIV/0!</v>
      </c>
      <c r="P21" s="10" t="e">
        <f t="shared" si="6"/>
        <v>#DIV/0!</v>
      </c>
      <c r="Q21" s="2"/>
      <c r="R21" s="2"/>
      <c r="S21" s="2"/>
      <c r="T21" s="2"/>
      <c r="U21" s="2"/>
    </row>
    <row r="22" spans="1:21" x14ac:dyDescent="0.3">
      <c r="B22" s="9">
        <v>65</v>
      </c>
      <c r="C22" s="61" t="s">
        <v>40</v>
      </c>
      <c r="D22" s="35"/>
      <c r="E22" s="47"/>
      <c r="F22" s="4">
        <v>40</v>
      </c>
      <c r="G22" s="11">
        <f>1.15</f>
        <v>1.1499999999999999</v>
      </c>
      <c r="H22" s="10">
        <f t="shared" si="0"/>
        <v>0</v>
      </c>
      <c r="I22" s="10" t="e">
        <f t="shared" si="7"/>
        <v>#DIV/0!</v>
      </c>
      <c r="J22" s="10">
        <f>(Parameters!$C$11-'1_Day_Lead'!I22)/(Parameters!$C$11-Parameters!$C$12)</f>
        <v>4</v>
      </c>
      <c r="K22" s="10">
        <f t="shared" si="1"/>
        <v>1</v>
      </c>
      <c r="L22" s="10">
        <f t="shared" si="2"/>
        <v>0</v>
      </c>
      <c r="M22" s="10" t="e">
        <f t="shared" si="3"/>
        <v>#DIV/0!</v>
      </c>
      <c r="N22" s="10" t="e">
        <f t="shared" si="4"/>
        <v>#DIV/0!</v>
      </c>
      <c r="O22" s="10" t="e">
        <f t="shared" si="5"/>
        <v>#DIV/0!</v>
      </c>
      <c r="P22" s="10" t="e">
        <f t="shared" si="6"/>
        <v>#DIV/0!</v>
      </c>
      <c r="Q22" s="2"/>
      <c r="R22" s="2"/>
      <c r="S22" s="2"/>
      <c r="T22" s="2"/>
      <c r="U22" s="2"/>
    </row>
    <row r="23" spans="1:21" x14ac:dyDescent="0.3">
      <c r="B23" s="9">
        <v>69</v>
      </c>
      <c r="C23" s="62"/>
      <c r="D23" s="35"/>
      <c r="E23" s="47"/>
      <c r="F23" s="4">
        <v>40</v>
      </c>
      <c r="G23" s="11">
        <f t="shared" ref="G23:G30" si="8">1.15</f>
        <v>1.1499999999999999</v>
      </c>
      <c r="H23" s="10">
        <f t="shared" si="0"/>
        <v>0</v>
      </c>
      <c r="I23" s="10" t="e">
        <f t="shared" si="7"/>
        <v>#DIV/0!</v>
      </c>
      <c r="J23" s="10">
        <f>(Parameters!$C$11-'1_Day_Lead'!I23)/(Parameters!$C$11-Parameters!$C$12)</f>
        <v>4</v>
      </c>
      <c r="K23" s="10">
        <f t="shared" si="1"/>
        <v>1</v>
      </c>
      <c r="L23" s="10">
        <f t="shared" si="2"/>
        <v>0</v>
      </c>
      <c r="M23" s="10" t="e">
        <f t="shared" si="3"/>
        <v>#DIV/0!</v>
      </c>
      <c r="N23" s="10" t="e">
        <f t="shared" si="4"/>
        <v>#DIV/0!</v>
      </c>
      <c r="O23" s="10" t="e">
        <f t="shared" si="5"/>
        <v>#DIV/0!</v>
      </c>
      <c r="P23" s="10" t="e">
        <f t="shared" si="6"/>
        <v>#DIV/0!</v>
      </c>
      <c r="Q23" s="2"/>
      <c r="R23" s="2"/>
      <c r="S23" s="2"/>
      <c r="T23" s="2"/>
      <c r="U23" s="2"/>
    </row>
    <row r="24" spans="1:21" x14ac:dyDescent="0.3">
      <c r="B24" s="9">
        <v>73</v>
      </c>
      <c r="C24" s="62"/>
      <c r="D24" s="35"/>
      <c r="E24" s="47"/>
      <c r="F24" s="4">
        <v>40</v>
      </c>
      <c r="G24" s="11">
        <f t="shared" si="8"/>
        <v>1.1499999999999999</v>
      </c>
      <c r="H24" s="10">
        <f t="shared" si="0"/>
        <v>0</v>
      </c>
      <c r="I24" s="10" t="e">
        <f t="shared" si="7"/>
        <v>#DIV/0!</v>
      </c>
      <c r="J24" s="10">
        <f>(Parameters!$C$11-'1_Day_Lead'!I24)/(Parameters!$C$11-Parameters!$C$12)</f>
        <v>4</v>
      </c>
      <c r="K24" s="10">
        <f t="shared" si="1"/>
        <v>1</v>
      </c>
      <c r="L24" s="10">
        <f t="shared" si="2"/>
        <v>0</v>
      </c>
      <c r="M24" s="10" t="e">
        <f t="shared" si="3"/>
        <v>#DIV/0!</v>
      </c>
      <c r="N24" s="10" t="e">
        <f t="shared" si="4"/>
        <v>#DIV/0!</v>
      </c>
      <c r="O24" s="10" t="e">
        <f t="shared" si="5"/>
        <v>#DIV/0!</v>
      </c>
      <c r="P24" s="10" t="e">
        <f t="shared" si="6"/>
        <v>#DIV/0!</v>
      </c>
      <c r="Q24" s="2"/>
      <c r="R24" s="2"/>
      <c r="S24" s="2"/>
      <c r="T24" s="2"/>
      <c r="U24" s="2"/>
    </row>
    <row r="25" spans="1:21" x14ac:dyDescent="0.3">
      <c r="B25" s="9">
        <v>77</v>
      </c>
      <c r="C25" s="62"/>
      <c r="D25" s="35"/>
      <c r="E25" s="47"/>
      <c r="F25" s="4">
        <v>40</v>
      </c>
      <c r="G25" s="11">
        <f t="shared" si="8"/>
        <v>1.1499999999999999</v>
      </c>
      <c r="H25" s="10">
        <f t="shared" si="0"/>
        <v>0</v>
      </c>
      <c r="I25" s="10" t="e">
        <f t="shared" si="7"/>
        <v>#DIV/0!</v>
      </c>
      <c r="J25" s="10">
        <f>(Parameters!$C$11-'1_Day_Lead'!I25)/(Parameters!$C$11-Parameters!$C$12)</f>
        <v>4</v>
      </c>
      <c r="K25" s="10">
        <f t="shared" si="1"/>
        <v>1</v>
      </c>
      <c r="L25" s="10">
        <f t="shared" si="2"/>
        <v>0</v>
      </c>
      <c r="M25" s="10" t="e">
        <f t="shared" si="3"/>
        <v>#DIV/0!</v>
      </c>
      <c r="N25" s="10" t="e">
        <f t="shared" si="4"/>
        <v>#DIV/0!</v>
      </c>
      <c r="O25" s="10" t="e">
        <f t="shared" si="5"/>
        <v>#DIV/0!</v>
      </c>
      <c r="P25" s="10" t="e">
        <f t="shared" si="6"/>
        <v>#DIV/0!</v>
      </c>
      <c r="Q25" s="2"/>
      <c r="R25" s="2"/>
      <c r="S25" s="2"/>
      <c r="T25" s="2"/>
      <c r="U25" s="2"/>
    </row>
    <row r="26" spans="1:21" x14ac:dyDescent="0.3">
      <c r="B26" s="9">
        <v>81</v>
      </c>
      <c r="C26" s="62"/>
      <c r="D26" s="35"/>
      <c r="E26" s="47"/>
      <c r="F26" s="4">
        <v>40</v>
      </c>
      <c r="G26" s="11">
        <f t="shared" si="8"/>
        <v>1.1499999999999999</v>
      </c>
      <c r="H26" s="10">
        <f t="shared" si="0"/>
        <v>0</v>
      </c>
      <c r="I26" s="10" t="e">
        <f t="shared" si="7"/>
        <v>#DIV/0!</v>
      </c>
      <c r="J26" s="10">
        <f>(Parameters!$C$11-'1_Day_Lead'!I26)/(Parameters!$C$11-Parameters!$C$12)</f>
        <v>4</v>
      </c>
      <c r="K26" s="10">
        <f t="shared" si="1"/>
        <v>1</v>
      </c>
      <c r="L26" s="10">
        <f t="shared" si="2"/>
        <v>0</v>
      </c>
      <c r="M26" s="10" t="e">
        <f t="shared" si="3"/>
        <v>#DIV/0!</v>
      </c>
      <c r="N26" s="10" t="e">
        <f t="shared" si="4"/>
        <v>#DIV/0!</v>
      </c>
      <c r="O26" s="10" t="e">
        <f t="shared" si="5"/>
        <v>#DIV/0!</v>
      </c>
      <c r="P26" s="10" t="e">
        <f t="shared" si="6"/>
        <v>#DIV/0!</v>
      </c>
      <c r="Q26" s="2"/>
      <c r="R26" s="2"/>
      <c r="S26" s="2"/>
      <c r="T26" s="2"/>
      <c r="U26" s="2"/>
    </row>
    <row r="27" spans="1:21" ht="14.7" customHeight="1" x14ac:dyDescent="0.3">
      <c r="B27" s="9">
        <v>85</v>
      </c>
      <c r="C27" s="62"/>
      <c r="D27" s="35"/>
      <c r="E27" s="47"/>
      <c r="F27" s="4">
        <v>40</v>
      </c>
      <c r="G27" s="11">
        <f t="shared" si="8"/>
        <v>1.1499999999999999</v>
      </c>
      <c r="H27" s="10">
        <f t="shared" si="0"/>
        <v>0</v>
      </c>
      <c r="I27" s="10" t="e">
        <f t="shared" si="7"/>
        <v>#DIV/0!</v>
      </c>
      <c r="J27" s="10">
        <f>(Parameters!$C$11-'1_Day_Lead'!I27)/(Parameters!$C$11-Parameters!$C$12)</f>
        <v>4</v>
      </c>
      <c r="K27" s="10">
        <f t="shared" si="1"/>
        <v>1</v>
      </c>
      <c r="L27" s="10">
        <f t="shared" si="2"/>
        <v>0</v>
      </c>
      <c r="M27" s="10" t="e">
        <f t="shared" si="3"/>
        <v>#DIV/0!</v>
      </c>
      <c r="N27" s="10" t="e">
        <f t="shared" si="4"/>
        <v>#DIV/0!</v>
      </c>
      <c r="O27" s="10" t="e">
        <f t="shared" si="5"/>
        <v>#DIV/0!</v>
      </c>
      <c r="P27" s="10" t="e">
        <f t="shared" si="6"/>
        <v>#DIV/0!</v>
      </c>
      <c r="Q27" s="2"/>
      <c r="R27" s="2"/>
      <c r="S27" s="2"/>
      <c r="T27" s="2"/>
      <c r="U27" s="2"/>
    </row>
    <row r="28" spans="1:21" x14ac:dyDescent="0.3">
      <c r="B28" s="9">
        <v>89</v>
      </c>
      <c r="C28" s="62"/>
      <c r="D28" s="35"/>
      <c r="E28" s="47"/>
      <c r="F28" s="4">
        <v>40</v>
      </c>
      <c r="G28" s="11">
        <f t="shared" si="8"/>
        <v>1.1499999999999999</v>
      </c>
      <c r="H28" s="10">
        <f t="shared" si="0"/>
        <v>0</v>
      </c>
      <c r="I28" s="10" t="e">
        <f t="shared" si="7"/>
        <v>#DIV/0!</v>
      </c>
      <c r="J28" s="10">
        <f>(Parameters!$C$11-'1_Day_Lead'!I28)/(Parameters!$C$11-Parameters!$C$12)</f>
        <v>4</v>
      </c>
      <c r="K28" s="10">
        <f t="shared" si="1"/>
        <v>1</v>
      </c>
      <c r="L28" s="10">
        <f t="shared" si="2"/>
        <v>0</v>
      </c>
      <c r="M28" s="10" t="e">
        <f t="shared" si="3"/>
        <v>#DIV/0!</v>
      </c>
      <c r="N28" s="10" t="e">
        <f t="shared" si="4"/>
        <v>#DIV/0!</v>
      </c>
      <c r="O28" s="10" t="e">
        <f t="shared" si="5"/>
        <v>#DIV/0!</v>
      </c>
      <c r="P28" s="10" t="e">
        <f t="shared" si="6"/>
        <v>#DIV/0!</v>
      </c>
      <c r="Q28" s="2"/>
      <c r="R28" s="2"/>
      <c r="S28" s="2"/>
      <c r="T28" s="2"/>
      <c r="U28" s="2"/>
    </row>
    <row r="29" spans="1:21" x14ac:dyDescent="0.3">
      <c r="B29" s="9">
        <v>93</v>
      </c>
      <c r="C29" s="62"/>
      <c r="D29" s="35"/>
      <c r="E29" s="47"/>
      <c r="F29" s="4">
        <v>40</v>
      </c>
      <c r="G29" s="11">
        <f t="shared" si="8"/>
        <v>1.1499999999999999</v>
      </c>
      <c r="H29" s="10">
        <f t="shared" si="0"/>
        <v>0</v>
      </c>
      <c r="I29" s="10" t="e">
        <f t="shared" si="7"/>
        <v>#DIV/0!</v>
      </c>
      <c r="J29" s="10">
        <f>(Parameters!$C$11-'1_Day_Lead'!I29)/(Parameters!$C$11-Parameters!$C$12)</f>
        <v>4</v>
      </c>
      <c r="K29" s="10">
        <f t="shared" si="1"/>
        <v>1</v>
      </c>
      <c r="L29" s="10">
        <f t="shared" si="2"/>
        <v>0</v>
      </c>
      <c r="M29" s="10" t="e">
        <f t="shared" si="3"/>
        <v>#DIV/0!</v>
      </c>
      <c r="N29" s="10" t="e">
        <f t="shared" si="4"/>
        <v>#DIV/0!</v>
      </c>
      <c r="O29" s="10" t="e">
        <f t="shared" si="5"/>
        <v>#DIV/0!</v>
      </c>
      <c r="P29" s="10" t="e">
        <f t="shared" si="6"/>
        <v>#DIV/0!</v>
      </c>
      <c r="Q29" s="2"/>
      <c r="R29" s="2"/>
      <c r="S29" s="2"/>
      <c r="T29" s="2"/>
      <c r="U29" s="2"/>
    </row>
    <row r="30" spans="1:21" x14ac:dyDescent="0.3">
      <c r="B30" s="9">
        <v>97</v>
      </c>
      <c r="C30" s="63"/>
      <c r="D30" s="35"/>
      <c r="E30" s="47"/>
      <c r="F30" s="4">
        <v>40</v>
      </c>
      <c r="G30" s="11">
        <f t="shared" si="8"/>
        <v>1.1499999999999999</v>
      </c>
      <c r="H30" s="10">
        <f t="shared" si="0"/>
        <v>0</v>
      </c>
      <c r="I30" s="10" t="e">
        <f t="shared" si="7"/>
        <v>#DIV/0!</v>
      </c>
      <c r="J30" s="10">
        <f>(Parameters!$C$11-'1_Day_Lead'!I30)/(Parameters!$C$11-Parameters!$C$12)</f>
        <v>4</v>
      </c>
      <c r="K30" s="10">
        <f t="shared" si="1"/>
        <v>1</v>
      </c>
      <c r="L30" s="10">
        <f t="shared" si="2"/>
        <v>0</v>
      </c>
      <c r="M30" s="10" t="e">
        <f t="shared" si="3"/>
        <v>#DIV/0!</v>
      </c>
      <c r="N30" s="10" t="e">
        <f t="shared" si="4"/>
        <v>#DIV/0!</v>
      </c>
      <c r="O30" s="10" t="e">
        <f t="shared" si="5"/>
        <v>#DIV/0!</v>
      </c>
      <c r="P30" s="10" t="e">
        <f t="shared" si="6"/>
        <v>#DIV/0!</v>
      </c>
      <c r="Q30" s="2"/>
      <c r="R30" s="2"/>
      <c r="S30" s="2"/>
      <c r="T30" s="2"/>
      <c r="U30" s="2"/>
    </row>
    <row r="31" spans="1:21" ht="14.7" customHeight="1" x14ac:dyDescent="0.3">
      <c r="A31">
        <f>COUNT(D31:D36)</f>
        <v>0</v>
      </c>
      <c r="B31" s="9">
        <v>101</v>
      </c>
      <c r="C31" s="61" t="s">
        <v>43</v>
      </c>
      <c r="D31" s="35"/>
      <c r="E31" s="47"/>
      <c r="F31" s="4">
        <v>10</v>
      </c>
      <c r="G31" s="11" t="e">
        <f>G30-((Parameters!$E$19-Parameters!$E$20)/'4_Day_Perfect'!$A$31)</f>
        <v>#DIV/0!</v>
      </c>
      <c r="H31" s="10" t="e">
        <f t="shared" si="0"/>
        <v>#DIV/0!</v>
      </c>
      <c r="I31" s="10" t="e">
        <f t="shared" si="7"/>
        <v>#DIV/0!</v>
      </c>
      <c r="J31" s="10">
        <f>(Parameters!$C$11-'1_Day_Lead'!I31)/(Parameters!$C$11-Parameters!$C$12)</f>
        <v>4</v>
      </c>
      <c r="K31" s="10">
        <f t="shared" si="1"/>
        <v>1</v>
      </c>
      <c r="L31" s="10" t="e">
        <f t="shared" si="2"/>
        <v>#DIV/0!</v>
      </c>
      <c r="M31" s="10" t="e">
        <f t="shared" si="3"/>
        <v>#DIV/0!</v>
      </c>
      <c r="N31" s="10" t="e">
        <f t="shared" si="4"/>
        <v>#DIV/0!</v>
      </c>
      <c r="O31" s="10" t="e">
        <f t="shared" si="5"/>
        <v>#DIV/0!</v>
      </c>
      <c r="P31" s="10" t="e">
        <f t="shared" si="6"/>
        <v>#DIV/0!</v>
      </c>
      <c r="Q31" s="2"/>
      <c r="R31" s="2"/>
      <c r="S31" s="2"/>
      <c r="T31" s="2"/>
      <c r="U31" s="2"/>
    </row>
    <row r="32" spans="1:21" x14ac:dyDescent="0.3">
      <c r="B32" s="9">
        <v>105</v>
      </c>
      <c r="C32" s="62"/>
      <c r="D32" s="35"/>
      <c r="E32" s="47"/>
      <c r="F32" s="4">
        <v>10</v>
      </c>
      <c r="G32" s="11" t="e">
        <f>G31-((Parameters!$E$19-Parameters!$E$20)/'4_Day_Perfect'!$A$31)</f>
        <v>#DIV/0!</v>
      </c>
      <c r="H32" s="10" t="e">
        <f t="shared" si="0"/>
        <v>#DIV/0!</v>
      </c>
      <c r="I32" s="10" t="e">
        <f t="shared" si="7"/>
        <v>#DIV/0!</v>
      </c>
      <c r="J32" s="10">
        <f>(Parameters!$C$11-'1_Day_Lead'!I32)/(Parameters!$C$11-Parameters!$C$12)</f>
        <v>4</v>
      </c>
      <c r="K32" s="10">
        <f t="shared" si="1"/>
        <v>1</v>
      </c>
      <c r="L32" s="10" t="e">
        <f t="shared" si="2"/>
        <v>#DIV/0!</v>
      </c>
      <c r="M32" s="10" t="e">
        <f t="shared" si="3"/>
        <v>#DIV/0!</v>
      </c>
      <c r="N32" s="10" t="e">
        <f t="shared" si="4"/>
        <v>#DIV/0!</v>
      </c>
      <c r="O32" s="10" t="e">
        <f t="shared" si="5"/>
        <v>#DIV/0!</v>
      </c>
      <c r="P32" s="10" t="e">
        <f t="shared" si="6"/>
        <v>#DIV/0!</v>
      </c>
      <c r="Q32" s="2"/>
      <c r="R32" s="2"/>
      <c r="S32" s="2"/>
      <c r="T32" s="2"/>
      <c r="U32" s="2"/>
    </row>
    <row r="33" spans="2:21" x14ac:dyDescent="0.3">
      <c r="B33" s="9">
        <v>109</v>
      </c>
      <c r="C33" s="62"/>
      <c r="D33" s="35"/>
      <c r="E33" s="47"/>
      <c r="F33" s="4">
        <v>10</v>
      </c>
      <c r="G33" s="11" t="e">
        <f>G32-((Parameters!$E$19-Parameters!$E$20)/'4_Day_Perfect'!$A$31)</f>
        <v>#DIV/0!</v>
      </c>
      <c r="H33" s="10" t="e">
        <f t="shared" si="0"/>
        <v>#DIV/0!</v>
      </c>
      <c r="I33" s="10" t="e">
        <f t="shared" si="7"/>
        <v>#DIV/0!</v>
      </c>
      <c r="J33" s="10">
        <f>(Parameters!$C$11-'1_Day_Lead'!I33)/(Parameters!$C$11-Parameters!$C$12)</f>
        <v>4</v>
      </c>
      <c r="K33" s="10">
        <f t="shared" si="1"/>
        <v>1</v>
      </c>
      <c r="L33" s="10" t="e">
        <f t="shared" si="2"/>
        <v>#DIV/0!</v>
      </c>
      <c r="M33" s="10" t="e">
        <f t="shared" si="3"/>
        <v>#DIV/0!</v>
      </c>
      <c r="N33" s="10" t="e">
        <f t="shared" si="4"/>
        <v>#DIV/0!</v>
      </c>
      <c r="O33" s="10" t="e">
        <f t="shared" si="5"/>
        <v>#DIV/0!</v>
      </c>
      <c r="P33" s="10" t="e">
        <f t="shared" si="6"/>
        <v>#DIV/0!</v>
      </c>
      <c r="Q33" s="2"/>
      <c r="R33" s="2"/>
      <c r="S33" s="2"/>
      <c r="T33" s="2"/>
      <c r="U33" s="2"/>
    </row>
    <row r="34" spans="2:21" x14ac:dyDescent="0.3">
      <c r="B34" s="9">
        <v>113</v>
      </c>
      <c r="C34" s="62"/>
      <c r="D34" s="35"/>
      <c r="E34" s="47"/>
      <c r="F34" s="4">
        <v>10</v>
      </c>
      <c r="G34" s="11" t="e">
        <f>G33-((Parameters!$E$19-Parameters!$E$20)/'4_Day_Perfect'!$A$31)</f>
        <v>#DIV/0!</v>
      </c>
      <c r="H34" s="10" t="e">
        <f t="shared" si="0"/>
        <v>#DIV/0!</v>
      </c>
      <c r="I34" s="10" t="e">
        <f t="shared" si="7"/>
        <v>#DIV/0!</v>
      </c>
      <c r="J34" s="10">
        <f>(Parameters!$C$11-'1_Day_Lead'!I34)/(Parameters!$C$11-Parameters!$C$12)</f>
        <v>4</v>
      </c>
      <c r="K34" s="10">
        <f t="shared" si="1"/>
        <v>1</v>
      </c>
      <c r="L34" s="10" t="e">
        <f t="shared" si="2"/>
        <v>#DIV/0!</v>
      </c>
      <c r="M34" s="10" t="e">
        <f t="shared" si="3"/>
        <v>#DIV/0!</v>
      </c>
      <c r="N34" s="10" t="e">
        <f t="shared" si="4"/>
        <v>#DIV/0!</v>
      </c>
      <c r="O34" s="10" t="e">
        <f t="shared" si="5"/>
        <v>#DIV/0!</v>
      </c>
      <c r="P34" s="10" t="e">
        <f t="shared" si="6"/>
        <v>#DIV/0!</v>
      </c>
      <c r="Q34" s="2"/>
      <c r="R34" s="2"/>
      <c r="S34" s="2"/>
      <c r="T34" s="2"/>
      <c r="U34" s="2"/>
    </row>
    <row r="35" spans="2:21" x14ac:dyDescent="0.3">
      <c r="B35" s="9">
        <v>117</v>
      </c>
      <c r="C35" s="62"/>
      <c r="D35" s="35"/>
      <c r="E35" s="47"/>
      <c r="F35" s="4">
        <v>10</v>
      </c>
      <c r="G35" s="11" t="e">
        <f>G34-((Parameters!$E$19-Parameters!$E$20)/'4_Day_Perfect'!$A$31)</f>
        <v>#DIV/0!</v>
      </c>
      <c r="H35" s="10" t="e">
        <f t="shared" si="0"/>
        <v>#DIV/0!</v>
      </c>
      <c r="I35" s="10" t="e">
        <f t="shared" si="7"/>
        <v>#DIV/0!</v>
      </c>
      <c r="J35" s="10">
        <f>(Parameters!$C$11-'1_Day_Lead'!I35)/(Parameters!$C$11-Parameters!$C$12)</f>
        <v>4</v>
      </c>
      <c r="K35" s="10">
        <f t="shared" si="1"/>
        <v>1</v>
      </c>
      <c r="L35" s="10" t="e">
        <f t="shared" si="2"/>
        <v>#DIV/0!</v>
      </c>
      <c r="M35" s="10" t="e">
        <f t="shared" si="3"/>
        <v>#DIV/0!</v>
      </c>
      <c r="N35" s="10" t="e">
        <f t="shared" si="4"/>
        <v>#DIV/0!</v>
      </c>
      <c r="O35" s="10" t="e">
        <f t="shared" si="5"/>
        <v>#DIV/0!</v>
      </c>
      <c r="P35" s="10" t="e">
        <f t="shared" si="6"/>
        <v>#DIV/0!</v>
      </c>
      <c r="Q35" s="2"/>
      <c r="R35" s="2"/>
      <c r="S35" s="2"/>
      <c r="T35" s="2"/>
      <c r="U35" s="2"/>
    </row>
    <row r="36" spans="2:21" x14ac:dyDescent="0.3">
      <c r="B36" s="9">
        <v>121</v>
      </c>
      <c r="C36" s="62"/>
      <c r="D36" s="35"/>
      <c r="E36" s="47"/>
      <c r="F36" s="4">
        <v>10</v>
      </c>
      <c r="G36" s="11" t="e">
        <f>G35-((Parameters!$E$19-Parameters!$E$20)/'4_Day_Perfect'!$A$31)</f>
        <v>#DIV/0!</v>
      </c>
      <c r="H36" s="10" t="e">
        <f t="shared" si="0"/>
        <v>#DIV/0!</v>
      </c>
      <c r="I36" s="10" t="e">
        <f t="shared" si="7"/>
        <v>#DIV/0!</v>
      </c>
      <c r="J36" s="10">
        <f>(Parameters!$C$11-'1_Day_Lead'!I36)/(Parameters!$C$11-Parameters!$C$12)</f>
        <v>4</v>
      </c>
      <c r="K36" s="10">
        <f t="shared" si="1"/>
        <v>1</v>
      </c>
      <c r="L36" s="10" t="e">
        <f t="shared" si="2"/>
        <v>#DIV/0!</v>
      </c>
      <c r="M36" s="10" t="e">
        <f t="shared" si="3"/>
        <v>#DIV/0!</v>
      </c>
      <c r="N36" s="10" t="e">
        <f t="shared" si="4"/>
        <v>#DIV/0!</v>
      </c>
      <c r="O36" s="10" t="e">
        <f t="shared" si="5"/>
        <v>#DIV/0!</v>
      </c>
      <c r="P36" s="10" t="e">
        <f t="shared" si="6"/>
        <v>#DIV/0!</v>
      </c>
      <c r="Q36" s="2"/>
      <c r="R36" s="2"/>
      <c r="S36" s="2"/>
      <c r="T36" s="2"/>
      <c r="U36" s="2"/>
    </row>
    <row r="38" spans="2:21" x14ac:dyDescent="0.3">
      <c r="C38" t="s">
        <v>47</v>
      </c>
      <c r="D38">
        <f>SUM(D6:D12)</f>
        <v>0</v>
      </c>
      <c r="L38">
        <f>SUM(L6:L12)</f>
        <v>0</v>
      </c>
      <c r="O38">
        <f>SUM(O6:O12)</f>
        <v>50</v>
      </c>
      <c r="P38">
        <f>SUM(P6:P12)</f>
        <v>61.3330078125</v>
      </c>
    </row>
    <row r="39" spans="2:21" x14ac:dyDescent="0.3">
      <c r="C39" t="s">
        <v>39</v>
      </c>
      <c r="D39">
        <f>SUM(D13:D21)</f>
        <v>0</v>
      </c>
      <c r="L39" t="e">
        <f>SUM(L13:L21)</f>
        <v>#DIV/0!</v>
      </c>
      <c r="O39" t="e">
        <f>SUM(O13:O21)</f>
        <v>#DIV/0!</v>
      </c>
      <c r="P39" t="e">
        <f>SUM(P13:P21)</f>
        <v>#DIV/0!</v>
      </c>
    </row>
    <row r="40" spans="2:21" x14ac:dyDescent="0.3">
      <c r="C40" t="s">
        <v>49</v>
      </c>
      <c r="D40">
        <f>SUM(D22:D30)</f>
        <v>0</v>
      </c>
      <c r="L40">
        <f>SUM(L22:L30)</f>
        <v>0</v>
      </c>
      <c r="O40" t="e">
        <f>SUM(O22:O30)</f>
        <v>#DIV/0!</v>
      </c>
      <c r="P40" t="e">
        <f>SUM(P22:P30)</f>
        <v>#DIV/0!</v>
      </c>
    </row>
    <row r="41" spans="2:21" x14ac:dyDescent="0.3">
      <c r="C41" t="s">
        <v>43</v>
      </c>
      <c r="D41">
        <f>SUM(D31:D36)</f>
        <v>0</v>
      </c>
      <c r="L41" t="e">
        <f>SUM(L31:L36)</f>
        <v>#DIV/0!</v>
      </c>
      <c r="O41" t="e">
        <f>SUM(O31:O36)</f>
        <v>#DIV/0!</v>
      </c>
      <c r="P41" t="e">
        <f>SUM(P31:P36)</f>
        <v>#DIV/0!</v>
      </c>
    </row>
    <row r="42" spans="2:21" x14ac:dyDescent="0.3">
      <c r="D42" s="13">
        <f>SUM(D6:D36)</f>
        <v>0</v>
      </c>
      <c r="E42" s="13"/>
      <c r="F42" s="13"/>
      <c r="G42" s="14"/>
      <c r="H42" s="14"/>
      <c r="I42" s="14"/>
      <c r="J42" s="14"/>
      <c r="K42" s="14"/>
      <c r="L42" s="13" t="e">
        <f>SUM(L6:L36)</f>
        <v>#DIV/0!</v>
      </c>
      <c r="M42" s="13"/>
      <c r="N42" s="13"/>
      <c r="O42" s="13" t="e">
        <f>SUM(O5:O36)</f>
        <v>#DIV/0!</v>
      </c>
      <c r="P42" s="13" t="e">
        <f>SUM(P5:P36)</f>
        <v>#DIV/0!</v>
      </c>
    </row>
  </sheetData>
  <mergeCells count="6">
    <mergeCell ref="C31:C36"/>
    <mergeCell ref="B2:P2"/>
    <mergeCell ref="F4:F5"/>
    <mergeCell ref="C6:C12"/>
    <mergeCell ref="C13:C21"/>
    <mergeCell ref="C22:C30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U37"/>
  <sheetViews>
    <sheetView topLeftCell="B1" workbookViewId="0">
      <selection activeCell="E6" sqref="E6"/>
    </sheetView>
  </sheetViews>
  <sheetFormatPr defaultRowHeight="14.4" x14ac:dyDescent="0.3"/>
  <cols>
    <col min="1" max="1" width="3.109375" customWidth="1"/>
    <col min="3" max="3" width="13.77734375" customWidth="1"/>
    <col min="4" max="4" width="13.21875" customWidth="1"/>
    <col min="5" max="5" width="10.6640625" customWidth="1"/>
    <col min="6" max="6" width="13.77734375" customWidth="1"/>
    <col min="10" max="10" width="11.33203125" customWidth="1"/>
    <col min="11" max="11" width="14.5546875" customWidth="1"/>
    <col min="12" max="12" width="10.21875" customWidth="1"/>
    <col min="13" max="13" width="13.88671875" customWidth="1"/>
    <col min="14" max="14" width="15" customWidth="1"/>
    <col min="15" max="15" width="13.21875" customWidth="1"/>
    <col min="16" max="16" width="17.77734375" customWidth="1"/>
  </cols>
  <sheetData>
    <row r="1" spans="1:21" ht="15" thickBot="1" x14ac:dyDescent="0.35"/>
    <row r="2" spans="1:21" ht="16.2" thickBot="1" x14ac:dyDescent="0.35">
      <c r="B2" s="64" t="s">
        <v>46</v>
      </c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6"/>
    </row>
    <row r="4" spans="1:21" ht="33" customHeight="1" x14ac:dyDescent="0.3">
      <c r="B4" s="1" t="s">
        <v>20</v>
      </c>
      <c r="C4" s="1" t="s">
        <v>4</v>
      </c>
      <c r="D4" s="12" t="s">
        <v>21</v>
      </c>
      <c r="E4" s="1" t="s">
        <v>22</v>
      </c>
      <c r="F4" s="67" t="s">
        <v>34</v>
      </c>
      <c r="G4" s="1" t="s">
        <v>23</v>
      </c>
      <c r="H4" s="1" t="s">
        <v>24</v>
      </c>
      <c r="I4" s="1" t="s">
        <v>25</v>
      </c>
      <c r="J4" s="1" t="s">
        <v>26</v>
      </c>
      <c r="K4" s="1" t="s">
        <v>27</v>
      </c>
      <c r="L4" s="12" t="s">
        <v>28</v>
      </c>
      <c r="M4" s="24" t="s">
        <v>34</v>
      </c>
      <c r="N4" s="24" t="s">
        <v>37</v>
      </c>
      <c r="O4" s="25" t="s">
        <v>38</v>
      </c>
      <c r="P4" s="12" t="s">
        <v>30</v>
      </c>
      <c r="Q4" s="1"/>
      <c r="R4" s="1"/>
      <c r="S4" s="1"/>
      <c r="T4" s="1"/>
      <c r="U4" s="1"/>
    </row>
    <row r="5" spans="1:21" x14ac:dyDescent="0.3">
      <c r="B5" s="1"/>
      <c r="C5" s="16"/>
      <c r="D5" s="19"/>
      <c r="E5" s="19"/>
      <c r="F5" s="68"/>
      <c r="G5" s="19"/>
      <c r="H5" s="19"/>
      <c r="I5" s="19"/>
      <c r="J5" s="19"/>
      <c r="K5" s="19"/>
      <c r="L5" s="19"/>
      <c r="M5" s="4">
        <v>50</v>
      </c>
      <c r="N5" s="26"/>
      <c r="O5" s="18">
        <v>0</v>
      </c>
      <c r="P5" s="18">
        <v>10</v>
      </c>
      <c r="Q5" s="1"/>
      <c r="R5" s="1"/>
      <c r="S5" s="1"/>
      <c r="T5" s="1"/>
      <c r="U5" s="1"/>
    </row>
    <row r="6" spans="1:21" x14ac:dyDescent="0.3">
      <c r="B6" s="9">
        <v>1</v>
      </c>
      <c r="C6" s="61" t="s">
        <v>16</v>
      </c>
      <c r="D6" s="9">
        <v>1.5</v>
      </c>
      <c r="E6" s="47">
        <v>36.96476820145854</v>
      </c>
      <c r="F6" s="4">
        <v>50</v>
      </c>
      <c r="G6" s="11">
        <v>0.65</v>
      </c>
      <c r="H6" s="10">
        <f>E6*G6</f>
        <v>24.027099330948051</v>
      </c>
      <c r="I6" s="11">
        <v>100</v>
      </c>
      <c r="J6" s="10">
        <f>(Parameters!$C$11-'1_Day_Lead'!I6)/(Parameters!$C$11-Parameters!$C$12)</f>
        <v>1.2222222222222223</v>
      </c>
      <c r="K6" s="10">
        <f>IF(J6&lt;0,0,IF(J6&gt;1,1,J6))</f>
        <v>1</v>
      </c>
      <c r="L6" s="10">
        <f>H6*K6</f>
        <v>24.027099330948051</v>
      </c>
      <c r="M6" s="10">
        <f>MAX((M5+O5+D6-L6-P5),0)</f>
        <v>17.472900669051949</v>
      </c>
      <c r="N6" s="10" t="str">
        <f>IF(M6&lt;0.25*F6,"HI",IF(M6&lt;0.5*F6,"MI",IF(M6&lt;0.75*F6,"LI","NI")))</f>
        <v>MI</v>
      </c>
      <c r="O6" s="10">
        <f>IF(N6="NI",0,IF(N6="LI",0.25*F6,IF(N6="MI",0.5*F6,0.75*F6)))</f>
        <v>25</v>
      </c>
      <c r="P6" s="10">
        <f>0.25*M6</f>
        <v>4.3682251672629873</v>
      </c>
      <c r="Q6" s="2"/>
      <c r="R6" s="2"/>
      <c r="S6" s="2"/>
      <c r="T6" s="2"/>
      <c r="U6" s="2"/>
    </row>
    <row r="7" spans="1:21" x14ac:dyDescent="0.3">
      <c r="B7" s="9">
        <v>6</v>
      </c>
      <c r="C7" s="62"/>
      <c r="D7" s="9">
        <v>3.3</v>
      </c>
      <c r="E7" s="47">
        <v>34.457075938404216</v>
      </c>
      <c r="F7" s="4">
        <v>50</v>
      </c>
      <c r="G7" s="11">
        <v>0.65</v>
      </c>
      <c r="H7" s="10">
        <f t="shared" ref="H7:H30" si="0">E7*G7</f>
        <v>22.397099359962741</v>
      </c>
      <c r="I7" s="10">
        <f>MAX(0,(I6+L6-D6-M6+O6))</f>
        <v>130.05419866189609</v>
      </c>
      <c r="J7" s="10">
        <f>(Parameters!$C$11-'1_Day_Lead'!I7)/(Parameters!$C$11-Parameters!$C$12)</f>
        <v>1.7018988343937507</v>
      </c>
      <c r="K7" s="10">
        <f t="shared" ref="K7:K30" si="1">IF(J7&lt;0,0,IF(J7&gt;1,1,J7))</f>
        <v>1</v>
      </c>
      <c r="L7" s="10">
        <f t="shared" ref="L7:L30" si="2">H7*K7</f>
        <v>22.397099359962741</v>
      </c>
      <c r="M7" s="10">
        <f t="shared" ref="M7:M30" si="3">MAX((M6+O6+D7-L7-P6),0)</f>
        <v>19.00757614182622</v>
      </c>
      <c r="N7" s="10" t="str">
        <f t="shared" ref="N7:N30" si="4">IF(M7&lt;0.25*F7,"HI",IF(M7&lt;0.5*F7,"MI",IF(M7&lt;0.75*F7,"LI","NI")))</f>
        <v>MI</v>
      </c>
      <c r="O7" s="10">
        <f t="shared" ref="O7:O30" si="5">IF(N7="NI",0,IF(N7="LI",0.25*F7,IF(N7="MI",0.5*F7,0.75*F7)))</f>
        <v>25</v>
      </c>
      <c r="P7" s="10">
        <f t="shared" ref="P7:P30" si="6">0.25*M7</f>
        <v>4.7518940354565551</v>
      </c>
      <c r="Q7" s="2"/>
      <c r="R7" s="2"/>
      <c r="S7" s="2"/>
      <c r="T7" s="2"/>
      <c r="U7" s="2"/>
    </row>
    <row r="8" spans="1:21" x14ac:dyDescent="0.3">
      <c r="B8" s="9">
        <v>11</v>
      </c>
      <c r="C8" s="62"/>
      <c r="D8" s="9">
        <v>29.900000000000002</v>
      </c>
      <c r="E8" s="47">
        <v>16.456419267490794</v>
      </c>
      <c r="F8" s="4">
        <v>50</v>
      </c>
      <c r="G8" s="11">
        <v>0.65</v>
      </c>
      <c r="H8" s="10">
        <f t="shared" si="0"/>
        <v>10.696672523869017</v>
      </c>
      <c r="I8" s="10">
        <f t="shared" ref="I8:I30" si="7">MAX(0,(I7+L7-D7-M7+O7))</f>
        <v>155.14372188003261</v>
      </c>
      <c r="J8" s="10">
        <f>(Parameters!$C$11-'1_Day_Lead'!I8)/(Parameters!$C$11-Parameters!$C$12)</f>
        <v>2.17362003379557</v>
      </c>
      <c r="K8" s="10">
        <f t="shared" si="1"/>
        <v>1</v>
      </c>
      <c r="L8" s="10">
        <f t="shared" si="2"/>
        <v>10.696672523869017</v>
      </c>
      <c r="M8" s="10">
        <f t="shared" si="3"/>
        <v>58.459009582500656</v>
      </c>
      <c r="N8" s="10" t="str">
        <f t="shared" si="4"/>
        <v>NI</v>
      </c>
      <c r="O8" s="10">
        <f t="shared" si="5"/>
        <v>0</v>
      </c>
      <c r="P8" s="10">
        <f t="shared" si="6"/>
        <v>14.614752395625164</v>
      </c>
      <c r="Q8" s="2"/>
      <c r="R8" s="2"/>
      <c r="S8" s="2"/>
      <c r="T8" s="2"/>
      <c r="U8" s="2"/>
    </row>
    <row r="9" spans="1:21" x14ac:dyDescent="0.3">
      <c r="B9" s="9">
        <v>16</v>
      </c>
      <c r="C9" s="62"/>
      <c r="D9" s="9">
        <v>11.2</v>
      </c>
      <c r="E9" s="47">
        <v>31.607556239045806</v>
      </c>
      <c r="F9" s="4">
        <v>50</v>
      </c>
      <c r="G9" s="11">
        <v>0.65</v>
      </c>
      <c r="H9" s="10">
        <f t="shared" si="0"/>
        <v>20.544911555379773</v>
      </c>
      <c r="I9" s="10">
        <f t="shared" si="7"/>
        <v>77.481384821400965</v>
      </c>
      <c r="J9" s="10">
        <f>(Parameters!$C$11-'1_Day_Lead'!I9)/(Parameters!$C$11-Parameters!$C$12)</f>
        <v>2.6976677861454212</v>
      </c>
      <c r="K9" s="10">
        <f t="shared" si="1"/>
        <v>1</v>
      </c>
      <c r="L9" s="10">
        <f t="shared" si="2"/>
        <v>20.544911555379773</v>
      </c>
      <c r="M9" s="10">
        <f t="shared" si="3"/>
        <v>34.499345631495729</v>
      </c>
      <c r="N9" s="10" t="str">
        <f t="shared" si="4"/>
        <v>LI</v>
      </c>
      <c r="O9" s="10">
        <f t="shared" si="5"/>
        <v>12.5</v>
      </c>
      <c r="P9" s="10">
        <f t="shared" si="6"/>
        <v>8.6248364078739321</v>
      </c>
      <c r="Q9" s="2"/>
      <c r="R9" s="2"/>
      <c r="S9" s="2"/>
      <c r="T9" s="2"/>
      <c r="U9" s="2"/>
    </row>
    <row r="10" spans="1:21" x14ac:dyDescent="0.3">
      <c r="B10" s="9">
        <v>21</v>
      </c>
      <c r="C10" s="62"/>
      <c r="D10" s="9">
        <v>0</v>
      </c>
      <c r="E10" s="47">
        <v>39.877904297392597</v>
      </c>
      <c r="F10" s="4">
        <v>50</v>
      </c>
      <c r="G10" s="11">
        <v>0.65</v>
      </c>
      <c r="H10" s="10">
        <f t="shared" si="0"/>
        <v>25.92063779330519</v>
      </c>
      <c r="I10" s="10">
        <f t="shared" si="7"/>
        <v>64.826950745285004</v>
      </c>
      <c r="J10" s="10">
        <f>(Parameters!$C$11-'1_Day_Lead'!I10)/(Parameters!$C$11-Parameters!$C$12)</f>
        <v>3.1468000695553133</v>
      </c>
      <c r="K10" s="10">
        <f t="shared" si="1"/>
        <v>1</v>
      </c>
      <c r="L10" s="10">
        <f t="shared" si="2"/>
        <v>25.92063779330519</v>
      </c>
      <c r="M10" s="10">
        <f t="shared" si="3"/>
        <v>12.453871430316607</v>
      </c>
      <c r="N10" s="10" t="str">
        <f t="shared" si="4"/>
        <v>HI</v>
      </c>
      <c r="O10" s="10">
        <f t="shared" si="5"/>
        <v>37.5</v>
      </c>
      <c r="P10" s="10">
        <f t="shared" si="6"/>
        <v>3.1134678575791517</v>
      </c>
      <c r="Q10" s="2"/>
      <c r="R10" s="2"/>
      <c r="S10" s="2"/>
      <c r="T10" s="2"/>
      <c r="U10" s="2"/>
    </row>
    <row r="11" spans="1:21" x14ac:dyDescent="0.3">
      <c r="B11" s="9">
        <v>26</v>
      </c>
      <c r="C11" s="63"/>
      <c r="D11" s="9">
        <v>16.5</v>
      </c>
      <c r="E11" s="47">
        <v>25.815692211727292</v>
      </c>
      <c r="F11" s="4">
        <v>50</v>
      </c>
      <c r="G11" s="11">
        <v>0.65</v>
      </c>
      <c r="H11" s="10">
        <f t="shared" si="0"/>
        <v>16.78019993762274</v>
      </c>
      <c r="I11" s="10">
        <f t="shared" si="7"/>
        <v>115.79371710827358</v>
      </c>
      <c r="J11" s="10">
        <f>(Parameters!$C$11-'1_Day_Lead'!I11)/(Parameters!$C$11-Parameters!$C$12)</f>
        <v>3.623896648038146</v>
      </c>
      <c r="K11" s="10">
        <f t="shared" si="1"/>
        <v>1</v>
      </c>
      <c r="L11" s="10">
        <f t="shared" si="2"/>
        <v>16.78019993762274</v>
      </c>
      <c r="M11" s="10">
        <f t="shared" si="3"/>
        <v>46.560203635114718</v>
      </c>
      <c r="N11" s="10" t="str">
        <f t="shared" si="4"/>
        <v>NI</v>
      </c>
      <c r="O11" s="10">
        <f t="shared" si="5"/>
        <v>0</v>
      </c>
      <c r="P11" s="10">
        <f t="shared" si="6"/>
        <v>11.640050908778679</v>
      </c>
      <c r="Q11" s="2"/>
      <c r="R11" s="2"/>
      <c r="S11" s="2"/>
      <c r="T11" s="2"/>
      <c r="U11" s="2"/>
    </row>
    <row r="12" spans="1:21" x14ac:dyDescent="0.3">
      <c r="A12">
        <f>COUNT(D12:D18)</f>
        <v>7</v>
      </c>
      <c r="B12" s="9">
        <v>31</v>
      </c>
      <c r="C12" s="61" t="s">
        <v>39</v>
      </c>
      <c r="D12" s="9">
        <v>28.300000000000004</v>
      </c>
      <c r="E12" s="47">
        <v>18.400705036519007</v>
      </c>
      <c r="F12" s="4">
        <v>30</v>
      </c>
      <c r="G12" s="11">
        <f>G11+((Parameters!$E$18-Parameters!$E$17)/$A$12)</f>
        <v>0.72142857142857142</v>
      </c>
      <c r="H12" s="10">
        <f t="shared" si="0"/>
        <v>13.274794347774426</v>
      </c>
      <c r="I12" s="10">
        <f t="shared" si="7"/>
        <v>69.513713410781619</v>
      </c>
      <c r="J12" s="10">
        <f>(Parameters!$C$11-'1_Day_Lead'!I12)/(Parameters!$C$11-Parameters!$C$12)</f>
        <v>4</v>
      </c>
      <c r="K12" s="10">
        <f t="shared" si="1"/>
        <v>1</v>
      </c>
      <c r="L12" s="10">
        <f t="shared" si="2"/>
        <v>13.274794347774426</v>
      </c>
      <c r="M12" s="10">
        <f t="shared" si="3"/>
        <v>49.945358378561608</v>
      </c>
      <c r="N12" s="10" t="str">
        <f t="shared" si="4"/>
        <v>NI</v>
      </c>
      <c r="O12" s="10">
        <f t="shared" si="5"/>
        <v>0</v>
      </c>
      <c r="P12" s="10">
        <f t="shared" si="6"/>
        <v>12.486339594640402</v>
      </c>
      <c r="Q12" s="2"/>
      <c r="R12" s="2"/>
      <c r="S12" s="2"/>
      <c r="T12" s="2"/>
      <c r="U12" s="2"/>
    </row>
    <row r="13" spans="1:21" ht="14.7" customHeight="1" x14ac:dyDescent="0.3">
      <c r="B13" s="9">
        <v>36</v>
      </c>
      <c r="C13" s="62"/>
      <c r="D13" s="9">
        <v>56.5</v>
      </c>
      <c r="E13" s="47">
        <v>13.331220467027462</v>
      </c>
      <c r="F13" s="4">
        <v>30</v>
      </c>
      <c r="G13" s="11">
        <f>G12+((Parameters!$E$18-Parameters!$E$17)/$A$12)</f>
        <v>0.79285714285714282</v>
      </c>
      <c r="H13" s="10">
        <f t="shared" si="0"/>
        <v>10.569753370286058</v>
      </c>
      <c r="I13" s="10">
        <f t="shared" si="7"/>
        <v>4.5431493799944391</v>
      </c>
      <c r="J13" s="10">
        <f>(Parameters!$C$11-'1_Day_Lead'!I13)/(Parameters!$C$11-Parameters!$C$12)</f>
        <v>4</v>
      </c>
      <c r="K13" s="10">
        <f t="shared" si="1"/>
        <v>1</v>
      </c>
      <c r="L13" s="10">
        <f t="shared" si="2"/>
        <v>10.569753370286058</v>
      </c>
      <c r="M13" s="10">
        <f t="shared" si="3"/>
        <v>83.389265413635158</v>
      </c>
      <c r="N13" s="10" t="str">
        <f t="shared" si="4"/>
        <v>NI</v>
      </c>
      <c r="O13" s="10">
        <f t="shared" si="5"/>
        <v>0</v>
      </c>
      <c r="P13" s="10">
        <f t="shared" si="6"/>
        <v>20.84731635340879</v>
      </c>
      <c r="Q13" s="2"/>
      <c r="R13" s="2"/>
      <c r="S13" s="2"/>
      <c r="T13" s="2"/>
      <c r="U13" s="2"/>
    </row>
    <row r="14" spans="1:21" x14ac:dyDescent="0.3">
      <c r="B14" s="9">
        <v>41</v>
      </c>
      <c r="C14" s="62"/>
      <c r="D14" s="9">
        <v>105.9</v>
      </c>
      <c r="E14" s="47">
        <v>8.5382524325367299</v>
      </c>
      <c r="F14" s="4">
        <v>30</v>
      </c>
      <c r="G14" s="11">
        <f>G13+((Parameters!$E$18-Parameters!$E$17)/$A$12)</f>
        <v>0.86428571428571421</v>
      </c>
      <c r="H14" s="10">
        <f t="shared" si="0"/>
        <v>7.3794896024067445</v>
      </c>
      <c r="I14" s="10">
        <f t="shared" si="7"/>
        <v>0</v>
      </c>
      <c r="J14" s="10">
        <f>(Parameters!$C$11-'1_Day_Lead'!I14)/(Parameters!$C$11-Parameters!$C$12)</f>
        <v>4</v>
      </c>
      <c r="K14" s="10">
        <f t="shared" si="1"/>
        <v>1</v>
      </c>
      <c r="L14" s="10">
        <f t="shared" si="2"/>
        <v>7.3794896024067445</v>
      </c>
      <c r="M14" s="10">
        <f t="shared" si="3"/>
        <v>161.06245945781964</v>
      </c>
      <c r="N14" s="10" t="str">
        <f t="shared" si="4"/>
        <v>NI</v>
      </c>
      <c r="O14" s="10">
        <f t="shared" si="5"/>
        <v>0</v>
      </c>
      <c r="P14" s="10">
        <f t="shared" si="6"/>
        <v>40.265614864454911</v>
      </c>
      <c r="Q14" s="2"/>
      <c r="R14" s="2"/>
      <c r="S14" s="2"/>
      <c r="T14" s="2"/>
      <c r="U14" s="2"/>
    </row>
    <row r="15" spans="1:21" ht="14.7" customHeight="1" x14ac:dyDescent="0.3">
      <c r="B15" s="9">
        <v>46</v>
      </c>
      <c r="C15" s="62"/>
      <c r="D15" s="35">
        <v>52.2</v>
      </c>
      <c r="E15" s="47">
        <v>13.023949988546573</v>
      </c>
      <c r="F15" s="4">
        <v>30</v>
      </c>
      <c r="G15" s="11">
        <f>G14+((Parameters!$E$18-Parameters!$E$17)/$A$12)</f>
        <v>0.93571428571428561</v>
      </c>
      <c r="H15" s="10">
        <f t="shared" si="0"/>
        <v>12.186696060711434</v>
      </c>
      <c r="I15" s="10">
        <f t="shared" si="7"/>
        <v>0</v>
      </c>
      <c r="J15" s="10">
        <f>(Parameters!$C$11-'1_Day_Lead'!I15)/(Parameters!$C$11-Parameters!$C$12)</f>
        <v>3.8329551050131556</v>
      </c>
      <c r="K15" s="10">
        <f t="shared" si="1"/>
        <v>1</v>
      </c>
      <c r="L15" s="10">
        <f t="shared" si="2"/>
        <v>12.186696060711434</v>
      </c>
      <c r="M15" s="10">
        <f t="shared" si="3"/>
        <v>160.81014853265333</v>
      </c>
      <c r="N15" s="10" t="str">
        <f t="shared" si="4"/>
        <v>NI</v>
      </c>
      <c r="O15" s="10">
        <f t="shared" si="5"/>
        <v>0</v>
      </c>
      <c r="P15" s="10">
        <f t="shared" si="6"/>
        <v>40.202537133163332</v>
      </c>
      <c r="Q15" s="2"/>
      <c r="R15" s="2"/>
      <c r="S15" s="2"/>
      <c r="T15" s="2"/>
      <c r="U15" s="2"/>
    </row>
    <row r="16" spans="1:21" x14ac:dyDescent="0.3">
      <c r="B16" s="9">
        <v>51</v>
      </c>
      <c r="C16" s="62"/>
      <c r="D16" s="35">
        <v>16.100000000000001</v>
      </c>
      <c r="E16" s="47">
        <v>15.342370031672889</v>
      </c>
      <c r="F16" s="4">
        <v>30</v>
      </c>
      <c r="G16" s="11">
        <f>G15+((Parameters!$E$18-Parameters!$E$17)/$A$12)</f>
        <v>1.0071428571428571</v>
      </c>
      <c r="H16" s="10">
        <f t="shared" si="0"/>
        <v>15.45195838904198</v>
      </c>
      <c r="I16" s="10">
        <f t="shared" si="7"/>
        <v>0</v>
      </c>
      <c r="J16" s="10">
        <f>(Parameters!$C$11-'1_Day_Lead'!I16)/(Parameters!$C$11-Parameters!$C$12)</f>
        <v>4</v>
      </c>
      <c r="K16" s="10">
        <f t="shared" si="1"/>
        <v>1</v>
      </c>
      <c r="L16" s="10">
        <f t="shared" si="2"/>
        <v>15.45195838904198</v>
      </c>
      <c r="M16" s="10">
        <f t="shared" si="3"/>
        <v>121.25565301044801</v>
      </c>
      <c r="N16" s="10" t="str">
        <f t="shared" si="4"/>
        <v>NI</v>
      </c>
      <c r="O16" s="10">
        <f t="shared" si="5"/>
        <v>0</v>
      </c>
      <c r="P16" s="10">
        <f t="shared" si="6"/>
        <v>30.313913252612004</v>
      </c>
      <c r="Q16" s="2"/>
      <c r="R16" s="2"/>
      <c r="S16" s="2"/>
      <c r="T16" s="2"/>
      <c r="U16" s="2"/>
    </row>
    <row r="17" spans="1:21" x14ac:dyDescent="0.3">
      <c r="B17" s="9">
        <v>56</v>
      </c>
      <c r="C17" s="62"/>
      <c r="D17" s="35">
        <v>19.3</v>
      </c>
      <c r="E17" s="47">
        <v>15.615379693013315</v>
      </c>
      <c r="F17" s="4">
        <v>30</v>
      </c>
      <c r="G17" s="11">
        <f>G16+((Parameters!$E$18-Parameters!$E$17)/$A$12)</f>
        <v>1.0785714285714285</v>
      </c>
      <c r="H17" s="10">
        <f t="shared" si="0"/>
        <v>16.842302383178644</v>
      </c>
      <c r="I17" s="10">
        <f t="shared" si="7"/>
        <v>0</v>
      </c>
      <c r="J17" s="10">
        <f>(Parameters!$C$11-'1_Day_Lead'!I17)/(Parameters!$C$11-Parameters!$C$12)</f>
        <v>4</v>
      </c>
      <c r="K17" s="10">
        <f t="shared" si="1"/>
        <v>1</v>
      </c>
      <c r="L17" s="10">
        <f t="shared" si="2"/>
        <v>16.842302383178644</v>
      </c>
      <c r="M17" s="10">
        <f t="shared" si="3"/>
        <v>93.399437374657367</v>
      </c>
      <c r="N17" s="10" t="str">
        <f t="shared" si="4"/>
        <v>NI</v>
      </c>
      <c r="O17" s="10">
        <f t="shared" si="5"/>
        <v>0</v>
      </c>
      <c r="P17" s="10">
        <f t="shared" si="6"/>
        <v>23.349859343664342</v>
      </c>
      <c r="Q17" s="2"/>
      <c r="R17" s="2"/>
      <c r="S17" s="2"/>
      <c r="T17" s="2"/>
      <c r="U17" s="2"/>
    </row>
    <row r="18" spans="1:21" x14ac:dyDescent="0.3">
      <c r="B18" s="9">
        <v>61</v>
      </c>
      <c r="C18" s="63"/>
      <c r="D18" s="35">
        <v>18.899999999999999</v>
      </c>
      <c r="E18" s="47">
        <v>12.9692253667515</v>
      </c>
      <c r="F18" s="4">
        <v>30</v>
      </c>
      <c r="G18" s="11">
        <f>G17+((Parameters!$E$18-Parameters!$E$17)/$A$12)</f>
        <v>1.1499999999999999</v>
      </c>
      <c r="H18" s="10">
        <f t="shared" si="0"/>
        <v>14.914609171764225</v>
      </c>
      <c r="I18" s="10">
        <f t="shared" si="7"/>
        <v>0</v>
      </c>
      <c r="J18" s="10">
        <f>(Parameters!$C$11-'1_Day_Lead'!I18)/(Parameters!$C$11-Parameters!$C$12)</f>
        <v>4</v>
      </c>
      <c r="K18" s="10">
        <f t="shared" si="1"/>
        <v>1</v>
      </c>
      <c r="L18" s="10">
        <f t="shared" si="2"/>
        <v>14.914609171764225</v>
      </c>
      <c r="M18" s="10">
        <f t="shared" si="3"/>
        <v>74.034968859228798</v>
      </c>
      <c r="N18" s="10" t="str">
        <f t="shared" si="4"/>
        <v>NI</v>
      </c>
      <c r="O18" s="10">
        <f t="shared" si="5"/>
        <v>0</v>
      </c>
      <c r="P18" s="10">
        <f t="shared" si="6"/>
        <v>18.508742214807199</v>
      </c>
      <c r="Q18" s="2"/>
      <c r="R18" s="2"/>
      <c r="S18" s="2"/>
      <c r="T18" s="2"/>
      <c r="U18" s="2"/>
    </row>
    <row r="19" spans="1:21" ht="14.7" customHeight="1" x14ac:dyDescent="0.3">
      <c r="B19" s="9">
        <v>66</v>
      </c>
      <c r="C19" s="76" t="s">
        <v>40</v>
      </c>
      <c r="D19" s="35">
        <v>28.4</v>
      </c>
      <c r="E19" s="47">
        <v>8.5008583741836805</v>
      </c>
      <c r="F19" s="4">
        <v>40</v>
      </c>
      <c r="G19" s="11">
        <f>1.15</f>
        <v>1.1499999999999999</v>
      </c>
      <c r="H19" s="10">
        <f t="shared" si="0"/>
        <v>9.7759871303112327</v>
      </c>
      <c r="I19" s="10">
        <f t="shared" si="7"/>
        <v>0</v>
      </c>
      <c r="J19" s="10">
        <f>(Parameters!$C$11-'1_Day_Lead'!I19)/(Parameters!$C$11-Parameters!$C$12)</f>
        <v>4</v>
      </c>
      <c r="K19" s="10">
        <f t="shared" si="1"/>
        <v>1</v>
      </c>
      <c r="L19" s="10">
        <f t="shared" si="2"/>
        <v>9.7759871303112327</v>
      </c>
      <c r="M19" s="10">
        <f t="shared" si="3"/>
        <v>74.150239514110368</v>
      </c>
      <c r="N19" s="10" t="str">
        <f t="shared" si="4"/>
        <v>NI</v>
      </c>
      <c r="O19" s="10">
        <f t="shared" si="5"/>
        <v>0</v>
      </c>
      <c r="P19" s="10">
        <f t="shared" si="6"/>
        <v>18.537559878527592</v>
      </c>
      <c r="Q19" s="2"/>
      <c r="R19" s="2"/>
      <c r="S19" s="2"/>
      <c r="T19" s="2"/>
      <c r="U19" s="2"/>
    </row>
    <row r="20" spans="1:21" x14ac:dyDescent="0.3">
      <c r="B20" s="9">
        <v>71</v>
      </c>
      <c r="C20" s="76"/>
      <c r="D20" s="35">
        <v>51.6</v>
      </c>
      <c r="E20" s="47">
        <v>8.8060199884785835</v>
      </c>
      <c r="F20" s="4">
        <v>40</v>
      </c>
      <c r="G20" s="11">
        <f t="shared" ref="G20:G25" si="8">1.15</f>
        <v>1.1499999999999999</v>
      </c>
      <c r="H20" s="10">
        <f t="shared" si="0"/>
        <v>10.126922986750371</v>
      </c>
      <c r="I20" s="10">
        <f t="shared" si="7"/>
        <v>0</v>
      </c>
      <c r="J20" s="10">
        <f>(Parameters!$C$11-'1_Day_Lead'!I20)/(Parameters!$C$11-Parameters!$C$12)</f>
        <v>4</v>
      </c>
      <c r="K20" s="10">
        <f t="shared" si="1"/>
        <v>1</v>
      </c>
      <c r="L20" s="10">
        <f t="shared" si="2"/>
        <v>10.126922986750371</v>
      </c>
      <c r="M20" s="10">
        <f t="shared" si="3"/>
        <v>97.085756648832415</v>
      </c>
      <c r="N20" s="10" t="str">
        <f t="shared" si="4"/>
        <v>NI</v>
      </c>
      <c r="O20" s="10">
        <f t="shared" si="5"/>
        <v>0</v>
      </c>
      <c r="P20" s="10">
        <f t="shared" si="6"/>
        <v>24.271439162208104</v>
      </c>
      <c r="Q20" s="2"/>
      <c r="R20" s="2"/>
      <c r="S20" s="2"/>
      <c r="T20" s="2"/>
      <c r="U20" s="2"/>
    </row>
    <row r="21" spans="1:21" x14ac:dyDescent="0.3">
      <c r="B21" s="9">
        <v>76</v>
      </c>
      <c r="C21" s="76"/>
      <c r="D21" s="35">
        <v>12.8</v>
      </c>
      <c r="E21" s="47">
        <v>11.027810629075265</v>
      </c>
      <c r="F21" s="4">
        <v>40</v>
      </c>
      <c r="G21" s="11">
        <f t="shared" si="8"/>
        <v>1.1499999999999999</v>
      </c>
      <c r="H21" s="10">
        <f t="shared" si="0"/>
        <v>12.681982223436554</v>
      </c>
      <c r="I21" s="10">
        <f t="shared" si="7"/>
        <v>0</v>
      </c>
      <c r="J21" s="10">
        <f>(Parameters!$C$11-'1_Day_Lead'!I21)/(Parameters!$C$11-Parameters!$C$12)</f>
        <v>4</v>
      </c>
      <c r="K21" s="10">
        <f t="shared" si="1"/>
        <v>1</v>
      </c>
      <c r="L21" s="10">
        <f t="shared" si="2"/>
        <v>12.681982223436554</v>
      </c>
      <c r="M21" s="10">
        <f t="shared" si="3"/>
        <v>72.932335263187753</v>
      </c>
      <c r="N21" s="10" t="str">
        <f t="shared" si="4"/>
        <v>NI</v>
      </c>
      <c r="O21" s="10">
        <f t="shared" si="5"/>
        <v>0</v>
      </c>
      <c r="P21" s="10">
        <f t="shared" si="6"/>
        <v>18.233083815796938</v>
      </c>
      <c r="Q21" s="2"/>
      <c r="R21" s="2"/>
      <c r="S21" s="2"/>
      <c r="T21" s="2"/>
      <c r="U21" s="2"/>
    </row>
    <row r="22" spans="1:21" ht="14.7" customHeight="1" x14ac:dyDescent="0.3">
      <c r="B22" s="9">
        <v>81</v>
      </c>
      <c r="C22" s="76"/>
      <c r="D22" s="35">
        <v>52.7</v>
      </c>
      <c r="E22" s="47">
        <v>9.0386188844431263</v>
      </c>
      <c r="F22" s="4">
        <v>40</v>
      </c>
      <c r="G22" s="11">
        <f t="shared" si="8"/>
        <v>1.1499999999999999</v>
      </c>
      <c r="H22" s="10">
        <f t="shared" si="0"/>
        <v>10.394411717109595</v>
      </c>
      <c r="I22" s="10">
        <f t="shared" si="7"/>
        <v>0</v>
      </c>
      <c r="J22" s="10">
        <f>(Parameters!$C$11-'1_Day_Lead'!I22)/(Parameters!$C$11-Parameters!$C$12)</f>
        <v>4</v>
      </c>
      <c r="K22" s="10">
        <f t="shared" si="1"/>
        <v>1</v>
      </c>
      <c r="L22" s="10">
        <f t="shared" si="2"/>
        <v>10.394411717109595</v>
      </c>
      <c r="M22" s="10">
        <f t="shared" si="3"/>
        <v>97.004839730281219</v>
      </c>
      <c r="N22" s="10" t="str">
        <f t="shared" si="4"/>
        <v>NI</v>
      </c>
      <c r="O22" s="10">
        <f t="shared" si="5"/>
        <v>0</v>
      </c>
      <c r="P22" s="10">
        <f t="shared" si="6"/>
        <v>24.251209932570305</v>
      </c>
      <c r="Q22" s="2"/>
      <c r="R22" s="2"/>
      <c r="S22" s="2"/>
      <c r="T22" s="2"/>
      <c r="U22" s="2"/>
    </row>
    <row r="23" spans="1:21" x14ac:dyDescent="0.3">
      <c r="B23" s="9">
        <v>86</v>
      </c>
      <c r="C23" s="76"/>
      <c r="D23" s="35">
        <v>52.400000000000006</v>
      </c>
      <c r="E23" s="47">
        <v>7.2218210370551592</v>
      </c>
      <c r="F23" s="4">
        <v>40</v>
      </c>
      <c r="G23" s="11">
        <f t="shared" si="8"/>
        <v>1.1499999999999999</v>
      </c>
      <c r="H23" s="10">
        <f t="shared" si="0"/>
        <v>8.3050941926134332</v>
      </c>
      <c r="I23" s="10">
        <f t="shared" si="7"/>
        <v>0</v>
      </c>
      <c r="J23" s="10">
        <f>(Parameters!$C$11-'1_Day_Lead'!I23)/(Parameters!$C$11-Parameters!$C$12)</f>
        <v>4</v>
      </c>
      <c r="K23" s="10">
        <f t="shared" si="1"/>
        <v>1</v>
      </c>
      <c r="L23" s="10">
        <f t="shared" si="2"/>
        <v>8.3050941926134332</v>
      </c>
      <c r="M23" s="10">
        <f t="shared" si="3"/>
        <v>116.84853560509748</v>
      </c>
      <c r="N23" s="10" t="str">
        <f t="shared" si="4"/>
        <v>NI</v>
      </c>
      <c r="O23" s="10">
        <f t="shared" si="5"/>
        <v>0</v>
      </c>
      <c r="P23" s="10">
        <f t="shared" si="6"/>
        <v>29.21213390127437</v>
      </c>
      <c r="Q23" s="2"/>
      <c r="R23" s="2"/>
      <c r="S23" s="2"/>
      <c r="T23" s="2"/>
      <c r="U23" s="2"/>
    </row>
    <row r="24" spans="1:21" x14ac:dyDescent="0.3">
      <c r="B24" s="9">
        <v>91</v>
      </c>
      <c r="C24" s="76"/>
      <c r="D24" s="35">
        <v>16.799999999999997</v>
      </c>
      <c r="E24" s="47">
        <v>12.694187633927326</v>
      </c>
      <c r="F24" s="4">
        <v>40</v>
      </c>
      <c r="G24" s="11">
        <f t="shared" si="8"/>
        <v>1.1499999999999999</v>
      </c>
      <c r="H24" s="10">
        <f t="shared" si="0"/>
        <v>14.598315779016424</v>
      </c>
      <c r="I24" s="10">
        <f t="shared" si="7"/>
        <v>0</v>
      </c>
      <c r="J24" s="10">
        <f>(Parameters!$C$11-'1_Day_Lead'!I24)/(Parameters!$C$11-Parameters!$C$12)</f>
        <v>4</v>
      </c>
      <c r="K24" s="10">
        <f t="shared" si="1"/>
        <v>1</v>
      </c>
      <c r="L24" s="10">
        <f t="shared" si="2"/>
        <v>14.598315779016424</v>
      </c>
      <c r="M24" s="10">
        <f t="shared" si="3"/>
        <v>89.838085924806705</v>
      </c>
      <c r="N24" s="10" t="str">
        <f t="shared" si="4"/>
        <v>NI</v>
      </c>
      <c r="O24" s="10">
        <f t="shared" si="5"/>
        <v>0</v>
      </c>
      <c r="P24" s="10">
        <f t="shared" si="6"/>
        <v>22.459521481201676</v>
      </c>
      <c r="Q24" s="2"/>
      <c r="R24" s="2"/>
      <c r="S24" s="2"/>
      <c r="T24" s="2"/>
      <c r="U24" s="2"/>
    </row>
    <row r="25" spans="1:21" x14ac:dyDescent="0.3">
      <c r="B25" s="9">
        <v>96</v>
      </c>
      <c r="C25" s="76"/>
      <c r="D25" s="35">
        <v>39</v>
      </c>
      <c r="E25" s="47">
        <v>9.5697534009888532</v>
      </c>
      <c r="F25" s="4">
        <v>40</v>
      </c>
      <c r="G25" s="11">
        <f t="shared" si="8"/>
        <v>1.1499999999999999</v>
      </c>
      <c r="H25" s="10">
        <f t="shared" si="0"/>
        <v>11.00521641113718</v>
      </c>
      <c r="I25" s="10">
        <f t="shared" si="7"/>
        <v>0</v>
      </c>
      <c r="J25" s="10">
        <f>(Parameters!$C$11-'1_Day_Lead'!I25)/(Parameters!$C$11-Parameters!$C$12)</f>
        <v>4</v>
      </c>
      <c r="K25" s="10">
        <f t="shared" si="1"/>
        <v>1</v>
      </c>
      <c r="L25" s="10">
        <f t="shared" si="2"/>
        <v>11.00521641113718</v>
      </c>
      <c r="M25" s="10">
        <f t="shared" si="3"/>
        <v>95.373348032467845</v>
      </c>
      <c r="N25" s="10" t="str">
        <f t="shared" si="4"/>
        <v>NI</v>
      </c>
      <c r="O25" s="10">
        <f t="shared" si="5"/>
        <v>0</v>
      </c>
      <c r="P25" s="10">
        <f t="shared" si="6"/>
        <v>23.843337008116961</v>
      </c>
      <c r="Q25" s="2"/>
      <c r="R25" s="2"/>
      <c r="S25" s="2"/>
      <c r="T25" s="2"/>
      <c r="U25" s="2"/>
    </row>
    <row r="26" spans="1:21" x14ac:dyDescent="0.3">
      <c r="A26">
        <f>COUNT(D26:D30)</f>
        <v>5</v>
      </c>
      <c r="B26" s="9">
        <v>101</v>
      </c>
      <c r="C26" s="61" t="s">
        <v>43</v>
      </c>
      <c r="D26" s="35">
        <v>23.2</v>
      </c>
      <c r="E26" s="47">
        <v>10.459628625588469</v>
      </c>
      <c r="F26" s="4">
        <v>10</v>
      </c>
      <c r="G26" s="11">
        <f>G25-((Parameters!$E$19-Parameters!$E$20)/'5_Day_Lead'!$A$26)</f>
        <v>1.0499999999999998</v>
      </c>
      <c r="H26" s="10">
        <f t="shared" si="0"/>
        <v>10.982610056867889</v>
      </c>
      <c r="I26" s="10">
        <f t="shared" si="7"/>
        <v>0</v>
      </c>
      <c r="J26" s="10">
        <f>(Parameters!$C$11-'1_Day_Lead'!I26)/(Parameters!$C$11-Parameters!$C$12)</f>
        <v>4</v>
      </c>
      <c r="K26" s="10">
        <f t="shared" si="1"/>
        <v>1</v>
      </c>
      <c r="L26" s="10">
        <f t="shared" si="2"/>
        <v>10.982610056867889</v>
      </c>
      <c r="M26" s="10">
        <f t="shared" si="3"/>
        <v>83.747400967483003</v>
      </c>
      <c r="N26" s="10" t="str">
        <f t="shared" si="4"/>
        <v>NI</v>
      </c>
      <c r="O26" s="10">
        <f t="shared" si="5"/>
        <v>0</v>
      </c>
      <c r="P26" s="10">
        <f t="shared" si="6"/>
        <v>20.936850241870751</v>
      </c>
      <c r="Q26" s="2"/>
      <c r="R26" s="2"/>
      <c r="S26" s="2"/>
      <c r="T26" s="2"/>
      <c r="U26" s="2"/>
    </row>
    <row r="27" spans="1:21" ht="14.7" customHeight="1" x14ac:dyDescent="0.3">
      <c r="B27" s="9">
        <v>106</v>
      </c>
      <c r="C27" s="62"/>
      <c r="D27" s="35">
        <v>30.2</v>
      </c>
      <c r="E27" s="47">
        <v>8.6917582178588155</v>
      </c>
      <c r="F27" s="4">
        <v>10</v>
      </c>
      <c r="G27" s="11">
        <f>G26-((Parameters!$E$19-Parameters!$E$20)/'5_Day_Lead'!$A$26)</f>
        <v>0.94999999999999984</v>
      </c>
      <c r="H27" s="10">
        <f t="shared" si="0"/>
        <v>8.2571703069658735</v>
      </c>
      <c r="I27" s="10">
        <f t="shared" si="7"/>
        <v>0</v>
      </c>
      <c r="J27" s="10">
        <f>(Parameters!$C$11-'1_Day_Lead'!I27)/(Parameters!$C$11-Parameters!$C$12)</f>
        <v>4</v>
      </c>
      <c r="K27" s="10">
        <f t="shared" si="1"/>
        <v>1</v>
      </c>
      <c r="L27" s="10">
        <f t="shared" si="2"/>
        <v>8.2571703069658735</v>
      </c>
      <c r="M27" s="10">
        <f t="shared" si="3"/>
        <v>84.753380418646373</v>
      </c>
      <c r="N27" s="10" t="str">
        <f t="shared" si="4"/>
        <v>NI</v>
      </c>
      <c r="O27" s="10">
        <f t="shared" si="5"/>
        <v>0</v>
      </c>
      <c r="P27" s="10">
        <f t="shared" si="6"/>
        <v>21.188345104661593</v>
      </c>
      <c r="Q27" s="2"/>
      <c r="R27" s="2"/>
      <c r="S27" s="2"/>
      <c r="T27" s="2"/>
      <c r="U27" s="2"/>
    </row>
    <row r="28" spans="1:21" x14ac:dyDescent="0.3">
      <c r="B28" s="9">
        <v>111</v>
      </c>
      <c r="C28" s="62"/>
      <c r="D28" s="35">
        <v>24.999999999999996</v>
      </c>
      <c r="E28" s="47">
        <v>5.3897332834124008</v>
      </c>
      <c r="F28" s="4">
        <v>10</v>
      </c>
      <c r="G28" s="11">
        <f>G27-((Parameters!$E$19-Parameters!$E$20)/'5_Day_Lead'!$A$26)</f>
        <v>0.84999999999999987</v>
      </c>
      <c r="H28" s="10">
        <f t="shared" si="0"/>
        <v>4.5812732909005396</v>
      </c>
      <c r="I28" s="10">
        <f t="shared" si="7"/>
        <v>0</v>
      </c>
      <c r="J28" s="10">
        <f>(Parameters!$C$11-'1_Day_Lead'!I28)/(Parameters!$C$11-Parameters!$C$12)</f>
        <v>4</v>
      </c>
      <c r="K28" s="10">
        <f t="shared" si="1"/>
        <v>1</v>
      </c>
      <c r="L28" s="10">
        <f t="shared" si="2"/>
        <v>4.5812732909005396</v>
      </c>
      <c r="M28" s="10">
        <f t="shared" si="3"/>
        <v>83.983762023084239</v>
      </c>
      <c r="N28" s="10" t="str">
        <f t="shared" si="4"/>
        <v>NI</v>
      </c>
      <c r="O28" s="10">
        <f t="shared" si="5"/>
        <v>0</v>
      </c>
      <c r="P28" s="10">
        <f t="shared" si="6"/>
        <v>20.99594050577106</v>
      </c>
      <c r="Q28" s="2"/>
      <c r="R28" s="2"/>
      <c r="S28" s="2"/>
      <c r="T28" s="2"/>
      <c r="U28" s="2"/>
    </row>
    <row r="29" spans="1:21" x14ac:dyDescent="0.3">
      <c r="B29" s="9">
        <v>116</v>
      </c>
      <c r="C29" s="62"/>
      <c r="D29" s="35">
        <v>12.100000000000001</v>
      </c>
      <c r="E29" s="47">
        <v>6.3173337057902152</v>
      </c>
      <c r="F29" s="4">
        <v>10</v>
      </c>
      <c r="G29" s="11">
        <f>G28-((Parameters!$E$19-Parameters!$E$20)/'5_Day_Lead'!$A$26)</f>
        <v>0.74999999999999989</v>
      </c>
      <c r="H29" s="10">
        <f t="shared" si="0"/>
        <v>4.7380002793426605</v>
      </c>
      <c r="I29" s="10">
        <f t="shared" si="7"/>
        <v>0</v>
      </c>
      <c r="J29" s="10">
        <f>(Parameters!$C$11-'1_Day_Lead'!I29)/(Parameters!$C$11-Parameters!$C$12)</f>
        <v>4</v>
      </c>
      <c r="K29" s="10">
        <f t="shared" si="1"/>
        <v>1</v>
      </c>
      <c r="L29" s="10">
        <f t="shared" si="2"/>
        <v>4.7380002793426605</v>
      </c>
      <c r="M29" s="10">
        <f t="shared" si="3"/>
        <v>70.349821237970517</v>
      </c>
      <c r="N29" s="10" t="str">
        <f t="shared" si="4"/>
        <v>NI</v>
      </c>
      <c r="O29" s="10">
        <f t="shared" si="5"/>
        <v>0</v>
      </c>
      <c r="P29" s="10">
        <f t="shared" si="6"/>
        <v>17.587455309492629</v>
      </c>
      <c r="Q29" s="2"/>
      <c r="R29" s="2"/>
      <c r="S29" s="2"/>
      <c r="T29" s="2"/>
      <c r="U29" s="2"/>
    </row>
    <row r="30" spans="1:21" x14ac:dyDescent="0.3">
      <c r="B30" s="9">
        <v>121</v>
      </c>
      <c r="C30" s="63"/>
      <c r="D30" s="35">
        <v>21.5</v>
      </c>
      <c r="E30" s="47">
        <v>6.9983876197644745</v>
      </c>
      <c r="F30" s="4">
        <v>10</v>
      </c>
      <c r="G30" s="11">
        <f>G29-((Parameters!$E$19-Parameters!$E$20)/'5_Day_Lead'!$A$26)</f>
        <v>0.64999999999999991</v>
      </c>
      <c r="H30" s="10">
        <f t="shared" si="0"/>
        <v>4.5489519528469078</v>
      </c>
      <c r="I30" s="10">
        <f t="shared" si="7"/>
        <v>0</v>
      </c>
      <c r="J30" s="10">
        <f>(Parameters!$C$11-'1_Day_Lead'!I30)/(Parameters!$C$11-Parameters!$C$12)</f>
        <v>4</v>
      </c>
      <c r="K30" s="10">
        <f t="shared" si="1"/>
        <v>1</v>
      </c>
      <c r="L30" s="10">
        <f t="shared" si="2"/>
        <v>4.5489519528469078</v>
      </c>
      <c r="M30" s="10">
        <f t="shared" si="3"/>
        <v>69.713413975630985</v>
      </c>
      <c r="N30" s="10" t="str">
        <f t="shared" si="4"/>
        <v>NI</v>
      </c>
      <c r="O30" s="10">
        <f t="shared" si="5"/>
        <v>0</v>
      </c>
      <c r="P30" s="10">
        <f t="shared" si="6"/>
        <v>17.428353493907746</v>
      </c>
      <c r="Q30" s="2"/>
      <c r="R30" s="2"/>
      <c r="S30" s="2"/>
      <c r="T30" s="2"/>
      <c r="U30" s="2"/>
    </row>
    <row r="32" spans="1:21" x14ac:dyDescent="0.3">
      <c r="C32" t="s">
        <v>47</v>
      </c>
      <c r="D32">
        <f>SUM(D6:D11)</f>
        <v>62.400000000000006</v>
      </c>
      <c r="L32">
        <f>SUM(L6:L11)</f>
        <v>120.36662050108751</v>
      </c>
      <c r="O32">
        <f>SUM(O6:O11)</f>
        <v>100</v>
      </c>
      <c r="P32">
        <f>SUM(P6:P11)</f>
        <v>47.113226772576468</v>
      </c>
    </row>
    <row r="33" spans="3:16" x14ac:dyDescent="0.3">
      <c r="C33" t="s">
        <v>39</v>
      </c>
      <c r="D33">
        <f>SUM(D12:D18)</f>
        <v>297.20000000000005</v>
      </c>
      <c r="L33">
        <f>SUM(L12:L18)</f>
        <v>90.61960332516351</v>
      </c>
      <c r="O33">
        <f>SUM(O12:O18)</f>
        <v>0</v>
      </c>
      <c r="P33">
        <f>SUM(P12:P18)</f>
        <v>185.97432275675098</v>
      </c>
    </row>
    <row r="34" spans="3:16" x14ac:dyDescent="0.3">
      <c r="C34" t="s">
        <v>49</v>
      </c>
      <c r="D34">
        <f>SUM(D19:D25)</f>
        <v>253.7</v>
      </c>
      <c r="L34">
        <f>SUM(L19:L25)</f>
        <v>76.887930440374788</v>
      </c>
      <c r="O34">
        <f>SUM(O19:O25)</f>
        <v>0</v>
      </c>
      <c r="P34">
        <f>SUM(P19:P25)</f>
        <v>160.80828517969593</v>
      </c>
    </row>
    <row r="35" spans="3:16" x14ac:dyDescent="0.3">
      <c r="C35" t="s">
        <v>43</v>
      </c>
      <c r="D35">
        <f>SUM(D26:D30)</f>
        <v>112</v>
      </c>
      <c r="L35">
        <f>SUM(L26:L30)</f>
        <v>33.10800588692387</v>
      </c>
      <c r="O35">
        <f>SUM(O26:O30)</f>
        <v>0</v>
      </c>
      <c r="P35">
        <f>SUM(P26:P30)</f>
        <v>98.136944655703786</v>
      </c>
    </row>
    <row r="36" spans="3:16" x14ac:dyDescent="0.3">
      <c r="D36" s="13">
        <f>SUM(D6:D30)</f>
        <v>725.30000000000007</v>
      </c>
      <c r="E36" s="13"/>
      <c r="F36" s="13"/>
      <c r="G36" s="14"/>
      <c r="H36" s="14"/>
      <c r="I36" s="14"/>
      <c r="J36" s="14"/>
      <c r="K36" s="14"/>
      <c r="L36" s="13">
        <f>SUM(L6:L30)</f>
        <v>320.98216015354961</v>
      </c>
      <c r="M36" s="13"/>
      <c r="N36" s="13"/>
      <c r="O36" s="13">
        <f>SUM(O5:O30)</f>
        <v>100</v>
      </c>
      <c r="P36" s="13">
        <f>SUM(P5:P30)</f>
        <v>502.03277936472716</v>
      </c>
    </row>
    <row r="37" spans="3:16" x14ac:dyDescent="0.3">
      <c r="E37" s="27">
        <f>SUM(E6:E30)</f>
        <v>387.11643057215304</v>
      </c>
    </row>
  </sheetData>
  <mergeCells count="6">
    <mergeCell ref="C19:C25"/>
    <mergeCell ref="C26:C30"/>
    <mergeCell ref="B2:P2"/>
    <mergeCell ref="F4:F5"/>
    <mergeCell ref="C6:C11"/>
    <mergeCell ref="C12:C18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U37"/>
  <sheetViews>
    <sheetView topLeftCell="B10" workbookViewId="0">
      <selection activeCell="G12" sqref="G12"/>
    </sheetView>
  </sheetViews>
  <sheetFormatPr defaultRowHeight="14.4" x14ac:dyDescent="0.3"/>
  <cols>
    <col min="1" max="1" width="3.109375" customWidth="1"/>
    <col min="3" max="3" width="13.77734375" customWidth="1"/>
    <col min="4" max="4" width="13.21875" customWidth="1"/>
    <col min="5" max="5" width="10.6640625" customWidth="1"/>
    <col min="6" max="6" width="13.77734375" customWidth="1"/>
    <col min="10" max="10" width="11.33203125" customWidth="1"/>
    <col min="11" max="11" width="14.5546875" customWidth="1"/>
    <col min="12" max="12" width="10.21875" customWidth="1"/>
    <col min="13" max="13" width="13.88671875" customWidth="1"/>
    <col min="14" max="14" width="15" customWidth="1"/>
    <col min="15" max="15" width="13.21875" customWidth="1"/>
    <col min="16" max="16" width="17.77734375" customWidth="1"/>
  </cols>
  <sheetData>
    <row r="1" spans="1:21" ht="15" thickBot="1" x14ac:dyDescent="0.35"/>
    <row r="2" spans="1:21" ht="16.2" thickBot="1" x14ac:dyDescent="0.35">
      <c r="B2" s="64" t="s">
        <v>46</v>
      </c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6"/>
    </row>
    <row r="4" spans="1:21" ht="33" customHeight="1" x14ac:dyDescent="0.3">
      <c r="B4" s="1" t="s">
        <v>20</v>
      </c>
      <c r="C4" s="1" t="s">
        <v>4</v>
      </c>
      <c r="D4" s="12" t="s">
        <v>21</v>
      </c>
      <c r="E4" s="1" t="s">
        <v>22</v>
      </c>
      <c r="F4" s="67" t="s">
        <v>34</v>
      </c>
      <c r="G4" s="1" t="s">
        <v>23</v>
      </c>
      <c r="H4" s="1" t="s">
        <v>24</v>
      </c>
      <c r="I4" s="1" t="s">
        <v>25</v>
      </c>
      <c r="J4" s="1" t="s">
        <v>26</v>
      </c>
      <c r="K4" s="1" t="s">
        <v>27</v>
      </c>
      <c r="L4" s="12" t="s">
        <v>28</v>
      </c>
      <c r="M4" s="24" t="s">
        <v>34</v>
      </c>
      <c r="N4" s="24" t="s">
        <v>37</v>
      </c>
      <c r="O4" s="25" t="s">
        <v>38</v>
      </c>
      <c r="P4" s="12" t="s">
        <v>30</v>
      </c>
      <c r="Q4" s="1"/>
      <c r="R4" s="1"/>
      <c r="S4" s="1"/>
      <c r="T4" s="1"/>
      <c r="U4" s="1"/>
    </row>
    <row r="5" spans="1:21" x14ac:dyDescent="0.3">
      <c r="B5" s="1"/>
      <c r="C5" s="16"/>
      <c r="D5" s="19"/>
      <c r="E5" s="19"/>
      <c r="F5" s="68"/>
      <c r="G5" s="19"/>
      <c r="H5" s="19"/>
      <c r="I5" s="19"/>
      <c r="J5" s="19"/>
      <c r="K5" s="19"/>
      <c r="L5" s="19"/>
      <c r="M5" s="4">
        <v>50</v>
      </c>
      <c r="N5" s="26"/>
      <c r="O5" s="18">
        <v>0</v>
      </c>
      <c r="P5" s="18">
        <v>10</v>
      </c>
      <c r="Q5" s="1"/>
      <c r="R5" s="1"/>
      <c r="S5" s="1"/>
      <c r="T5" s="1"/>
      <c r="U5" s="1"/>
    </row>
    <row r="6" spans="1:21" x14ac:dyDescent="0.3">
      <c r="B6" s="9">
        <v>1</v>
      </c>
      <c r="C6" s="61" t="s">
        <v>16</v>
      </c>
      <c r="D6" s="9">
        <v>0</v>
      </c>
      <c r="E6" s="47">
        <v>13</v>
      </c>
      <c r="F6" s="4">
        <v>50</v>
      </c>
      <c r="G6" s="11">
        <v>0.65</v>
      </c>
      <c r="H6" s="10">
        <f>E6*G6</f>
        <v>8.4500000000000011</v>
      </c>
      <c r="I6" s="11">
        <v>100</v>
      </c>
      <c r="J6" s="10">
        <f>(Parameters!$C$11-'1_Day_Lead'!I6)/(Parameters!$C$11-Parameters!$C$12)</f>
        <v>1.2222222222222223</v>
      </c>
      <c r="K6" s="10">
        <f>IF(J6&lt;0,0,IF(J6&gt;1,1,J6))</f>
        <v>1</v>
      </c>
      <c r="L6" s="10">
        <f>H6*K6</f>
        <v>8.4500000000000011</v>
      </c>
      <c r="M6" s="10">
        <f>MAX((M5+O5+D6-L6-P5),0)</f>
        <v>31.549999999999997</v>
      </c>
      <c r="N6" s="10" t="str">
        <f>IF(M6&lt;0.25*F6,"HI",IF(M6&lt;0.5*F6,"MI",IF(M6&lt;0.75*F6,"LI","NI")))</f>
        <v>LI</v>
      </c>
      <c r="O6" s="10">
        <f>IF(N6="NI",0,IF(N6="LI",0.25*F6,IF(N6="MI",0.5*F6,0.75*F6)))</f>
        <v>12.5</v>
      </c>
      <c r="P6" s="10">
        <f>0.25*M6</f>
        <v>7.8874999999999993</v>
      </c>
      <c r="Q6" s="2"/>
      <c r="R6" s="2"/>
      <c r="S6" s="2"/>
      <c r="T6" s="2"/>
      <c r="U6" s="2"/>
    </row>
    <row r="7" spans="1:21" x14ac:dyDescent="0.3">
      <c r="B7" s="9">
        <v>6</v>
      </c>
      <c r="C7" s="62"/>
      <c r="D7" s="9"/>
      <c r="E7" s="47"/>
      <c r="F7" s="4">
        <v>50</v>
      </c>
      <c r="G7" s="11">
        <v>0.65</v>
      </c>
      <c r="H7" s="10">
        <f t="shared" ref="H7:H30" si="0">E7*G7</f>
        <v>0</v>
      </c>
      <c r="I7" s="10">
        <f>MAX(0,(I6+L6-D6-M6+O6))</f>
        <v>89.4</v>
      </c>
      <c r="J7" s="10">
        <f>(Parameters!$C$11-'1_Day_Lead'!I7)/(Parameters!$C$11-Parameters!$C$12)</f>
        <v>1.7018988343937507</v>
      </c>
      <c r="K7" s="10">
        <f t="shared" ref="K7:K30" si="1">IF(J7&lt;0,0,IF(J7&gt;1,1,J7))</f>
        <v>1</v>
      </c>
      <c r="L7" s="10">
        <f t="shared" ref="L7:L30" si="2">H7*K7</f>
        <v>0</v>
      </c>
      <c r="M7" s="10">
        <f t="shared" ref="M7:M30" si="3">MAX((M6+O6+D7-L7-P6),0)</f>
        <v>36.162499999999994</v>
      </c>
      <c r="N7" s="10" t="str">
        <f t="shared" ref="N7:N30" si="4">IF(M7&lt;0.25*F7,"HI",IF(M7&lt;0.5*F7,"MI",IF(M7&lt;0.75*F7,"LI","NI")))</f>
        <v>LI</v>
      </c>
      <c r="O7" s="10">
        <f t="shared" ref="O7:O30" si="5">IF(N7="NI",0,IF(N7="LI",0.25*F7,IF(N7="MI",0.5*F7,0.75*F7)))</f>
        <v>12.5</v>
      </c>
      <c r="P7" s="10">
        <f t="shared" ref="P7:P30" si="6">0.25*M7</f>
        <v>9.0406249999999986</v>
      </c>
      <c r="Q7" s="2"/>
      <c r="R7" s="2"/>
      <c r="S7" s="2"/>
      <c r="T7" s="2"/>
      <c r="U7" s="2"/>
    </row>
    <row r="8" spans="1:21" x14ac:dyDescent="0.3">
      <c r="B8" s="9">
        <v>11</v>
      </c>
      <c r="C8" s="62"/>
      <c r="D8" s="9"/>
      <c r="E8" s="47"/>
      <c r="F8" s="4">
        <v>50</v>
      </c>
      <c r="G8" s="11">
        <v>0.65</v>
      </c>
      <c r="H8" s="10">
        <f t="shared" si="0"/>
        <v>0</v>
      </c>
      <c r="I8" s="10">
        <f t="shared" ref="I8:I30" si="7">MAX(0,(I7+L7-D7-M7+O7))</f>
        <v>65.737500000000011</v>
      </c>
      <c r="J8" s="10">
        <f>(Parameters!$C$11-'1_Day_Lead'!I8)/(Parameters!$C$11-Parameters!$C$12)</f>
        <v>2.17362003379557</v>
      </c>
      <c r="K8" s="10">
        <f t="shared" si="1"/>
        <v>1</v>
      </c>
      <c r="L8" s="10">
        <f t="shared" si="2"/>
        <v>0</v>
      </c>
      <c r="M8" s="10">
        <f t="shared" si="3"/>
        <v>39.621874999999996</v>
      </c>
      <c r="N8" s="10" t="str">
        <f t="shared" si="4"/>
        <v>NI</v>
      </c>
      <c r="O8" s="10">
        <f t="shared" si="5"/>
        <v>0</v>
      </c>
      <c r="P8" s="10">
        <f t="shared" si="6"/>
        <v>9.9054687499999989</v>
      </c>
      <c r="Q8" s="2"/>
      <c r="R8" s="2"/>
      <c r="S8" s="2"/>
      <c r="T8" s="2"/>
      <c r="U8" s="2"/>
    </row>
    <row r="9" spans="1:21" x14ac:dyDescent="0.3">
      <c r="B9" s="9">
        <v>16</v>
      </c>
      <c r="C9" s="62"/>
      <c r="D9" s="9"/>
      <c r="E9" s="47"/>
      <c r="F9" s="4">
        <v>50</v>
      </c>
      <c r="G9" s="11">
        <v>0.65</v>
      </c>
      <c r="H9" s="10">
        <f t="shared" si="0"/>
        <v>0</v>
      </c>
      <c r="I9" s="10">
        <f t="shared" si="7"/>
        <v>26.115625000000016</v>
      </c>
      <c r="J9" s="10">
        <f>(Parameters!$C$11-'1_Day_Lead'!I9)/(Parameters!$C$11-Parameters!$C$12)</f>
        <v>2.6976677861454212</v>
      </c>
      <c r="K9" s="10">
        <f t="shared" si="1"/>
        <v>1</v>
      </c>
      <c r="L9" s="10">
        <f t="shared" si="2"/>
        <v>0</v>
      </c>
      <c r="M9" s="10">
        <f t="shared" si="3"/>
        <v>29.716406249999999</v>
      </c>
      <c r="N9" s="10" t="str">
        <f t="shared" si="4"/>
        <v>LI</v>
      </c>
      <c r="O9" s="10">
        <f t="shared" si="5"/>
        <v>12.5</v>
      </c>
      <c r="P9" s="10">
        <f t="shared" si="6"/>
        <v>7.4291015624999996</v>
      </c>
      <c r="Q9" s="2"/>
      <c r="R9" s="2"/>
      <c r="S9" s="2"/>
      <c r="T9" s="2"/>
      <c r="U9" s="2"/>
    </row>
    <row r="10" spans="1:21" x14ac:dyDescent="0.3">
      <c r="B10" s="9">
        <v>21</v>
      </c>
      <c r="C10" s="62"/>
      <c r="D10" s="9"/>
      <c r="E10" s="47"/>
      <c r="F10" s="4">
        <v>50</v>
      </c>
      <c r="G10" s="11">
        <v>0.65</v>
      </c>
      <c r="H10" s="10">
        <f t="shared" si="0"/>
        <v>0</v>
      </c>
      <c r="I10" s="10">
        <f t="shared" si="7"/>
        <v>8.8992187500000171</v>
      </c>
      <c r="J10" s="10">
        <f>(Parameters!$C$11-'1_Day_Lead'!I10)/(Parameters!$C$11-Parameters!$C$12)</f>
        <v>3.1468000695553133</v>
      </c>
      <c r="K10" s="10">
        <f t="shared" si="1"/>
        <v>1</v>
      </c>
      <c r="L10" s="10">
        <f t="shared" si="2"/>
        <v>0</v>
      </c>
      <c r="M10" s="10">
        <f t="shared" si="3"/>
        <v>34.787304687499997</v>
      </c>
      <c r="N10" s="10" t="str">
        <f t="shared" si="4"/>
        <v>LI</v>
      </c>
      <c r="O10" s="10">
        <f t="shared" si="5"/>
        <v>12.5</v>
      </c>
      <c r="P10" s="10">
        <f t="shared" si="6"/>
        <v>8.6968261718749993</v>
      </c>
      <c r="Q10" s="2"/>
      <c r="R10" s="2"/>
      <c r="S10" s="2"/>
      <c r="T10" s="2"/>
      <c r="U10" s="2"/>
    </row>
    <row r="11" spans="1:21" x14ac:dyDescent="0.3">
      <c r="B11" s="9">
        <v>26</v>
      </c>
      <c r="C11" s="63"/>
      <c r="D11" s="9"/>
      <c r="E11" s="47"/>
      <c r="F11" s="4">
        <v>50</v>
      </c>
      <c r="G11" s="11">
        <v>0.65</v>
      </c>
      <c r="H11" s="10">
        <f t="shared" si="0"/>
        <v>0</v>
      </c>
      <c r="I11" s="10">
        <f t="shared" si="7"/>
        <v>0</v>
      </c>
      <c r="J11" s="10">
        <f>(Parameters!$C$11-'1_Day_Lead'!I11)/(Parameters!$C$11-Parameters!$C$12)</f>
        <v>3.623896648038146</v>
      </c>
      <c r="K11" s="10">
        <f t="shared" si="1"/>
        <v>1</v>
      </c>
      <c r="L11" s="10">
        <f t="shared" si="2"/>
        <v>0</v>
      </c>
      <c r="M11" s="10">
        <f t="shared" si="3"/>
        <v>38.590478515624994</v>
      </c>
      <c r="N11" s="10" t="str">
        <f t="shared" si="4"/>
        <v>NI</v>
      </c>
      <c r="O11" s="10">
        <f t="shared" si="5"/>
        <v>0</v>
      </c>
      <c r="P11" s="10">
        <f t="shared" si="6"/>
        <v>9.6476196289062486</v>
      </c>
      <c r="Q11" s="2"/>
      <c r="R11" s="2"/>
      <c r="S11" s="2"/>
      <c r="T11" s="2"/>
      <c r="U11" s="2"/>
    </row>
    <row r="12" spans="1:21" x14ac:dyDescent="0.3">
      <c r="A12">
        <f>COUNT(D12:D18)</f>
        <v>0</v>
      </c>
      <c r="B12" s="9">
        <v>31</v>
      </c>
      <c r="C12" s="61" t="s">
        <v>39</v>
      </c>
      <c r="D12" s="9"/>
      <c r="E12" s="47"/>
      <c r="F12" s="4">
        <v>30</v>
      </c>
      <c r="G12" s="11" t="e">
        <f>G11+((Parameters!$E$18-Parameters!$E$17)/$A$12)</f>
        <v>#DIV/0!</v>
      </c>
      <c r="H12" s="10" t="e">
        <f t="shared" si="0"/>
        <v>#DIV/0!</v>
      </c>
      <c r="I12" s="10">
        <f t="shared" si="7"/>
        <v>0</v>
      </c>
      <c r="J12" s="10">
        <f>(Parameters!$C$11-'1_Day_Lead'!I12)/(Parameters!$C$11-Parameters!$C$12)</f>
        <v>4</v>
      </c>
      <c r="K12" s="10">
        <f t="shared" si="1"/>
        <v>1</v>
      </c>
      <c r="L12" s="10" t="e">
        <f t="shared" si="2"/>
        <v>#DIV/0!</v>
      </c>
      <c r="M12" s="10" t="e">
        <f t="shared" si="3"/>
        <v>#DIV/0!</v>
      </c>
      <c r="N12" s="10" t="e">
        <f t="shared" si="4"/>
        <v>#DIV/0!</v>
      </c>
      <c r="O12" s="10" t="e">
        <f t="shared" si="5"/>
        <v>#DIV/0!</v>
      </c>
      <c r="P12" s="10" t="e">
        <f t="shared" si="6"/>
        <v>#DIV/0!</v>
      </c>
      <c r="Q12" s="2"/>
      <c r="R12" s="2"/>
      <c r="S12" s="2"/>
      <c r="T12" s="2"/>
      <c r="U12" s="2"/>
    </row>
    <row r="13" spans="1:21" ht="14.7" customHeight="1" x14ac:dyDescent="0.3">
      <c r="B13" s="9">
        <v>36</v>
      </c>
      <c r="C13" s="62"/>
      <c r="D13" s="9"/>
      <c r="E13" s="47"/>
      <c r="F13" s="4">
        <v>30</v>
      </c>
      <c r="G13" s="11" t="e">
        <f>G12+((Parameters!$E$18-Parameters!$E$17)/$A$12)</f>
        <v>#DIV/0!</v>
      </c>
      <c r="H13" s="10" t="e">
        <f t="shared" si="0"/>
        <v>#DIV/0!</v>
      </c>
      <c r="I13" s="10" t="e">
        <f t="shared" si="7"/>
        <v>#DIV/0!</v>
      </c>
      <c r="J13" s="10">
        <f>(Parameters!$C$11-'1_Day_Lead'!I13)/(Parameters!$C$11-Parameters!$C$12)</f>
        <v>4</v>
      </c>
      <c r="K13" s="10">
        <f t="shared" si="1"/>
        <v>1</v>
      </c>
      <c r="L13" s="10" t="e">
        <f t="shared" si="2"/>
        <v>#DIV/0!</v>
      </c>
      <c r="M13" s="10" t="e">
        <f t="shared" si="3"/>
        <v>#DIV/0!</v>
      </c>
      <c r="N13" s="10" t="e">
        <f t="shared" si="4"/>
        <v>#DIV/0!</v>
      </c>
      <c r="O13" s="10" t="e">
        <f t="shared" si="5"/>
        <v>#DIV/0!</v>
      </c>
      <c r="P13" s="10" t="e">
        <f t="shared" si="6"/>
        <v>#DIV/0!</v>
      </c>
      <c r="Q13" s="2"/>
      <c r="R13" s="2"/>
      <c r="S13" s="2"/>
      <c r="T13" s="2"/>
      <c r="U13" s="2"/>
    </row>
    <row r="14" spans="1:21" x14ac:dyDescent="0.3">
      <c r="B14" s="9">
        <v>41</v>
      </c>
      <c r="C14" s="62"/>
      <c r="D14" s="9"/>
      <c r="E14" s="47"/>
      <c r="F14" s="4">
        <v>30</v>
      </c>
      <c r="G14" s="11" t="e">
        <f>G13+((Parameters!$E$18-Parameters!$E$17)/$A$12)</f>
        <v>#DIV/0!</v>
      </c>
      <c r="H14" s="10" t="e">
        <f t="shared" si="0"/>
        <v>#DIV/0!</v>
      </c>
      <c r="I14" s="10" t="e">
        <f t="shared" si="7"/>
        <v>#DIV/0!</v>
      </c>
      <c r="J14" s="10">
        <f>(Parameters!$C$11-'1_Day_Lead'!I14)/(Parameters!$C$11-Parameters!$C$12)</f>
        <v>4</v>
      </c>
      <c r="K14" s="10">
        <f t="shared" si="1"/>
        <v>1</v>
      </c>
      <c r="L14" s="10" t="e">
        <f t="shared" si="2"/>
        <v>#DIV/0!</v>
      </c>
      <c r="M14" s="10" t="e">
        <f t="shared" si="3"/>
        <v>#DIV/0!</v>
      </c>
      <c r="N14" s="10" t="e">
        <f t="shared" si="4"/>
        <v>#DIV/0!</v>
      </c>
      <c r="O14" s="10" t="e">
        <f t="shared" si="5"/>
        <v>#DIV/0!</v>
      </c>
      <c r="P14" s="10" t="e">
        <f t="shared" si="6"/>
        <v>#DIV/0!</v>
      </c>
      <c r="Q14" s="2"/>
      <c r="R14" s="2"/>
      <c r="S14" s="2"/>
      <c r="T14" s="2"/>
      <c r="U14" s="2"/>
    </row>
    <row r="15" spans="1:21" ht="14.7" customHeight="1" x14ac:dyDescent="0.3">
      <c r="B15" s="9">
        <v>46</v>
      </c>
      <c r="C15" s="62"/>
      <c r="D15" s="35"/>
      <c r="E15" s="47"/>
      <c r="F15" s="4">
        <v>30</v>
      </c>
      <c r="G15" s="11" t="e">
        <f>G14+((Parameters!$E$18-Parameters!$E$17)/$A$12)</f>
        <v>#DIV/0!</v>
      </c>
      <c r="H15" s="10" t="e">
        <f t="shared" si="0"/>
        <v>#DIV/0!</v>
      </c>
      <c r="I15" s="10" t="e">
        <f t="shared" si="7"/>
        <v>#DIV/0!</v>
      </c>
      <c r="J15" s="10">
        <f>(Parameters!$C$11-'1_Day_Lead'!I15)/(Parameters!$C$11-Parameters!$C$12)</f>
        <v>3.8329551050131556</v>
      </c>
      <c r="K15" s="10">
        <f t="shared" si="1"/>
        <v>1</v>
      </c>
      <c r="L15" s="10" t="e">
        <f t="shared" si="2"/>
        <v>#DIV/0!</v>
      </c>
      <c r="M15" s="10" t="e">
        <f t="shared" si="3"/>
        <v>#DIV/0!</v>
      </c>
      <c r="N15" s="10" t="e">
        <f t="shared" si="4"/>
        <v>#DIV/0!</v>
      </c>
      <c r="O15" s="10" t="e">
        <f t="shared" si="5"/>
        <v>#DIV/0!</v>
      </c>
      <c r="P15" s="10" t="e">
        <f t="shared" si="6"/>
        <v>#DIV/0!</v>
      </c>
      <c r="Q15" s="2"/>
      <c r="R15" s="2"/>
      <c r="S15" s="2"/>
      <c r="T15" s="2"/>
      <c r="U15" s="2"/>
    </row>
    <row r="16" spans="1:21" x14ac:dyDescent="0.3">
      <c r="B16" s="9">
        <v>51</v>
      </c>
      <c r="C16" s="62"/>
      <c r="D16" s="35"/>
      <c r="E16" s="47"/>
      <c r="F16" s="4">
        <v>30</v>
      </c>
      <c r="G16" s="11" t="e">
        <f>G15+((Parameters!$E$18-Parameters!$E$17)/$A$12)</f>
        <v>#DIV/0!</v>
      </c>
      <c r="H16" s="10" t="e">
        <f t="shared" si="0"/>
        <v>#DIV/0!</v>
      </c>
      <c r="I16" s="10" t="e">
        <f t="shared" si="7"/>
        <v>#DIV/0!</v>
      </c>
      <c r="J16" s="10">
        <f>(Parameters!$C$11-'1_Day_Lead'!I16)/(Parameters!$C$11-Parameters!$C$12)</f>
        <v>4</v>
      </c>
      <c r="K16" s="10">
        <f t="shared" si="1"/>
        <v>1</v>
      </c>
      <c r="L16" s="10" t="e">
        <f t="shared" si="2"/>
        <v>#DIV/0!</v>
      </c>
      <c r="M16" s="10" t="e">
        <f t="shared" si="3"/>
        <v>#DIV/0!</v>
      </c>
      <c r="N16" s="10" t="e">
        <f t="shared" si="4"/>
        <v>#DIV/0!</v>
      </c>
      <c r="O16" s="10" t="e">
        <f t="shared" si="5"/>
        <v>#DIV/0!</v>
      </c>
      <c r="P16" s="10" t="e">
        <f t="shared" si="6"/>
        <v>#DIV/0!</v>
      </c>
      <c r="Q16" s="2"/>
      <c r="R16" s="2"/>
      <c r="S16" s="2"/>
      <c r="T16" s="2"/>
      <c r="U16" s="2"/>
    </row>
    <row r="17" spans="1:21" x14ac:dyDescent="0.3">
      <c r="B17" s="9">
        <v>56</v>
      </c>
      <c r="C17" s="62"/>
      <c r="D17" s="35"/>
      <c r="E17" s="47"/>
      <c r="F17" s="4">
        <v>30</v>
      </c>
      <c r="G17" s="11" t="e">
        <f>G16+((Parameters!$E$18-Parameters!$E$17)/$A$12)</f>
        <v>#DIV/0!</v>
      </c>
      <c r="H17" s="10" t="e">
        <f t="shared" si="0"/>
        <v>#DIV/0!</v>
      </c>
      <c r="I17" s="10" t="e">
        <f t="shared" si="7"/>
        <v>#DIV/0!</v>
      </c>
      <c r="J17" s="10">
        <f>(Parameters!$C$11-'1_Day_Lead'!I17)/(Parameters!$C$11-Parameters!$C$12)</f>
        <v>4</v>
      </c>
      <c r="K17" s="10">
        <f t="shared" si="1"/>
        <v>1</v>
      </c>
      <c r="L17" s="10" t="e">
        <f t="shared" si="2"/>
        <v>#DIV/0!</v>
      </c>
      <c r="M17" s="10" t="e">
        <f t="shared" si="3"/>
        <v>#DIV/0!</v>
      </c>
      <c r="N17" s="10" t="e">
        <f t="shared" si="4"/>
        <v>#DIV/0!</v>
      </c>
      <c r="O17" s="10" t="e">
        <f t="shared" si="5"/>
        <v>#DIV/0!</v>
      </c>
      <c r="P17" s="10" t="e">
        <f t="shared" si="6"/>
        <v>#DIV/0!</v>
      </c>
      <c r="Q17" s="2"/>
      <c r="R17" s="2"/>
      <c r="S17" s="2"/>
      <c r="T17" s="2"/>
      <c r="U17" s="2"/>
    </row>
    <row r="18" spans="1:21" x14ac:dyDescent="0.3">
      <c r="B18" s="9">
        <v>61</v>
      </c>
      <c r="C18" s="63"/>
      <c r="D18" s="35"/>
      <c r="E18" s="47"/>
      <c r="F18" s="4">
        <v>30</v>
      </c>
      <c r="G18" s="11" t="e">
        <f>G17+((Parameters!$E$18-Parameters!$E$17)/$A$12)</f>
        <v>#DIV/0!</v>
      </c>
      <c r="H18" s="10" t="e">
        <f t="shared" si="0"/>
        <v>#DIV/0!</v>
      </c>
      <c r="I18" s="10" t="e">
        <f t="shared" si="7"/>
        <v>#DIV/0!</v>
      </c>
      <c r="J18" s="10">
        <f>(Parameters!$C$11-'1_Day_Lead'!I18)/(Parameters!$C$11-Parameters!$C$12)</f>
        <v>4</v>
      </c>
      <c r="K18" s="10">
        <f t="shared" si="1"/>
        <v>1</v>
      </c>
      <c r="L18" s="10" t="e">
        <f t="shared" si="2"/>
        <v>#DIV/0!</v>
      </c>
      <c r="M18" s="10" t="e">
        <f t="shared" si="3"/>
        <v>#DIV/0!</v>
      </c>
      <c r="N18" s="10" t="e">
        <f t="shared" si="4"/>
        <v>#DIV/0!</v>
      </c>
      <c r="O18" s="10" t="e">
        <f t="shared" si="5"/>
        <v>#DIV/0!</v>
      </c>
      <c r="P18" s="10" t="e">
        <f t="shared" si="6"/>
        <v>#DIV/0!</v>
      </c>
      <c r="Q18" s="2"/>
      <c r="R18" s="2"/>
      <c r="S18" s="2"/>
      <c r="T18" s="2"/>
      <c r="U18" s="2"/>
    </row>
    <row r="19" spans="1:21" ht="14.7" customHeight="1" x14ac:dyDescent="0.3">
      <c r="B19" s="9">
        <v>66</v>
      </c>
      <c r="C19" s="76" t="s">
        <v>40</v>
      </c>
      <c r="D19" s="35"/>
      <c r="E19" s="47"/>
      <c r="F19" s="4">
        <v>40</v>
      </c>
      <c r="G19" s="11">
        <f>1.15</f>
        <v>1.1499999999999999</v>
      </c>
      <c r="H19" s="10">
        <f t="shared" si="0"/>
        <v>0</v>
      </c>
      <c r="I19" s="10" t="e">
        <f t="shared" si="7"/>
        <v>#DIV/0!</v>
      </c>
      <c r="J19" s="10">
        <f>(Parameters!$C$11-'1_Day_Lead'!I19)/(Parameters!$C$11-Parameters!$C$12)</f>
        <v>4</v>
      </c>
      <c r="K19" s="10">
        <f t="shared" si="1"/>
        <v>1</v>
      </c>
      <c r="L19" s="10">
        <f t="shared" si="2"/>
        <v>0</v>
      </c>
      <c r="M19" s="10" t="e">
        <f t="shared" si="3"/>
        <v>#DIV/0!</v>
      </c>
      <c r="N19" s="10" t="e">
        <f t="shared" si="4"/>
        <v>#DIV/0!</v>
      </c>
      <c r="O19" s="10" t="e">
        <f t="shared" si="5"/>
        <v>#DIV/0!</v>
      </c>
      <c r="P19" s="10" t="e">
        <f t="shared" si="6"/>
        <v>#DIV/0!</v>
      </c>
      <c r="Q19" s="2"/>
      <c r="R19" s="2"/>
      <c r="S19" s="2"/>
      <c r="T19" s="2"/>
      <c r="U19" s="2"/>
    </row>
    <row r="20" spans="1:21" x14ac:dyDescent="0.3">
      <c r="B20" s="9">
        <v>71</v>
      </c>
      <c r="C20" s="76"/>
      <c r="D20" s="35"/>
      <c r="E20" s="47"/>
      <c r="F20" s="4">
        <v>40</v>
      </c>
      <c r="G20" s="11">
        <f t="shared" ref="G20:G25" si="8">1.15</f>
        <v>1.1499999999999999</v>
      </c>
      <c r="H20" s="10">
        <f t="shared" si="0"/>
        <v>0</v>
      </c>
      <c r="I20" s="10" t="e">
        <f t="shared" si="7"/>
        <v>#DIV/0!</v>
      </c>
      <c r="J20" s="10">
        <f>(Parameters!$C$11-'1_Day_Lead'!I20)/(Parameters!$C$11-Parameters!$C$12)</f>
        <v>4</v>
      </c>
      <c r="K20" s="10">
        <f t="shared" si="1"/>
        <v>1</v>
      </c>
      <c r="L20" s="10">
        <f t="shared" si="2"/>
        <v>0</v>
      </c>
      <c r="M20" s="10" t="e">
        <f t="shared" si="3"/>
        <v>#DIV/0!</v>
      </c>
      <c r="N20" s="10" t="e">
        <f t="shared" si="4"/>
        <v>#DIV/0!</v>
      </c>
      <c r="O20" s="10" t="e">
        <f t="shared" si="5"/>
        <v>#DIV/0!</v>
      </c>
      <c r="P20" s="10" t="e">
        <f t="shared" si="6"/>
        <v>#DIV/0!</v>
      </c>
      <c r="Q20" s="2"/>
      <c r="R20" s="2"/>
      <c r="S20" s="2"/>
      <c r="T20" s="2"/>
      <c r="U20" s="2"/>
    </row>
    <row r="21" spans="1:21" x14ac:dyDescent="0.3">
      <c r="B21" s="9">
        <v>76</v>
      </c>
      <c r="C21" s="76"/>
      <c r="D21" s="35"/>
      <c r="E21" s="47"/>
      <c r="F21" s="4">
        <v>40</v>
      </c>
      <c r="G21" s="11">
        <f t="shared" si="8"/>
        <v>1.1499999999999999</v>
      </c>
      <c r="H21" s="10">
        <f t="shared" si="0"/>
        <v>0</v>
      </c>
      <c r="I21" s="10" t="e">
        <f t="shared" si="7"/>
        <v>#DIV/0!</v>
      </c>
      <c r="J21" s="10">
        <f>(Parameters!$C$11-'1_Day_Lead'!I21)/(Parameters!$C$11-Parameters!$C$12)</f>
        <v>4</v>
      </c>
      <c r="K21" s="10">
        <f t="shared" si="1"/>
        <v>1</v>
      </c>
      <c r="L21" s="10">
        <f t="shared" si="2"/>
        <v>0</v>
      </c>
      <c r="M21" s="10" t="e">
        <f t="shared" si="3"/>
        <v>#DIV/0!</v>
      </c>
      <c r="N21" s="10" t="e">
        <f t="shared" si="4"/>
        <v>#DIV/0!</v>
      </c>
      <c r="O21" s="10" t="e">
        <f t="shared" si="5"/>
        <v>#DIV/0!</v>
      </c>
      <c r="P21" s="10" t="e">
        <f t="shared" si="6"/>
        <v>#DIV/0!</v>
      </c>
      <c r="Q21" s="2"/>
      <c r="R21" s="2"/>
      <c r="S21" s="2"/>
      <c r="T21" s="2"/>
      <c r="U21" s="2"/>
    </row>
    <row r="22" spans="1:21" ht="14.7" customHeight="1" x14ac:dyDescent="0.3">
      <c r="B22" s="9">
        <v>81</v>
      </c>
      <c r="C22" s="76"/>
      <c r="D22" s="35"/>
      <c r="E22" s="47"/>
      <c r="F22" s="4">
        <v>40</v>
      </c>
      <c r="G22" s="11">
        <f t="shared" si="8"/>
        <v>1.1499999999999999</v>
      </c>
      <c r="H22" s="10">
        <f t="shared" si="0"/>
        <v>0</v>
      </c>
      <c r="I22" s="10" t="e">
        <f t="shared" si="7"/>
        <v>#DIV/0!</v>
      </c>
      <c r="J22" s="10">
        <f>(Parameters!$C$11-'1_Day_Lead'!I22)/(Parameters!$C$11-Parameters!$C$12)</f>
        <v>4</v>
      </c>
      <c r="K22" s="10">
        <f t="shared" si="1"/>
        <v>1</v>
      </c>
      <c r="L22" s="10">
        <f t="shared" si="2"/>
        <v>0</v>
      </c>
      <c r="M22" s="10" t="e">
        <f t="shared" si="3"/>
        <v>#DIV/0!</v>
      </c>
      <c r="N22" s="10" t="e">
        <f t="shared" si="4"/>
        <v>#DIV/0!</v>
      </c>
      <c r="O22" s="10" t="e">
        <f t="shared" si="5"/>
        <v>#DIV/0!</v>
      </c>
      <c r="P22" s="10" t="e">
        <f t="shared" si="6"/>
        <v>#DIV/0!</v>
      </c>
      <c r="Q22" s="2"/>
      <c r="R22" s="2"/>
      <c r="S22" s="2"/>
      <c r="T22" s="2"/>
      <c r="U22" s="2"/>
    </row>
    <row r="23" spans="1:21" x14ac:dyDescent="0.3">
      <c r="B23" s="9">
        <v>86</v>
      </c>
      <c r="C23" s="76"/>
      <c r="D23" s="35"/>
      <c r="E23" s="47"/>
      <c r="F23" s="4">
        <v>40</v>
      </c>
      <c r="G23" s="11">
        <f t="shared" si="8"/>
        <v>1.1499999999999999</v>
      </c>
      <c r="H23" s="10">
        <f t="shared" si="0"/>
        <v>0</v>
      </c>
      <c r="I23" s="10" t="e">
        <f t="shared" si="7"/>
        <v>#DIV/0!</v>
      </c>
      <c r="J23" s="10">
        <f>(Parameters!$C$11-'1_Day_Lead'!I23)/(Parameters!$C$11-Parameters!$C$12)</f>
        <v>4</v>
      </c>
      <c r="K23" s="10">
        <f t="shared" si="1"/>
        <v>1</v>
      </c>
      <c r="L23" s="10">
        <f t="shared" si="2"/>
        <v>0</v>
      </c>
      <c r="M23" s="10" t="e">
        <f t="shared" si="3"/>
        <v>#DIV/0!</v>
      </c>
      <c r="N23" s="10" t="e">
        <f t="shared" si="4"/>
        <v>#DIV/0!</v>
      </c>
      <c r="O23" s="10" t="e">
        <f t="shared" si="5"/>
        <v>#DIV/0!</v>
      </c>
      <c r="P23" s="10" t="e">
        <f t="shared" si="6"/>
        <v>#DIV/0!</v>
      </c>
      <c r="Q23" s="2"/>
      <c r="R23" s="2"/>
      <c r="S23" s="2"/>
      <c r="T23" s="2"/>
      <c r="U23" s="2"/>
    </row>
    <row r="24" spans="1:21" x14ac:dyDescent="0.3">
      <c r="B24" s="9">
        <v>91</v>
      </c>
      <c r="C24" s="76"/>
      <c r="D24" s="35"/>
      <c r="E24" s="47"/>
      <c r="F24" s="4">
        <v>40</v>
      </c>
      <c r="G24" s="11">
        <f t="shared" si="8"/>
        <v>1.1499999999999999</v>
      </c>
      <c r="H24" s="10">
        <f t="shared" si="0"/>
        <v>0</v>
      </c>
      <c r="I24" s="10" t="e">
        <f t="shared" si="7"/>
        <v>#DIV/0!</v>
      </c>
      <c r="J24" s="10">
        <f>(Parameters!$C$11-'1_Day_Lead'!I24)/(Parameters!$C$11-Parameters!$C$12)</f>
        <v>4</v>
      </c>
      <c r="K24" s="10">
        <f t="shared" si="1"/>
        <v>1</v>
      </c>
      <c r="L24" s="10">
        <f t="shared" si="2"/>
        <v>0</v>
      </c>
      <c r="M24" s="10" t="e">
        <f t="shared" si="3"/>
        <v>#DIV/0!</v>
      </c>
      <c r="N24" s="10" t="e">
        <f t="shared" si="4"/>
        <v>#DIV/0!</v>
      </c>
      <c r="O24" s="10" t="e">
        <f t="shared" si="5"/>
        <v>#DIV/0!</v>
      </c>
      <c r="P24" s="10" t="e">
        <f t="shared" si="6"/>
        <v>#DIV/0!</v>
      </c>
      <c r="Q24" s="2"/>
      <c r="R24" s="2"/>
      <c r="S24" s="2"/>
      <c r="T24" s="2"/>
      <c r="U24" s="2"/>
    </row>
    <row r="25" spans="1:21" x14ac:dyDescent="0.3">
      <c r="B25" s="9">
        <v>96</v>
      </c>
      <c r="C25" s="76"/>
      <c r="D25" s="35"/>
      <c r="E25" s="47"/>
      <c r="F25" s="4">
        <v>40</v>
      </c>
      <c r="G25" s="11">
        <f t="shared" si="8"/>
        <v>1.1499999999999999</v>
      </c>
      <c r="H25" s="10">
        <f t="shared" si="0"/>
        <v>0</v>
      </c>
      <c r="I25" s="10" t="e">
        <f t="shared" si="7"/>
        <v>#DIV/0!</v>
      </c>
      <c r="J25" s="10">
        <f>(Parameters!$C$11-'1_Day_Lead'!I25)/(Parameters!$C$11-Parameters!$C$12)</f>
        <v>4</v>
      </c>
      <c r="K25" s="10">
        <f t="shared" si="1"/>
        <v>1</v>
      </c>
      <c r="L25" s="10">
        <f t="shared" si="2"/>
        <v>0</v>
      </c>
      <c r="M25" s="10" t="e">
        <f t="shared" si="3"/>
        <v>#DIV/0!</v>
      </c>
      <c r="N25" s="10" t="e">
        <f t="shared" si="4"/>
        <v>#DIV/0!</v>
      </c>
      <c r="O25" s="10" t="e">
        <f t="shared" si="5"/>
        <v>#DIV/0!</v>
      </c>
      <c r="P25" s="10" t="e">
        <f t="shared" si="6"/>
        <v>#DIV/0!</v>
      </c>
      <c r="Q25" s="2"/>
      <c r="R25" s="2"/>
      <c r="S25" s="2"/>
      <c r="T25" s="2"/>
      <c r="U25" s="2"/>
    </row>
    <row r="26" spans="1:21" x14ac:dyDescent="0.3">
      <c r="A26">
        <f>COUNT(D26:D30)</f>
        <v>0</v>
      </c>
      <c r="B26" s="9">
        <v>101</v>
      </c>
      <c r="C26" s="61" t="s">
        <v>43</v>
      </c>
      <c r="D26" s="35"/>
      <c r="E26" s="47"/>
      <c r="F26" s="4">
        <v>10</v>
      </c>
      <c r="G26" s="11" t="e">
        <f>G25-((Parameters!$E$19-Parameters!$E$20)/'5_Day_Perfect'!$A$26)</f>
        <v>#DIV/0!</v>
      </c>
      <c r="H26" s="10" t="e">
        <f t="shared" si="0"/>
        <v>#DIV/0!</v>
      </c>
      <c r="I26" s="10" t="e">
        <f t="shared" si="7"/>
        <v>#DIV/0!</v>
      </c>
      <c r="J26" s="10">
        <f>(Parameters!$C$11-'1_Day_Lead'!I26)/(Parameters!$C$11-Parameters!$C$12)</f>
        <v>4</v>
      </c>
      <c r="K26" s="10">
        <f t="shared" si="1"/>
        <v>1</v>
      </c>
      <c r="L26" s="10" t="e">
        <f t="shared" si="2"/>
        <v>#DIV/0!</v>
      </c>
      <c r="M26" s="10" t="e">
        <f t="shared" si="3"/>
        <v>#DIV/0!</v>
      </c>
      <c r="N26" s="10" t="e">
        <f t="shared" si="4"/>
        <v>#DIV/0!</v>
      </c>
      <c r="O26" s="10" t="e">
        <f t="shared" si="5"/>
        <v>#DIV/0!</v>
      </c>
      <c r="P26" s="10" t="e">
        <f t="shared" si="6"/>
        <v>#DIV/0!</v>
      </c>
      <c r="Q26" s="2"/>
      <c r="R26" s="2"/>
      <c r="S26" s="2"/>
      <c r="T26" s="2"/>
      <c r="U26" s="2"/>
    </row>
    <row r="27" spans="1:21" ht="14.7" customHeight="1" x14ac:dyDescent="0.3">
      <c r="B27" s="9">
        <v>106</v>
      </c>
      <c r="C27" s="62"/>
      <c r="D27" s="35"/>
      <c r="E27" s="47"/>
      <c r="F27" s="4">
        <v>10</v>
      </c>
      <c r="G27" s="11" t="e">
        <f>G26-((Parameters!$E$19-Parameters!$E$20)/'5_Day_Perfect'!$A$26)</f>
        <v>#DIV/0!</v>
      </c>
      <c r="H27" s="10" t="e">
        <f t="shared" si="0"/>
        <v>#DIV/0!</v>
      </c>
      <c r="I27" s="10" t="e">
        <f t="shared" si="7"/>
        <v>#DIV/0!</v>
      </c>
      <c r="J27" s="10">
        <f>(Parameters!$C$11-'1_Day_Lead'!I27)/(Parameters!$C$11-Parameters!$C$12)</f>
        <v>4</v>
      </c>
      <c r="K27" s="10">
        <f t="shared" si="1"/>
        <v>1</v>
      </c>
      <c r="L27" s="10" t="e">
        <f t="shared" si="2"/>
        <v>#DIV/0!</v>
      </c>
      <c r="M27" s="10" t="e">
        <f t="shared" si="3"/>
        <v>#DIV/0!</v>
      </c>
      <c r="N27" s="10" t="e">
        <f t="shared" si="4"/>
        <v>#DIV/0!</v>
      </c>
      <c r="O27" s="10" t="e">
        <f t="shared" si="5"/>
        <v>#DIV/0!</v>
      </c>
      <c r="P27" s="10" t="e">
        <f t="shared" si="6"/>
        <v>#DIV/0!</v>
      </c>
      <c r="Q27" s="2"/>
      <c r="R27" s="2"/>
      <c r="S27" s="2"/>
      <c r="T27" s="2"/>
      <c r="U27" s="2"/>
    </row>
    <row r="28" spans="1:21" x14ac:dyDescent="0.3">
      <c r="B28" s="9">
        <v>111</v>
      </c>
      <c r="C28" s="62"/>
      <c r="D28" s="35"/>
      <c r="E28" s="47"/>
      <c r="F28" s="4">
        <v>10</v>
      </c>
      <c r="G28" s="11" t="e">
        <f>G27-((Parameters!$E$19-Parameters!$E$20)/'5_Day_Perfect'!$A$26)</f>
        <v>#DIV/0!</v>
      </c>
      <c r="H28" s="10" t="e">
        <f t="shared" si="0"/>
        <v>#DIV/0!</v>
      </c>
      <c r="I28" s="10" t="e">
        <f t="shared" si="7"/>
        <v>#DIV/0!</v>
      </c>
      <c r="J28" s="10">
        <f>(Parameters!$C$11-'1_Day_Lead'!I28)/(Parameters!$C$11-Parameters!$C$12)</f>
        <v>4</v>
      </c>
      <c r="K28" s="10">
        <f t="shared" si="1"/>
        <v>1</v>
      </c>
      <c r="L28" s="10" t="e">
        <f t="shared" si="2"/>
        <v>#DIV/0!</v>
      </c>
      <c r="M28" s="10" t="e">
        <f t="shared" si="3"/>
        <v>#DIV/0!</v>
      </c>
      <c r="N28" s="10" t="e">
        <f t="shared" si="4"/>
        <v>#DIV/0!</v>
      </c>
      <c r="O28" s="10" t="e">
        <f t="shared" si="5"/>
        <v>#DIV/0!</v>
      </c>
      <c r="P28" s="10" t="e">
        <f t="shared" si="6"/>
        <v>#DIV/0!</v>
      </c>
      <c r="Q28" s="2"/>
      <c r="R28" s="2"/>
      <c r="S28" s="2"/>
      <c r="T28" s="2"/>
      <c r="U28" s="2"/>
    </row>
    <row r="29" spans="1:21" x14ac:dyDescent="0.3">
      <c r="B29" s="9">
        <v>116</v>
      </c>
      <c r="C29" s="62"/>
      <c r="D29" s="35"/>
      <c r="E29" s="47"/>
      <c r="F29" s="4">
        <v>10</v>
      </c>
      <c r="G29" s="11" t="e">
        <f>G28-((Parameters!$E$19-Parameters!$E$20)/'5_Day_Perfect'!$A$26)</f>
        <v>#DIV/0!</v>
      </c>
      <c r="H29" s="10" t="e">
        <f t="shared" si="0"/>
        <v>#DIV/0!</v>
      </c>
      <c r="I29" s="10" t="e">
        <f t="shared" si="7"/>
        <v>#DIV/0!</v>
      </c>
      <c r="J29" s="10">
        <f>(Parameters!$C$11-'1_Day_Lead'!I29)/(Parameters!$C$11-Parameters!$C$12)</f>
        <v>4</v>
      </c>
      <c r="K29" s="10">
        <f t="shared" si="1"/>
        <v>1</v>
      </c>
      <c r="L29" s="10" t="e">
        <f t="shared" si="2"/>
        <v>#DIV/0!</v>
      </c>
      <c r="M29" s="10" t="e">
        <f t="shared" si="3"/>
        <v>#DIV/0!</v>
      </c>
      <c r="N29" s="10" t="e">
        <f t="shared" si="4"/>
        <v>#DIV/0!</v>
      </c>
      <c r="O29" s="10" t="e">
        <f t="shared" si="5"/>
        <v>#DIV/0!</v>
      </c>
      <c r="P29" s="10" t="e">
        <f t="shared" si="6"/>
        <v>#DIV/0!</v>
      </c>
      <c r="Q29" s="2"/>
      <c r="R29" s="2"/>
      <c r="S29" s="2"/>
      <c r="T29" s="2"/>
      <c r="U29" s="2"/>
    </row>
    <row r="30" spans="1:21" x14ac:dyDescent="0.3">
      <c r="B30" s="9">
        <v>121</v>
      </c>
      <c r="C30" s="63"/>
      <c r="D30" s="35"/>
      <c r="E30" s="47"/>
      <c r="F30" s="4">
        <v>10</v>
      </c>
      <c r="G30" s="11" t="e">
        <f>G29-((Parameters!$E$19-Parameters!$E$20)/'5_Day_Perfect'!$A$26)</f>
        <v>#DIV/0!</v>
      </c>
      <c r="H30" s="10" t="e">
        <f t="shared" si="0"/>
        <v>#DIV/0!</v>
      </c>
      <c r="I30" s="10" t="e">
        <f t="shared" si="7"/>
        <v>#DIV/0!</v>
      </c>
      <c r="J30" s="10">
        <f>(Parameters!$C$11-'1_Day_Lead'!I30)/(Parameters!$C$11-Parameters!$C$12)</f>
        <v>4</v>
      </c>
      <c r="K30" s="10">
        <f t="shared" si="1"/>
        <v>1</v>
      </c>
      <c r="L30" s="10" t="e">
        <f t="shared" si="2"/>
        <v>#DIV/0!</v>
      </c>
      <c r="M30" s="10" t="e">
        <f t="shared" si="3"/>
        <v>#DIV/0!</v>
      </c>
      <c r="N30" s="10" t="e">
        <f t="shared" si="4"/>
        <v>#DIV/0!</v>
      </c>
      <c r="O30" s="10" t="e">
        <f t="shared" si="5"/>
        <v>#DIV/0!</v>
      </c>
      <c r="P30" s="10" t="e">
        <f t="shared" si="6"/>
        <v>#DIV/0!</v>
      </c>
      <c r="Q30" s="2"/>
      <c r="R30" s="2"/>
      <c r="S30" s="2"/>
      <c r="T30" s="2"/>
      <c r="U30" s="2"/>
    </row>
    <row r="32" spans="1:21" x14ac:dyDescent="0.3">
      <c r="C32" t="s">
        <v>47</v>
      </c>
      <c r="D32">
        <f>SUM(D6:D11)</f>
        <v>0</v>
      </c>
      <c r="L32">
        <f>SUM(L6:L11)</f>
        <v>8.4500000000000011</v>
      </c>
      <c r="O32">
        <f>SUM(O6:O11)</f>
        <v>50</v>
      </c>
      <c r="P32">
        <f>SUM(P6:P11)</f>
        <v>52.607141113281251</v>
      </c>
    </row>
    <row r="33" spans="3:16" x14ac:dyDescent="0.3">
      <c r="C33" t="s">
        <v>39</v>
      </c>
      <c r="D33">
        <f>SUM(D12:D18)</f>
        <v>0</v>
      </c>
      <c r="L33" t="e">
        <f>SUM(L12:L18)</f>
        <v>#DIV/0!</v>
      </c>
      <c r="O33" t="e">
        <f>SUM(O12:O18)</f>
        <v>#DIV/0!</v>
      </c>
      <c r="P33" t="e">
        <f>SUM(P12:P18)</f>
        <v>#DIV/0!</v>
      </c>
    </row>
    <row r="34" spans="3:16" x14ac:dyDescent="0.3">
      <c r="C34" t="s">
        <v>49</v>
      </c>
      <c r="D34">
        <f>SUM(D19:D25)</f>
        <v>0</v>
      </c>
      <c r="L34">
        <f>SUM(L19:L25)</f>
        <v>0</v>
      </c>
      <c r="O34" t="e">
        <f>SUM(O19:O25)</f>
        <v>#DIV/0!</v>
      </c>
      <c r="P34" t="e">
        <f>SUM(P19:P25)</f>
        <v>#DIV/0!</v>
      </c>
    </row>
    <row r="35" spans="3:16" x14ac:dyDescent="0.3">
      <c r="C35" t="s">
        <v>43</v>
      </c>
      <c r="D35">
        <f>SUM(D26:D30)</f>
        <v>0</v>
      </c>
      <c r="L35" t="e">
        <f>SUM(L26:L30)</f>
        <v>#DIV/0!</v>
      </c>
      <c r="O35" t="e">
        <f>SUM(O26:O30)</f>
        <v>#DIV/0!</v>
      </c>
      <c r="P35" t="e">
        <f>SUM(P26:P30)</f>
        <v>#DIV/0!</v>
      </c>
    </row>
    <row r="36" spans="3:16" x14ac:dyDescent="0.3">
      <c r="D36" s="13">
        <f>SUM(D6:D30)</f>
        <v>0</v>
      </c>
      <c r="E36" s="13"/>
      <c r="F36" s="13"/>
      <c r="G36" s="14"/>
      <c r="H36" s="14"/>
      <c r="I36" s="14"/>
      <c r="J36" s="14"/>
      <c r="K36" s="14"/>
      <c r="L36" s="13" t="e">
        <f>SUM(L6:L30)</f>
        <v>#DIV/0!</v>
      </c>
      <c r="M36" s="13"/>
      <c r="N36" s="13"/>
      <c r="O36" s="13" t="e">
        <f>SUM(O5:O30)</f>
        <v>#DIV/0!</v>
      </c>
      <c r="P36" s="13" t="e">
        <f>SUM(P5:P30)</f>
        <v>#DIV/0!</v>
      </c>
    </row>
    <row r="37" spans="3:16" x14ac:dyDescent="0.3">
      <c r="E37" s="27">
        <f>SUM(E6:E30)</f>
        <v>13</v>
      </c>
    </row>
  </sheetData>
  <mergeCells count="6">
    <mergeCell ref="C26:C30"/>
    <mergeCell ref="B2:P2"/>
    <mergeCell ref="F4:F5"/>
    <mergeCell ref="C6:C11"/>
    <mergeCell ref="C12:C18"/>
    <mergeCell ref="C19:C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G20"/>
  <sheetViews>
    <sheetView workbookViewId="0">
      <selection activeCell="G18" sqref="G18"/>
    </sheetView>
  </sheetViews>
  <sheetFormatPr defaultRowHeight="14.4" x14ac:dyDescent="0.3"/>
  <cols>
    <col min="1" max="1" width="2.21875" customWidth="1"/>
    <col min="2" max="2" width="21.77734375" customWidth="1"/>
    <col min="3" max="3" width="14.77734375" customWidth="1"/>
    <col min="4" max="4" width="22.21875" customWidth="1"/>
    <col min="7" max="7" width="15.77734375" customWidth="1"/>
  </cols>
  <sheetData>
    <row r="1" spans="2:7" ht="15" thickBot="1" x14ac:dyDescent="0.35"/>
    <row r="2" spans="2:7" ht="16.2" thickBot="1" x14ac:dyDescent="0.35">
      <c r="B2" s="69" t="s">
        <v>9</v>
      </c>
      <c r="C2" s="70"/>
      <c r="D2" s="70"/>
      <c r="E2" s="70"/>
      <c r="F2" s="70"/>
      <c r="G2" s="71"/>
    </row>
    <row r="4" spans="2:7" x14ac:dyDescent="0.3">
      <c r="B4" s="1" t="s">
        <v>0</v>
      </c>
      <c r="C4" s="3" t="s">
        <v>33</v>
      </c>
      <c r="D4" s="21"/>
    </row>
    <row r="5" spans="2:7" x14ac:dyDescent="0.3">
      <c r="B5" s="1" t="s">
        <v>1</v>
      </c>
      <c r="C5" s="5">
        <v>43630</v>
      </c>
      <c r="D5" s="22"/>
    </row>
    <row r="6" spans="2:7" x14ac:dyDescent="0.3">
      <c r="B6" s="1" t="s">
        <v>2</v>
      </c>
      <c r="C6" s="5">
        <v>43750</v>
      </c>
      <c r="D6" s="22"/>
    </row>
    <row r="7" spans="2:7" x14ac:dyDescent="0.3">
      <c r="B7" s="1" t="s">
        <v>10</v>
      </c>
      <c r="C7" s="7">
        <f>C6-C5</f>
        <v>120</v>
      </c>
      <c r="D7" s="20"/>
    </row>
    <row r="8" spans="2:7" x14ac:dyDescent="0.3">
      <c r="B8" s="1" t="s">
        <v>11</v>
      </c>
      <c r="C8" s="6">
        <v>0.8</v>
      </c>
      <c r="D8" s="23"/>
    </row>
    <row r="9" spans="2:7" x14ac:dyDescent="0.3">
      <c r="B9" s="1" t="s">
        <v>12</v>
      </c>
      <c r="C9" s="3">
        <v>0.32</v>
      </c>
      <c r="D9" s="21"/>
    </row>
    <row r="10" spans="2:7" x14ac:dyDescent="0.3">
      <c r="B10" s="1" t="s">
        <v>13</v>
      </c>
      <c r="C10" s="3">
        <v>0.14000000000000001</v>
      </c>
      <c r="D10" s="21"/>
    </row>
    <row r="11" spans="2:7" x14ac:dyDescent="0.3">
      <c r="B11" s="1" t="s">
        <v>14</v>
      </c>
      <c r="C11" s="8">
        <f>1000*C8*(C9-C10)</f>
        <v>144</v>
      </c>
      <c r="D11" s="21"/>
    </row>
    <row r="12" spans="2:7" x14ac:dyDescent="0.3">
      <c r="B12" s="1" t="s">
        <v>15</v>
      </c>
      <c r="C12" s="8">
        <f>0.75*C11</f>
        <v>108</v>
      </c>
      <c r="D12" s="21"/>
    </row>
    <row r="13" spans="2:7" x14ac:dyDescent="0.3">
      <c r="B13" s="1" t="s">
        <v>3</v>
      </c>
      <c r="C13" s="3">
        <v>4</v>
      </c>
      <c r="D13" s="21"/>
    </row>
    <row r="16" spans="2:7" x14ac:dyDescent="0.3">
      <c r="B16" s="1" t="s">
        <v>5</v>
      </c>
      <c r="C16" s="1" t="s">
        <v>6</v>
      </c>
      <c r="D16" s="1" t="s">
        <v>35</v>
      </c>
      <c r="E16" s="1" t="s">
        <v>7</v>
      </c>
      <c r="F16" s="1" t="s">
        <v>8</v>
      </c>
      <c r="G16" s="1" t="s">
        <v>53</v>
      </c>
    </row>
    <row r="17" spans="2:7" x14ac:dyDescent="0.3">
      <c r="B17" s="3" t="s">
        <v>16</v>
      </c>
      <c r="C17" s="3">
        <v>25</v>
      </c>
      <c r="D17" s="3">
        <v>50</v>
      </c>
      <c r="E17" s="3">
        <v>0.65</v>
      </c>
      <c r="F17" s="3">
        <v>1.1000000000000001</v>
      </c>
      <c r="G17" s="3">
        <v>104.8</v>
      </c>
    </row>
    <row r="18" spans="2:7" x14ac:dyDescent="0.3">
      <c r="B18" s="3" t="s">
        <v>17</v>
      </c>
      <c r="C18" s="3">
        <v>35</v>
      </c>
      <c r="D18" s="3">
        <v>30</v>
      </c>
      <c r="E18" s="3">
        <v>1.1499999999999999</v>
      </c>
      <c r="F18" s="3">
        <v>0.95</v>
      </c>
      <c r="G18" s="3">
        <v>121.8</v>
      </c>
    </row>
    <row r="19" spans="2:7" x14ac:dyDescent="0.3">
      <c r="B19" s="3" t="s">
        <v>18</v>
      </c>
      <c r="C19" s="3">
        <v>35</v>
      </c>
      <c r="D19" s="3">
        <v>40</v>
      </c>
      <c r="E19" s="3">
        <v>1.05</v>
      </c>
      <c r="F19" s="3">
        <v>1.05</v>
      </c>
      <c r="G19" s="3">
        <v>113.9</v>
      </c>
    </row>
    <row r="20" spans="2:7" x14ac:dyDescent="0.3">
      <c r="B20" s="3" t="s">
        <v>19</v>
      </c>
      <c r="C20" s="7">
        <f>C7-(C17+C18+C19)</f>
        <v>25</v>
      </c>
      <c r="D20" s="3">
        <v>10</v>
      </c>
      <c r="E20" s="3">
        <v>0.55000000000000004</v>
      </c>
      <c r="F20" s="3">
        <v>0.85</v>
      </c>
      <c r="G20" s="3">
        <v>74.5</v>
      </c>
    </row>
  </sheetData>
  <mergeCells count="1">
    <mergeCell ref="B2:G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J18"/>
  <sheetViews>
    <sheetView tabSelected="1" topLeftCell="T1" zoomScale="59" zoomScaleNormal="59" workbookViewId="0">
      <selection activeCell="V46" sqref="V46"/>
    </sheetView>
  </sheetViews>
  <sheetFormatPr defaultRowHeight="14.4" x14ac:dyDescent="0.3"/>
  <cols>
    <col min="2" max="2" width="13.6640625" customWidth="1"/>
    <col min="3" max="3" width="11.21875" customWidth="1"/>
    <col min="4" max="4" width="10.21875" customWidth="1"/>
    <col min="5" max="5" width="14.21875" customWidth="1"/>
    <col min="8" max="8" width="20.21875" customWidth="1"/>
    <col min="9" max="9" width="16.77734375" customWidth="1"/>
    <col min="10" max="10" width="15.109375" customWidth="1"/>
  </cols>
  <sheetData>
    <row r="2" spans="1:10" ht="29.4" thickBot="1" x14ac:dyDescent="0.35">
      <c r="H2" s="51" t="s">
        <v>4</v>
      </c>
      <c r="I2" s="51" t="s">
        <v>54</v>
      </c>
      <c r="J2" s="51" t="s">
        <v>58</v>
      </c>
    </row>
    <row r="3" spans="1:10" ht="15" thickBot="1" x14ac:dyDescent="0.35">
      <c r="B3" s="72" t="s">
        <v>62</v>
      </c>
      <c r="C3" s="73"/>
      <c r="D3" s="73"/>
      <c r="E3" s="73"/>
      <c r="F3" s="73"/>
      <c r="H3" s="50" t="s">
        <v>16</v>
      </c>
      <c r="I3" s="3">
        <v>1.1000000000000001</v>
      </c>
      <c r="J3" s="3">
        <v>135</v>
      </c>
    </row>
    <row r="4" spans="1:10" x14ac:dyDescent="0.3">
      <c r="B4" s="53"/>
      <c r="C4" s="53" t="s">
        <v>16</v>
      </c>
      <c r="D4" s="53" t="s">
        <v>17</v>
      </c>
      <c r="E4" s="53" t="s">
        <v>57</v>
      </c>
      <c r="F4" s="53" t="s">
        <v>19</v>
      </c>
      <c r="G4" s="33"/>
      <c r="H4" s="50" t="s">
        <v>17</v>
      </c>
      <c r="I4" s="3">
        <v>0.95</v>
      </c>
      <c r="J4" s="3">
        <v>125</v>
      </c>
    </row>
    <row r="5" spans="1:10" x14ac:dyDescent="0.3">
      <c r="B5" s="2" t="s">
        <v>51</v>
      </c>
      <c r="C5" s="10">
        <f>$I$3*(SUM(Conventional_Irrigation!$L$6:$L$30)/$J$9)</f>
        <v>0.17879327039457762</v>
      </c>
      <c r="D5" s="10">
        <f>$C$5+($I$4*(SUM(Conventional_Irrigation!$L$31:$L$65)/'water bal'!$J$9))</f>
        <v>0.42378695922813553</v>
      </c>
      <c r="E5" s="10">
        <f>D5+($I$5*SUM(Conventional_Irrigation!$L$66:$L$100)/'water bal'!$J$9)</f>
        <v>0.75934977694781591</v>
      </c>
      <c r="F5" s="10">
        <f>E5+($I$6*(SUM(Conventional_Irrigation!$L$101:$L$125)/'water bal'!$J$9))</f>
        <v>0.89619957118649896</v>
      </c>
      <c r="G5" s="33"/>
      <c r="H5" s="50" t="s">
        <v>18</v>
      </c>
      <c r="I5" s="3">
        <v>1.05</v>
      </c>
      <c r="J5" s="3">
        <v>140</v>
      </c>
    </row>
    <row r="6" spans="1:10" x14ac:dyDescent="0.3">
      <c r="B6" s="2" t="s">
        <v>59</v>
      </c>
      <c r="C6" s="10">
        <f>$I$3*(SUM('p5'!$L$6:$L$30)/$J$9)</f>
        <v>0.17879327039457762</v>
      </c>
      <c r="D6" s="10">
        <f>$C$5+($I$4*(SUM('p5'!$L$31:$L$65)/'water bal'!$J$9))</f>
        <v>0.42378695922813553</v>
      </c>
      <c r="E6" s="10">
        <f>D6+($I$5*SUM('p5'!$L$66:$L$100)/'water bal'!$J$9)</f>
        <v>0.75934977694781591</v>
      </c>
      <c r="F6" s="10">
        <f>E6+($I$6*(SUM('p5'!$L$101:$L$125)/'water bal'!$J$9))</f>
        <v>0.89619957118649896</v>
      </c>
      <c r="G6" s="33"/>
      <c r="H6" s="52" t="s">
        <v>19</v>
      </c>
      <c r="I6" s="3">
        <v>0.85</v>
      </c>
      <c r="J6" s="3">
        <v>85</v>
      </c>
    </row>
    <row r="7" spans="1:10" x14ac:dyDescent="0.3">
      <c r="A7" s="49"/>
      <c r="B7" s="2" t="s">
        <v>59</v>
      </c>
      <c r="C7" s="10">
        <f t="shared" ref="C7:E7" si="0">C6*1.11111111</f>
        <v>0.19865918912864927</v>
      </c>
      <c r="D7" s="10">
        <f t="shared" si="0"/>
        <v>0.47087439867149838</v>
      </c>
      <c r="E7" s="10">
        <f t="shared" si="0"/>
        <v>0.84372197354274014</v>
      </c>
      <c r="F7" s="10">
        <f>F6*1.11111111</f>
        <v>0.99577730032255485</v>
      </c>
      <c r="G7" s="33"/>
      <c r="J7" s="60">
        <v>413.1</v>
      </c>
    </row>
    <row r="8" spans="1:10" ht="15" thickBot="1" x14ac:dyDescent="0.35">
      <c r="A8" s="49"/>
      <c r="B8" s="33"/>
      <c r="C8" s="32"/>
      <c r="D8" s="32"/>
      <c r="E8" s="32"/>
      <c r="F8" s="32"/>
      <c r="G8" s="33"/>
    </row>
    <row r="9" spans="1:10" ht="15" thickBot="1" x14ac:dyDescent="0.35">
      <c r="A9" s="49"/>
      <c r="B9" s="72" t="s">
        <v>60</v>
      </c>
      <c r="C9" s="73"/>
      <c r="D9" s="73"/>
      <c r="E9" s="73"/>
      <c r="F9" s="73"/>
      <c r="G9" s="33"/>
      <c r="J9" s="54">
        <v>413.1</v>
      </c>
    </row>
    <row r="10" spans="1:10" x14ac:dyDescent="0.3">
      <c r="A10" s="49"/>
      <c r="B10" s="53"/>
      <c r="C10" s="53" t="s">
        <v>16</v>
      </c>
      <c r="D10" s="53" t="s">
        <v>17</v>
      </c>
      <c r="E10" s="53" t="s">
        <v>57</v>
      </c>
      <c r="F10" s="53" t="s">
        <v>19</v>
      </c>
      <c r="G10" s="33"/>
    </row>
    <row r="11" spans="1:10" x14ac:dyDescent="0.3">
      <c r="A11" s="49"/>
      <c r="B11" s="2" t="s">
        <v>51</v>
      </c>
      <c r="C11" s="10">
        <f>SUM(Conventional_Irrigation!M6:M30)</f>
        <v>230</v>
      </c>
      <c r="D11" s="10">
        <f>SUM(Conventional_Irrigation!M6:M65)</f>
        <v>475</v>
      </c>
      <c r="E11" s="10">
        <f>SUM(Conventional_Irrigation!M6:M100)</f>
        <v>800</v>
      </c>
      <c r="F11" s="10">
        <f>SUM(Conventional_Irrigation!M6:M125)</f>
        <v>835</v>
      </c>
      <c r="G11" s="33"/>
    </row>
    <row r="12" spans="1:10" x14ac:dyDescent="0.3">
      <c r="B12" s="2" t="s">
        <v>59</v>
      </c>
      <c r="C12" s="10">
        <f>SUM('p5'!M6:M30)</f>
        <v>186.41</v>
      </c>
      <c r="D12" s="10">
        <f>SUM('p5'!M6:M65)</f>
        <v>381.89000000000004</v>
      </c>
      <c r="E12" s="10">
        <f>SUM('p5'!M6:M100)</f>
        <v>662.85</v>
      </c>
      <c r="F12" s="10">
        <f>SUM('p5'!M6:M125)</f>
        <v>686.14</v>
      </c>
    </row>
    <row r="13" spans="1:10" ht="15" thickBot="1" x14ac:dyDescent="0.35">
      <c r="I13" t="s">
        <v>63</v>
      </c>
    </row>
    <row r="14" spans="1:10" ht="15" thickBot="1" x14ac:dyDescent="0.35">
      <c r="B14" s="72" t="s">
        <v>61</v>
      </c>
      <c r="C14" s="73"/>
      <c r="D14" s="73"/>
      <c r="E14" s="73"/>
      <c r="F14" s="73"/>
    </row>
    <row r="15" spans="1:10" x14ac:dyDescent="0.3">
      <c r="B15" s="53"/>
      <c r="C15" s="53" t="s">
        <v>16</v>
      </c>
      <c r="D15" s="53" t="s">
        <v>17</v>
      </c>
      <c r="E15" s="53" t="s">
        <v>57</v>
      </c>
      <c r="F15" s="53" t="s">
        <v>19</v>
      </c>
    </row>
    <row r="16" spans="1:10" x14ac:dyDescent="0.3">
      <c r="B16" s="2" t="s">
        <v>51</v>
      </c>
      <c r="C16" s="10">
        <f>SUM(Conventional_Irrigation!O6:O30)</f>
        <v>223.33528160345853</v>
      </c>
      <c r="D16" s="10">
        <f>SUM(Conventional_Irrigation!O6:O65)</f>
        <v>458.84679528406951</v>
      </c>
      <c r="E16" s="10">
        <f>SUM(Conventional_Irrigation!O6:O100)</f>
        <v>751.46681970451618</v>
      </c>
      <c r="F16" s="10">
        <f>SUM(Conventional_Irrigation!O6:O125)</f>
        <v>1123.6166840228461</v>
      </c>
      <c r="H16" t="s">
        <v>64</v>
      </c>
    </row>
    <row r="17" spans="2:8" x14ac:dyDescent="0.3">
      <c r="B17" s="2" t="s">
        <v>59</v>
      </c>
      <c r="C17" s="10">
        <f>SUM('p5'!O6:O30)</f>
        <v>182.42360297514409</v>
      </c>
      <c r="D17" s="10">
        <f>SUM('p5'!O6:O65)</f>
        <v>367.95005002498601</v>
      </c>
      <c r="E17" s="10">
        <f>SUM('p5'!O6:O100)</f>
        <v>615.282507034947</v>
      </c>
      <c r="F17" s="10">
        <f>SUM('p5'!O6:O125)</f>
        <v>975.64676868776576</v>
      </c>
      <c r="H17" t="s">
        <v>65</v>
      </c>
    </row>
    <row r="18" spans="2:8" x14ac:dyDescent="0.3">
      <c r="H18" t="s">
        <v>66</v>
      </c>
    </row>
  </sheetData>
  <mergeCells count="3">
    <mergeCell ref="B3:F3"/>
    <mergeCell ref="B9:F9"/>
    <mergeCell ref="B14:F14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T133"/>
  <sheetViews>
    <sheetView workbookViewId="0">
      <selection activeCell="D6" sqref="D6:D125"/>
    </sheetView>
  </sheetViews>
  <sheetFormatPr defaultRowHeight="14.4" x14ac:dyDescent="0.3"/>
  <cols>
    <col min="1" max="1" width="3.109375" customWidth="1"/>
    <col min="2" max="2" width="10.109375" style="55" bestFit="1" customWidth="1"/>
    <col min="3" max="3" width="12.21875" customWidth="1"/>
    <col min="4" max="4" width="16.88671875" customWidth="1"/>
    <col min="5" max="5" width="14.21875" customWidth="1"/>
    <col min="6" max="6" width="13.5546875" customWidth="1"/>
    <col min="10" max="10" width="11.33203125" customWidth="1"/>
    <col min="11" max="11" width="14.5546875" customWidth="1"/>
    <col min="12" max="12" width="10.21875" customWidth="1"/>
    <col min="13" max="14" width="14.44140625" customWidth="1"/>
    <col min="15" max="15" width="17.77734375" style="27" customWidth="1"/>
    <col min="17" max="17" width="13.33203125" customWidth="1"/>
    <col min="18" max="18" width="12.5546875" customWidth="1"/>
  </cols>
  <sheetData>
    <row r="1" spans="2:20" ht="15" thickBot="1" x14ac:dyDescent="0.35"/>
    <row r="2" spans="2:20" ht="16.2" thickBot="1" x14ac:dyDescent="0.35">
      <c r="B2" s="64" t="s">
        <v>31</v>
      </c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6"/>
    </row>
    <row r="4" spans="2:20" ht="30.45" customHeight="1" x14ac:dyDescent="0.3">
      <c r="B4" s="56" t="s">
        <v>20</v>
      </c>
      <c r="C4" s="1" t="s">
        <v>4</v>
      </c>
      <c r="D4" s="25" t="s">
        <v>52</v>
      </c>
      <c r="E4" s="48" t="s">
        <v>56</v>
      </c>
      <c r="F4" s="67" t="s">
        <v>36</v>
      </c>
      <c r="G4" s="1" t="s">
        <v>23</v>
      </c>
      <c r="H4" s="1" t="s">
        <v>24</v>
      </c>
      <c r="I4" s="1" t="s">
        <v>25</v>
      </c>
      <c r="J4" s="1" t="s">
        <v>26</v>
      </c>
      <c r="K4" s="1" t="s">
        <v>27</v>
      </c>
      <c r="L4" s="12" t="s">
        <v>28</v>
      </c>
      <c r="M4" s="12" t="s">
        <v>29</v>
      </c>
      <c r="N4" s="25" t="s">
        <v>34</v>
      </c>
      <c r="O4" s="28" t="s">
        <v>30</v>
      </c>
      <c r="P4" s="1"/>
      <c r="Q4" s="48" t="s">
        <v>54</v>
      </c>
      <c r="R4" s="48" t="s">
        <v>55</v>
      </c>
      <c r="S4" s="1"/>
      <c r="T4" s="1"/>
    </row>
    <row r="5" spans="2:20" x14ac:dyDescent="0.3">
      <c r="B5" s="57">
        <v>43631</v>
      </c>
      <c r="C5" s="17"/>
      <c r="D5" s="15"/>
      <c r="E5" s="15"/>
      <c r="F5" s="68"/>
      <c r="G5" s="15"/>
      <c r="H5" s="15"/>
      <c r="I5" s="15"/>
      <c r="J5" s="15"/>
      <c r="K5" s="15"/>
      <c r="L5" s="15"/>
      <c r="M5" s="15"/>
      <c r="N5" s="18">
        <v>50</v>
      </c>
      <c r="O5" s="29">
        <f>0.25*N5</f>
        <v>12.5</v>
      </c>
      <c r="P5" s="1"/>
      <c r="Q5" s="1"/>
      <c r="R5" s="1"/>
      <c r="S5" s="1"/>
      <c r="T5" s="1"/>
    </row>
    <row r="6" spans="2:20" x14ac:dyDescent="0.3">
      <c r="B6" s="58">
        <v>43631</v>
      </c>
      <c r="C6" s="61" t="s">
        <v>16</v>
      </c>
      <c r="D6" s="9">
        <v>0</v>
      </c>
      <c r="E6" s="9">
        <v>5</v>
      </c>
      <c r="F6" s="4">
        <v>50</v>
      </c>
      <c r="G6" s="11">
        <v>0.65</v>
      </c>
      <c r="H6" s="10">
        <f>E6*G6</f>
        <v>3.25</v>
      </c>
      <c r="I6" s="11">
        <v>0</v>
      </c>
      <c r="J6" s="10">
        <f>(Parameters!$C$11-Conventional_Irrigation!I6)/(Parameters!$C$11-Parameters!$C$12)</f>
        <v>4</v>
      </c>
      <c r="K6" s="10">
        <f>IF(J6&lt;0,0,IF(J6&gt;1,1,J6))</f>
        <v>1</v>
      </c>
      <c r="L6" s="10">
        <f>H6*K6</f>
        <v>3.25</v>
      </c>
      <c r="M6" s="4">
        <v>25</v>
      </c>
      <c r="N6" s="10">
        <f>N5+M6+D6-L6-O5</f>
        <v>59.25</v>
      </c>
      <c r="O6" s="29">
        <f>0.25*N6</f>
        <v>14.8125</v>
      </c>
      <c r="P6" s="2"/>
      <c r="Q6" s="2"/>
      <c r="R6" s="2"/>
      <c r="S6" s="2"/>
      <c r="T6" s="2"/>
    </row>
    <row r="7" spans="2:20" x14ac:dyDescent="0.3">
      <c r="B7" s="58">
        <v>43632</v>
      </c>
      <c r="C7" s="62"/>
      <c r="D7" s="9">
        <v>0</v>
      </c>
      <c r="E7" s="9">
        <v>3.8</v>
      </c>
      <c r="F7" s="4">
        <v>50</v>
      </c>
      <c r="G7" s="11">
        <v>0.65</v>
      </c>
      <c r="H7" s="10">
        <f t="shared" ref="H7:H70" si="0">E7*G7</f>
        <v>2.4699999999999998</v>
      </c>
      <c r="I7" s="10">
        <f>MAX(0,(I6+L6-D6-M6+O6))</f>
        <v>0</v>
      </c>
      <c r="J7" s="10">
        <f>(Parameters!$C$11-Conventional_Irrigation!I7)/(Parameters!$C$11-Parameters!$C$12)</f>
        <v>4</v>
      </c>
      <c r="K7" s="10">
        <f t="shared" ref="K7:K70" si="1">IF(J7&lt;0,0,IF(J7&gt;1,1,J7))</f>
        <v>1</v>
      </c>
      <c r="L7" s="10">
        <f t="shared" ref="L7:L70" si="2">H7*K7</f>
        <v>2.4699999999999998</v>
      </c>
      <c r="M7" s="2"/>
      <c r="N7" s="10">
        <f t="shared" ref="N7:N70" si="3">N6+M7+D7-L7-O6</f>
        <v>41.967500000000001</v>
      </c>
      <c r="O7" s="29">
        <f t="shared" ref="O7:O70" si="4">0.25*N7</f>
        <v>10.491875</v>
      </c>
      <c r="P7" s="2"/>
      <c r="Q7" s="2"/>
      <c r="R7" s="2"/>
      <c r="S7" s="2"/>
      <c r="T7" s="2"/>
    </row>
    <row r="8" spans="2:20" x14ac:dyDescent="0.3">
      <c r="B8" s="58">
        <v>43633</v>
      </c>
      <c r="C8" s="62"/>
      <c r="D8" s="9">
        <v>0</v>
      </c>
      <c r="E8" s="9">
        <v>2.8</v>
      </c>
      <c r="F8" s="4">
        <v>50</v>
      </c>
      <c r="G8" s="11">
        <v>0.65</v>
      </c>
      <c r="H8" s="10">
        <f t="shared" si="0"/>
        <v>1.8199999999999998</v>
      </c>
      <c r="I8" s="10">
        <f t="shared" ref="I8:I71" si="5">MAX(0,(I7+L7-D7-M7+O7))</f>
        <v>12.961874999999999</v>
      </c>
      <c r="J8" s="10">
        <f>(Parameters!$C$11-Conventional_Irrigation!I8)/(Parameters!$C$11-Parameters!$C$12)</f>
        <v>3.6399479166666668</v>
      </c>
      <c r="K8" s="10">
        <f t="shared" si="1"/>
        <v>1</v>
      </c>
      <c r="L8" s="10">
        <f t="shared" si="2"/>
        <v>1.8199999999999998</v>
      </c>
      <c r="M8" s="2"/>
      <c r="N8" s="10">
        <f t="shared" si="3"/>
        <v>29.655625000000001</v>
      </c>
      <c r="O8" s="29">
        <f t="shared" si="4"/>
        <v>7.4139062500000001</v>
      </c>
      <c r="P8" s="2"/>
      <c r="Q8" s="2"/>
      <c r="R8" s="2"/>
      <c r="S8" s="2"/>
      <c r="T8" s="2"/>
    </row>
    <row r="9" spans="2:20" x14ac:dyDescent="0.3">
      <c r="B9" s="58">
        <v>43634</v>
      </c>
      <c r="C9" s="62"/>
      <c r="D9" s="9">
        <v>0</v>
      </c>
      <c r="E9" s="9">
        <v>3.4</v>
      </c>
      <c r="F9" s="4">
        <v>50</v>
      </c>
      <c r="G9" s="11">
        <v>0.65</v>
      </c>
      <c r="H9" s="10">
        <f t="shared" si="0"/>
        <v>2.21</v>
      </c>
      <c r="I9" s="10">
        <f t="shared" si="5"/>
        <v>22.19578125</v>
      </c>
      <c r="J9" s="10">
        <f>(Parameters!$C$11-Conventional_Irrigation!I9)/(Parameters!$C$11-Parameters!$C$12)</f>
        <v>3.3834505208333336</v>
      </c>
      <c r="K9" s="10">
        <f t="shared" si="1"/>
        <v>1</v>
      </c>
      <c r="L9" s="10">
        <f t="shared" si="2"/>
        <v>2.21</v>
      </c>
      <c r="M9" s="2"/>
      <c r="N9" s="10">
        <f t="shared" si="3"/>
        <v>20.03171875</v>
      </c>
      <c r="O9" s="29">
        <f t="shared" si="4"/>
        <v>5.0079296874999999</v>
      </c>
      <c r="P9" s="2"/>
      <c r="Q9" s="2"/>
      <c r="R9" s="2"/>
      <c r="S9" s="2"/>
      <c r="T9" s="2"/>
    </row>
    <row r="10" spans="2:20" x14ac:dyDescent="0.3">
      <c r="B10" s="58">
        <v>43635</v>
      </c>
      <c r="C10" s="62"/>
      <c r="D10" s="9">
        <v>0</v>
      </c>
      <c r="E10" s="9">
        <v>3.9</v>
      </c>
      <c r="F10" s="4">
        <v>50</v>
      </c>
      <c r="G10" s="11">
        <v>0.65</v>
      </c>
      <c r="H10" s="10">
        <f t="shared" si="0"/>
        <v>2.5350000000000001</v>
      </c>
      <c r="I10" s="10">
        <f t="shared" si="5"/>
        <v>29.413710937499999</v>
      </c>
      <c r="J10" s="10">
        <f>(Parameters!$C$11-Conventional_Irrigation!I10)/(Parameters!$C$11-Parameters!$C$12)</f>
        <v>3.1829524739583333</v>
      </c>
      <c r="K10" s="10">
        <f t="shared" si="1"/>
        <v>1</v>
      </c>
      <c r="L10" s="10">
        <f t="shared" si="2"/>
        <v>2.5350000000000001</v>
      </c>
      <c r="M10" s="2"/>
      <c r="N10" s="10">
        <f t="shared" si="3"/>
        <v>12.4887890625</v>
      </c>
      <c r="O10" s="29">
        <f t="shared" si="4"/>
        <v>3.1221972656250001</v>
      </c>
      <c r="P10" s="2"/>
      <c r="Q10" s="2"/>
      <c r="R10" s="2"/>
      <c r="S10" s="2"/>
      <c r="T10" s="2"/>
    </row>
    <row r="11" spans="2:20" x14ac:dyDescent="0.3">
      <c r="B11" s="58">
        <v>43636</v>
      </c>
      <c r="C11" s="62"/>
      <c r="D11" s="9">
        <v>0</v>
      </c>
      <c r="E11" s="9">
        <v>3.5</v>
      </c>
      <c r="F11" s="4">
        <v>50</v>
      </c>
      <c r="G11" s="11">
        <v>0.65</v>
      </c>
      <c r="H11" s="10">
        <f t="shared" si="0"/>
        <v>2.2749999999999999</v>
      </c>
      <c r="I11" s="10">
        <f t="shared" si="5"/>
        <v>35.070908203125001</v>
      </c>
      <c r="J11" s="10">
        <f>(Parameters!$C$11-Conventional_Irrigation!I11)/(Parameters!$C$11-Parameters!$C$12)</f>
        <v>3.0258081054687498</v>
      </c>
      <c r="K11" s="10">
        <f t="shared" si="1"/>
        <v>1</v>
      </c>
      <c r="L11" s="10">
        <f t="shared" si="2"/>
        <v>2.2749999999999999</v>
      </c>
      <c r="M11" s="4">
        <v>55</v>
      </c>
      <c r="N11" s="10">
        <f t="shared" si="3"/>
        <v>62.091591796875001</v>
      </c>
      <c r="O11" s="29">
        <f t="shared" si="4"/>
        <v>15.52289794921875</v>
      </c>
      <c r="P11" s="2"/>
      <c r="Q11" s="2"/>
      <c r="R11" s="2"/>
      <c r="S11" s="2"/>
      <c r="T11" s="2"/>
    </row>
    <row r="12" spans="2:20" x14ac:dyDescent="0.3">
      <c r="B12" s="58">
        <v>43637</v>
      </c>
      <c r="C12" s="62"/>
      <c r="D12" s="9">
        <v>0</v>
      </c>
      <c r="E12" s="9">
        <v>5.9</v>
      </c>
      <c r="F12" s="4">
        <v>50</v>
      </c>
      <c r="G12" s="11">
        <v>0.65</v>
      </c>
      <c r="H12" s="10">
        <f t="shared" si="0"/>
        <v>3.8350000000000004</v>
      </c>
      <c r="I12" s="10">
        <f t="shared" si="5"/>
        <v>0</v>
      </c>
      <c r="J12" s="10">
        <f>(Parameters!$C$11-Conventional_Irrigation!I12)/(Parameters!$C$11-Parameters!$C$12)</f>
        <v>4</v>
      </c>
      <c r="K12" s="10">
        <f t="shared" si="1"/>
        <v>1</v>
      </c>
      <c r="L12" s="10">
        <f t="shared" si="2"/>
        <v>3.8350000000000004</v>
      </c>
      <c r="M12" s="2"/>
      <c r="N12" s="10">
        <f t="shared" si="3"/>
        <v>42.733693847656248</v>
      </c>
      <c r="O12" s="29">
        <f t="shared" si="4"/>
        <v>10.683423461914062</v>
      </c>
      <c r="P12" s="2"/>
      <c r="Q12" s="2"/>
      <c r="R12" s="2"/>
      <c r="S12" s="2"/>
      <c r="T12" s="2"/>
    </row>
    <row r="13" spans="2:20" x14ac:dyDescent="0.3">
      <c r="B13" s="58">
        <v>43638</v>
      </c>
      <c r="C13" s="62"/>
      <c r="D13" s="9">
        <v>0</v>
      </c>
      <c r="E13" s="9">
        <v>5.6</v>
      </c>
      <c r="F13" s="4">
        <v>50</v>
      </c>
      <c r="G13" s="11">
        <v>0.65</v>
      </c>
      <c r="H13" s="10">
        <f t="shared" si="0"/>
        <v>3.6399999999999997</v>
      </c>
      <c r="I13" s="10">
        <f t="shared" si="5"/>
        <v>14.518423461914063</v>
      </c>
      <c r="J13" s="10">
        <f>(Parameters!$C$11-Conventional_Irrigation!I13)/(Parameters!$C$11-Parameters!$C$12)</f>
        <v>3.596710459391276</v>
      </c>
      <c r="K13" s="10">
        <f t="shared" si="1"/>
        <v>1</v>
      </c>
      <c r="L13" s="10">
        <f t="shared" si="2"/>
        <v>3.6399999999999997</v>
      </c>
      <c r="M13" s="2"/>
      <c r="N13" s="10">
        <f t="shared" si="3"/>
        <v>28.410270385742187</v>
      </c>
      <c r="O13" s="29">
        <f t="shared" si="4"/>
        <v>7.1025675964355468</v>
      </c>
      <c r="P13" s="2"/>
      <c r="Q13" s="2"/>
      <c r="R13" s="2"/>
      <c r="S13" s="2"/>
      <c r="T13" s="2"/>
    </row>
    <row r="14" spans="2:20" x14ac:dyDescent="0.3">
      <c r="B14" s="58">
        <v>43639</v>
      </c>
      <c r="C14" s="62"/>
      <c r="D14" s="9">
        <v>0</v>
      </c>
      <c r="E14" s="9">
        <v>5.9</v>
      </c>
      <c r="F14" s="4">
        <v>50</v>
      </c>
      <c r="G14" s="11">
        <v>0.65</v>
      </c>
      <c r="H14" s="10">
        <f t="shared" si="0"/>
        <v>3.8350000000000004</v>
      </c>
      <c r="I14" s="10">
        <f t="shared" si="5"/>
        <v>25.26099105834961</v>
      </c>
      <c r="J14" s="10">
        <f>(Parameters!$C$11-Conventional_Irrigation!I14)/(Parameters!$C$11-Parameters!$C$12)</f>
        <v>3.298305803934733</v>
      </c>
      <c r="K14" s="10">
        <f t="shared" si="1"/>
        <v>1</v>
      </c>
      <c r="L14" s="10">
        <f t="shared" si="2"/>
        <v>3.8350000000000004</v>
      </c>
      <c r="M14" s="2"/>
      <c r="N14" s="10">
        <f t="shared" si="3"/>
        <v>17.472702789306638</v>
      </c>
      <c r="O14" s="29">
        <f t="shared" si="4"/>
        <v>4.3681756973266594</v>
      </c>
      <c r="P14" s="2"/>
      <c r="Q14" s="2"/>
      <c r="R14" s="2"/>
      <c r="S14" s="2"/>
      <c r="T14" s="2"/>
    </row>
    <row r="15" spans="2:20" x14ac:dyDescent="0.3">
      <c r="B15" s="58">
        <v>43640</v>
      </c>
      <c r="C15" s="62"/>
      <c r="D15" s="9">
        <v>0</v>
      </c>
      <c r="E15" s="9">
        <v>3.4</v>
      </c>
      <c r="F15" s="4">
        <v>50</v>
      </c>
      <c r="G15" s="11">
        <v>0.65</v>
      </c>
      <c r="H15" s="10">
        <f t="shared" si="0"/>
        <v>2.21</v>
      </c>
      <c r="I15" s="10">
        <f t="shared" si="5"/>
        <v>33.464166755676274</v>
      </c>
      <c r="J15" s="10">
        <f>(Parameters!$C$11-Conventional_Irrigation!I15)/(Parameters!$C$11-Parameters!$C$12)</f>
        <v>3.0704398123423258</v>
      </c>
      <c r="K15" s="10">
        <f t="shared" si="1"/>
        <v>1</v>
      </c>
      <c r="L15" s="10">
        <f t="shared" si="2"/>
        <v>2.21</v>
      </c>
      <c r="M15" s="2"/>
      <c r="N15" s="10">
        <f t="shared" si="3"/>
        <v>10.894527091979977</v>
      </c>
      <c r="O15" s="29">
        <f t="shared" si="4"/>
        <v>2.7236317729949944</v>
      </c>
      <c r="P15" s="2"/>
      <c r="Q15" s="2"/>
      <c r="R15" s="2"/>
      <c r="S15" s="2"/>
      <c r="T15" s="2"/>
    </row>
    <row r="16" spans="2:20" x14ac:dyDescent="0.3">
      <c r="B16" s="58">
        <v>43641</v>
      </c>
      <c r="C16" s="62"/>
      <c r="D16" s="9">
        <v>0</v>
      </c>
      <c r="E16" s="9">
        <v>3.8</v>
      </c>
      <c r="F16" s="4">
        <v>50</v>
      </c>
      <c r="G16" s="11">
        <v>0.65</v>
      </c>
      <c r="H16" s="10">
        <f t="shared" si="0"/>
        <v>2.4699999999999998</v>
      </c>
      <c r="I16" s="10">
        <f t="shared" si="5"/>
        <v>38.397798528671267</v>
      </c>
      <c r="J16" s="10">
        <f>(Parameters!$C$11-Conventional_Irrigation!I16)/(Parameters!$C$11-Parameters!$C$12)</f>
        <v>2.9333944853146869</v>
      </c>
      <c r="K16" s="10">
        <f t="shared" si="1"/>
        <v>1</v>
      </c>
      <c r="L16" s="10">
        <f t="shared" si="2"/>
        <v>2.4699999999999998</v>
      </c>
      <c r="M16" s="4">
        <v>55</v>
      </c>
      <c r="N16" s="10">
        <f t="shared" si="3"/>
        <v>60.70089531898499</v>
      </c>
      <c r="O16" s="29">
        <f t="shared" si="4"/>
        <v>15.175223829746248</v>
      </c>
      <c r="P16" s="2"/>
      <c r="Q16" s="2"/>
      <c r="R16" s="2"/>
      <c r="S16" s="2"/>
      <c r="T16" s="2"/>
    </row>
    <row r="17" spans="2:20" x14ac:dyDescent="0.3">
      <c r="B17" s="58">
        <v>43642</v>
      </c>
      <c r="C17" s="62"/>
      <c r="D17" s="9">
        <v>0</v>
      </c>
      <c r="E17" s="9">
        <v>5</v>
      </c>
      <c r="F17" s="4">
        <v>50</v>
      </c>
      <c r="G17" s="11">
        <v>0.65</v>
      </c>
      <c r="H17" s="10">
        <f t="shared" si="0"/>
        <v>3.25</v>
      </c>
      <c r="I17" s="10">
        <f t="shared" si="5"/>
        <v>1.0430223584175131</v>
      </c>
      <c r="J17" s="10">
        <f>(Parameters!$C$11-Conventional_Irrigation!I17)/(Parameters!$C$11-Parameters!$C$12)</f>
        <v>3.9710271567106243</v>
      </c>
      <c r="K17" s="10">
        <f t="shared" si="1"/>
        <v>1</v>
      </c>
      <c r="L17" s="10">
        <f t="shared" si="2"/>
        <v>3.25</v>
      </c>
      <c r="M17" s="2"/>
      <c r="N17" s="10">
        <f t="shared" si="3"/>
        <v>42.275671489238746</v>
      </c>
      <c r="O17" s="29">
        <f t="shared" si="4"/>
        <v>10.568917872309687</v>
      </c>
      <c r="P17" s="2"/>
      <c r="Q17" s="2"/>
      <c r="R17" s="2"/>
      <c r="S17" s="2"/>
      <c r="T17" s="2"/>
    </row>
    <row r="18" spans="2:20" x14ac:dyDescent="0.3">
      <c r="B18" s="58">
        <v>43643</v>
      </c>
      <c r="C18" s="62"/>
      <c r="D18" s="9">
        <v>0</v>
      </c>
      <c r="E18" s="9">
        <v>3.3</v>
      </c>
      <c r="F18" s="4">
        <v>50</v>
      </c>
      <c r="G18" s="11">
        <v>0.65</v>
      </c>
      <c r="H18" s="10">
        <f t="shared" si="0"/>
        <v>2.145</v>
      </c>
      <c r="I18" s="10">
        <f t="shared" si="5"/>
        <v>14.8619402307272</v>
      </c>
      <c r="J18" s="10">
        <f>(Parameters!$C$11-Conventional_Irrigation!I18)/(Parameters!$C$11-Parameters!$C$12)</f>
        <v>3.5871683269242443</v>
      </c>
      <c r="K18" s="10">
        <f t="shared" si="1"/>
        <v>1</v>
      </c>
      <c r="L18" s="10">
        <f t="shared" si="2"/>
        <v>2.145</v>
      </c>
      <c r="M18" s="2"/>
      <c r="N18" s="10">
        <f t="shared" si="3"/>
        <v>29.561753616929057</v>
      </c>
      <c r="O18" s="29">
        <f t="shared" si="4"/>
        <v>7.3904384042322642</v>
      </c>
      <c r="P18" s="2"/>
      <c r="Q18" s="2"/>
      <c r="R18" s="2"/>
      <c r="S18" s="2"/>
      <c r="T18" s="2"/>
    </row>
    <row r="19" spans="2:20" x14ac:dyDescent="0.3">
      <c r="B19" s="58">
        <v>43644</v>
      </c>
      <c r="C19" s="62"/>
      <c r="D19" s="9">
        <v>0</v>
      </c>
      <c r="E19" s="9">
        <v>5</v>
      </c>
      <c r="F19" s="4">
        <v>50</v>
      </c>
      <c r="G19" s="11">
        <v>0.65</v>
      </c>
      <c r="H19" s="10">
        <f t="shared" si="0"/>
        <v>3.25</v>
      </c>
      <c r="I19" s="10">
        <f t="shared" si="5"/>
        <v>24.397378634959463</v>
      </c>
      <c r="J19" s="10">
        <f>(Parameters!$C$11-Conventional_Irrigation!I19)/(Parameters!$C$11-Parameters!$C$12)</f>
        <v>3.3222950379177925</v>
      </c>
      <c r="K19" s="10">
        <f t="shared" si="1"/>
        <v>1</v>
      </c>
      <c r="L19" s="10">
        <f t="shared" si="2"/>
        <v>3.25</v>
      </c>
      <c r="M19" s="2"/>
      <c r="N19" s="10">
        <f t="shared" si="3"/>
        <v>18.921315212696793</v>
      </c>
      <c r="O19" s="29">
        <f t="shared" si="4"/>
        <v>4.7303288031741983</v>
      </c>
      <c r="P19" s="2"/>
      <c r="Q19" s="2"/>
      <c r="R19" s="2"/>
      <c r="S19" s="2"/>
      <c r="T19" s="2"/>
    </row>
    <row r="20" spans="2:20" x14ac:dyDescent="0.3">
      <c r="B20" s="58">
        <v>43645</v>
      </c>
      <c r="C20" s="62"/>
      <c r="D20" s="9">
        <v>0</v>
      </c>
      <c r="E20" s="9">
        <v>4.8</v>
      </c>
      <c r="F20" s="4">
        <v>50</v>
      </c>
      <c r="G20" s="11">
        <v>0.65</v>
      </c>
      <c r="H20" s="10">
        <f t="shared" si="0"/>
        <v>3.12</v>
      </c>
      <c r="I20" s="10">
        <f t="shared" si="5"/>
        <v>32.377707438133662</v>
      </c>
      <c r="J20" s="10">
        <f>(Parameters!$C$11-Conventional_Irrigation!I20)/(Parameters!$C$11-Parameters!$C$12)</f>
        <v>3.1006192378296209</v>
      </c>
      <c r="K20" s="10">
        <f t="shared" si="1"/>
        <v>1</v>
      </c>
      <c r="L20" s="10">
        <f t="shared" si="2"/>
        <v>3.12</v>
      </c>
      <c r="M20" s="2"/>
      <c r="N20" s="10">
        <f t="shared" si="3"/>
        <v>11.070986409522593</v>
      </c>
      <c r="O20" s="29">
        <f t="shared" si="4"/>
        <v>2.7677466023806483</v>
      </c>
      <c r="P20" s="2"/>
      <c r="Q20" s="2"/>
      <c r="R20" s="2"/>
      <c r="S20" s="2"/>
      <c r="T20" s="2"/>
    </row>
    <row r="21" spans="2:20" x14ac:dyDescent="0.3">
      <c r="B21" s="58">
        <v>43646</v>
      </c>
      <c r="C21" s="62"/>
      <c r="D21" s="9">
        <v>0</v>
      </c>
      <c r="E21" s="9">
        <v>4.5999999999999996</v>
      </c>
      <c r="F21" s="4">
        <v>50</v>
      </c>
      <c r="G21" s="11">
        <v>0.65</v>
      </c>
      <c r="H21" s="10">
        <f t="shared" si="0"/>
        <v>2.9899999999999998</v>
      </c>
      <c r="I21" s="10">
        <f t="shared" si="5"/>
        <v>38.265454040514307</v>
      </c>
      <c r="J21" s="10">
        <f>(Parameters!$C$11-Conventional_Irrigation!I21)/(Parameters!$C$11-Parameters!$C$12)</f>
        <v>2.9370707210968252</v>
      </c>
      <c r="K21" s="10">
        <f t="shared" si="1"/>
        <v>1</v>
      </c>
      <c r="L21" s="10">
        <f t="shared" si="2"/>
        <v>2.9899999999999998</v>
      </c>
      <c r="M21" s="4">
        <v>55</v>
      </c>
      <c r="N21" s="10">
        <f t="shared" si="3"/>
        <v>60.31323980714194</v>
      </c>
      <c r="O21" s="29">
        <f t="shared" si="4"/>
        <v>15.078309951785485</v>
      </c>
      <c r="P21" s="2"/>
      <c r="Q21" s="2"/>
      <c r="R21" s="2"/>
      <c r="S21" s="2"/>
      <c r="T21" s="2"/>
    </row>
    <row r="22" spans="2:20" x14ac:dyDescent="0.3">
      <c r="B22" s="58">
        <v>43647</v>
      </c>
      <c r="C22" s="62"/>
      <c r="D22" s="9">
        <v>0</v>
      </c>
      <c r="E22" s="9">
        <v>3.5</v>
      </c>
      <c r="F22" s="4">
        <v>50</v>
      </c>
      <c r="G22" s="11">
        <v>0.65</v>
      </c>
      <c r="H22" s="10">
        <f t="shared" si="0"/>
        <v>2.2749999999999999</v>
      </c>
      <c r="I22" s="10">
        <f t="shared" si="5"/>
        <v>1.3337639922997937</v>
      </c>
      <c r="J22" s="10">
        <f>(Parameters!$C$11-Conventional_Irrigation!I22)/(Parameters!$C$11-Parameters!$C$12)</f>
        <v>3.9629510002138946</v>
      </c>
      <c r="K22" s="10">
        <f t="shared" si="1"/>
        <v>1</v>
      </c>
      <c r="L22" s="10">
        <f t="shared" si="2"/>
        <v>2.2749999999999999</v>
      </c>
      <c r="M22" s="2"/>
      <c r="N22" s="10">
        <f t="shared" si="3"/>
        <v>42.959929855356457</v>
      </c>
      <c r="O22" s="29">
        <f t="shared" si="4"/>
        <v>10.739982463839114</v>
      </c>
      <c r="P22" s="2"/>
      <c r="Q22" s="2"/>
      <c r="R22" s="2"/>
      <c r="S22" s="2"/>
      <c r="T22" s="2"/>
    </row>
    <row r="23" spans="2:20" x14ac:dyDescent="0.3">
      <c r="B23" s="58">
        <v>43648</v>
      </c>
      <c r="C23" s="62"/>
      <c r="D23" s="9">
        <v>0</v>
      </c>
      <c r="E23" s="9">
        <v>3</v>
      </c>
      <c r="F23" s="4">
        <v>50</v>
      </c>
      <c r="G23" s="11">
        <v>0.65</v>
      </c>
      <c r="H23" s="10">
        <f t="shared" si="0"/>
        <v>1.9500000000000002</v>
      </c>
      <c r="I23" s="10">
        <f t="shared" si="5"/>
        <v>14.348746456138908</v>
      </c>
      <c r="J23" s="10">
        <f>(Parameters!$C$11-Conventional_Irrigation!I23)/(Parameters!$C$11-Parameters!$C$12)</f>
        <v>3.601423709551697</v>
      </c>
      <c r="K23" s="10">
        <f t="shared" si="1"/>
        <v>1</v>
      </c>
      <c r="L23" s="10">
        <f t="shared" si="2"/>
        <v>1.9500000000000002</v>
      </c>
      <c r="M23" s="2"/>
      <c r="N23" s="10">
        <f t="shared" si="3"/>
        <v>30.269947391517341</v>
      </c>
      <c r="O23" s="29">
        <f t="shared" si="4"/>
        <v>7.5674868478793353</v>
      </c>
      <c r="P23" s="2"/>
      <c r="Q23" s="2"/>
      <c r="R23" s="2"/>
      <c r="S23" s="2"/>
      <c r="T23" s="2"/>
    </row>
    <row r="24" spans="2:20" x14ac:dyDescent="0.3">
      <c r="B24" s="58">
        <v>43649</v>
      </c>
      <c r="C24" s="62"/>
      <c r="D24" s="9">
        <v>0</v>
      </c>
      <c r="E24" s="9">
        <v>3.7</v>
      </c>
      <c r="F24" s="4">
        <v>50</v>
      </c>
      <c r="G24" s="11">
        <v>0.65</v>
      </c>
      <c r="H24" s="10">
        <f t="shared" si="0"/>
        <v>2.4050000000000002</v>
      </c>
      <c r="I24" s="10">
        <f t="shared" si="5"/>
        <v>23.866233304018245</v>
      </c>
      <c r="J24" s="10">
        <f>(Parameters!$C$11-Conventional_Irrigation!I24)/(Parameters!$C$11-Parameters!$C$12)</f>
        <v>3.3370490748883821</v>
      </c>
      <c r="K24" s="10">
        <f t="shared" si="1"/>
        <v>1</v>
      </c>
      <c r="L24" s="10">
        <f t="shared" si="2"/>
        <v>2.4050000000000002</v>
      </c>
      <c r="M24" s="2"/>
      <c r="N24" s="10">
        <f t="shared" si="3"/>
        <v>20.297460543638003</v>
      </c>
      <c r="O24" s="29">
        <f t="shared" si="4"/>
        <v>5.0743651359095008</v>
      </c>
      <c r="P24" s="2"/>
      <c r="Q24" s="2"/>
      <c r="R24" s="2"/>
      <c r="S24" s="2"/>
      <c r="T24" s="2"/>
    </row>
    <row r="25" spans="2:20" x14ac:dyDescent="0.3">
      <c r="B25" s="58">
        <v>43650</v>
      </c>
      <c r="C25" s="62"/>
      <c r="D25" s="9">
        <v>3.9000000000000004</v>
      </c>
      <c r="E25" s="9">
        <v>4.2</v>
      </c>
      <c r="F25" s="4">
        <v>50</v>
      </c>
      <c r="G25" s="11">
        <v>0.65</v>
      </c>
      <c r="H25" s="10">
        <f t="shared" si="0"/>
        <v>2.7300000000000004</v>
      </c>
      <c r="I25" s="10">
        <f t="shared" si="5"/>
        <v>31.345598439927748</v>
      </c>
      <c r="J25" s="10">
        <f>(Parameters!$C$11-Conventional_Irrigation!I25)/(Parameters!$C$11-Parameters!$C$12)</f>
        <v>3.1292889322242292</v>
      </c>
      <c r="K25" s="10">
        <f t="shared" si="1"/>
        <v>1</v>
      </c>
      <c r="L25" s="10">
        <f t="shared" si="2"/>
        <v>2.7300000000000004</v>
      </c>
      <c r="M25" s="2"/>
      <c r="N25" s="10">
        <f t="shared" si="3"/>
        <v>16.393095407728502</v>
      </c>
      <c r="O25" s="29">
        <f t="shared" si="4"/>
        <v>4.0982738519321256</v>
      </c>
      <c r="P25" s="2"/>
      <c r="Q25" s="2"/>
      <c r="R25" s="2"/>
      <c r="S25" s="2"/>
      <c r="T25" s="2"/>
    </row>
    <row r="26" spans="2:20" x14ac:dyDescent="0.3">
      <c r="B26" s="58">
        <v>43651</v>
      </c>
      <c r="C26" s="62"/>
      <c r="D26" s="9">
        <v>33.800000000000004</v>
      </c>
      <c r="E26" s="9">
        <v>3.4</v>
      </c>
      <c r="F26" s="4">
        <v>50</v>
      </c>
      <c r="G26" s="11">
        <v>0.65</v>
      </c>
      <c r="H26" s="10">
        <f t="shared" si="0"/>
        <v>2.21</v>
      </c>
      <c r="I26" s="10">
        <f t="shared" si="5"/>
        <v>34.273872291859874</v>
      </c>
      <c r="J26" s="10">
        <f>(Parameters!$C$11-Conventional_Irrigation!I26)/(Parameters!$C$11-Parameters!$C$12)</f>
        <v>3.0479479918927814</v>
      </c>
      <c r="K26" s="10">
        <f t="shared" si="1"/>
        <v>1</v>
      </c>
      <c r="L26" s="10">
        <f t="shared" si="2"/>
        <v>2.21</v>
      </c>
      <c r="M26" s="4">
        <v>40</v>
      </c>
      <c r="N26" s="10">
        <f t="shared" si="3"/>
        <v>83.884821555796393</v>
      </c>
      <c r="O26" s="29">
        <f t="shared" si="4"/>
        <v>20.971205388949098</v>
      </c>
      <c r="P26" s="2"/>
      <c r="Q26" s="2"/>
      <c r="R26" s="2"/>
      <c r="S26" s="2"/>
      <c r="T26" s="2"/>
    </row>
    <row r="27" spans="2:20" x14ac:dyDescent="0.3">
      <c r="B27" s="58">
        <v>43652</v>
      </c>
      <c r="C27" s="62"/>
      <c r="D27" s="9">
        <v>0</v>
      </c>
      <c r="E27" s="9">
        <v>3.5</v>
      </c>
      <c r="F27" s="4">
        <v>50</v>
      </c>
      <c r="G27" s="11">
        <v>0.65</v>
      </c>
      <c r="H27" s="10">
        <f t="shared" si="0"/>
        <v>2.2749999999999999</v>
      </c>
      <c r="I27" s="10">
        <f t="shared" si="5"/>
        <v>0</v>
      </c>
      <c r="J27" s="10">
        <f>(Parameters!$C$11-Conventional_Irrigation!I27)/(Parameters!$C$11-Parameters!$C$12)</f>
        <v>4</v>
      </c>
      <c r="K27" s="10">
        <f t="shared" si="1"/>
        <v>1</v>
      </c>
      <c r="L27" s="10">
        <f t="shared" si="2"/>
        <v>2.2749999999999999</v>
      </c>
      <c r="M27" s="2"/>
      <c r="N27" s="10">
        <f t="shared" si="3"/>
        <v>60.638616166847285</v>
      </c>
      <c r="O27" s="29">
        <f t="shared" si="4"/>
        <v>15.159654041711821</v>
      </c>
      <c r="P27" s="2"/>
      <c r="Q27" s="2"/>
      <c r="R27" s="2"/>
      <c r="S27" s="2"/>
      <c r="T27" s="2"/>
    </row>
    <row r="28" spans="2:20" x14ac:dyDescent="0.3">
      <c r="B28" s="58">
        <v>43653</v>
      </c>
      <c r="C28" s="62"/>
      <c r="D28" s="9">
        <v>0</v>
      </c>
      <c r="E28" s="9">
        <v>4.5999999999999996</v>
      </c>
      <c r="F28" s="4">
        <v>50</v>
      </c>
      <c r="G28" s="11">
        <v>0.65</v>
      </c>
      <c r="H28" s="10">
        <f t="shared" si="0"/>
        <v>2.9899999999999998</v>
      </c>
      <c r="I28" s="10">
        <f t="shared" si="5"/>
        <v>17.43465404171182</v>
      </c>
      <c r="J28" s="10">
        <f>(Parameters!$C$11-Conventional_Irrigation!I28)/(Parameters!$C$11-Parameters!$C$12)</f>
        <v>3.5157040543968936</v>
      </c>
      <c r="K28" s="10">
        <f t="shared" si="1"/>
        <v>1</v>
      </c>
      <c r="L28" s="10">
        <f t="shared" si="2"/>
        <v>2.9899999999999998</v>
      </c>
      <c r="M28" s="2"/>
      <c r="N28" s="10">
        <f t="shared" si="3"/>
        <v>42.488962125135458</v>
      </c>
      <c r="O28" s="29">
        <f t="shared" si="4"/>
        <v>10.622240531283865</v>
      </c>
      <c r="P28" s="2"/>
      <c r="Q28" s="2"/>
      <c r="R28" s="2"/>
      <c r="S28" s="2"/>
      <c r="T28" s="2"/>
    </row>
    <row r="29" spans="2:20" x14ac:dyDescent="0.3">
      <c r="B29" s="58">
        <v>43654</v>
      </c>
      <c r="C29" s="62"/>
      <c r="D29" s="9">
        <v>0</v>
      </c>
      <c r="E29" s="9">
        <v>4.5</v>
      </c>
      <c r="F29" s="4">
        <v>50</v>
      </c>
      <c r="G29" s="11">
        <v>0.65</v>
      </c>
      <c r="H29" s="10">
        <f t="shared" si="0"/>
        <v>2.9250000000000003</v>
      </c>
      <c r="I29" s="10">
        <f t="shared" si="5"/>
        <v>31.046894572995683</v>
      </c>
      <c r="J29" s="10">
        <f>(Parameters!$C$11-Conventional_Irrigation!I29)/(Parameters!$C$11-Parameters!$C$12)</f>
        <v>3.1375862618612311</v>
      </c>
      <c r="K29" s="10">
        <f t="shared" si="1"/>
        <v>1</v>
      </c>
      <c r="L29" s="10">
        <f t="shared" si="2"/>
        <v>2.9250000000000003</v>
      </c>
      <c r="M29" s="2"/>
      <c r="N29" s="10">
        <f t="shared" si="3"/>
        <v>28.941721593851597</v>
      </c>
      <c r="O29" s="29">
        <f t="shared" si="4"/>
        <v>7.2354303984628991</v>
      </c>
      <c r="P29" s="2"/>
      <c r="Q29" s="2"/>
      <c r="R29" s="2"/>
      <c r="S29" s="2"/>
      <c r="T29" s="2"/>
    </row>
    <row r="30" spans="2:20" x14ac:dyDescent="0.3">
      <c r="B30" s="58">
        <v>43655</v>
      </c>
      <c r="C30" s="63"/>
      <c r="D30" s="9">
        <v>0</v>
      </c>
      <c r="E30" s="9">
        <v>3.2</v>
      </c>
      <c r="F30" s="4">
        <v>50</v>
      </c>
      <c r="G30" s="11">
        <v>0.65</v>
      </c>
      <c r="H30" s="10">
        <f t="shared" si="0"/>
        <v>2.08</v>
      </c>
      <c r="I30" s="10">
        <f t="shared" si="5"/>
        <v>41.207324971458576</v>
      </c>
      <c r="J30" s="10">
        <f>(Parameters!$C$11-Conventional_Irrigation!I30)/(Parameters!$C$11-Parameters!$C$12)</f>
        <v>2.8553520841261508</v>
      </c>
      <c r="K30" s="10">
        <f t="shared" si="1"/>
        <v>1</v>
      </c>
      <c r="L30" s="10">
        <f t="shared" si="2"/>
        <v>2.08</v>
      </c>
      <c r="M30" s="2"/>
      <c r="N30" s="10">
        <f t="shared" si="3"/>
        <v>19.626291195388699</v>
      </c>
      <c r="O30" s="29">
        <f t="shared" si="4"/>
        <v>4.9065727988471748</v>
      </c>
      <c r="P30" s="2"/>
      <c r="Q30" s="2"/>
      <c r="R30" s="2"/>
      <c r="S30" s="2"/>
      <c r="T30" s="2"/>
    </row>
    <row r="31" spans="2:20" ht="14.7" customHeight="1" x14ac:dyDescent="0.3">
      <c r="B31" s="58">
        <v>43656</v>
      </c>
      <c r="C31" s="61" t="s">
        <v>39</v>
      </c>
      <c r="D31" s="9">
        <v>0</v>
      </c>
      <c r="E31" s="9">
        <v>4.9000000000000004</v>
      </c>
      <c r="F31" s="4">
        <v>30</v>
      </c>
      <c r="G31" s="11">
        <f>G30+(Parameters!$E$18-Parameters!$E$17)/Parameters!$C$18</f>
        <v>0.66428571428571426</v>
      </c>
      <c r="H31" s="10">
        <f t="shared" si="0"/>
        <v>3.2549999999999999</v>
      </c>
      <c r="I31" s="10">
        <f t="shared" si="5"/>
        <v>48.193897770305746</v>
      </c>
      <c r="J31" s="10">
        <f>(Parameters!$C$11-Conventional_Irrigation!I31)/(Parameters!$C$11-Parameters!$C$12)</f>
        <v>2.6612806174915073</v>
      </c>
      <c r="K31" s="10">
        <f t="shared" si="1"/>
        <v>1</v>
      </c>
      <c r="L31" s="10">
        <f t="shared" si="2"/>
        <v>3.2549999999999999</v>
      </c>
      <c r="M31" s="4">
        <v>30</v>
      </c>
      <c r="N31" s="10">
        <f t="shared" si="3"/>
        <v>41.464718396541528</v>
      </c>
      <c r="O31" s="29">
        <f t="shared" si="4"/>
        <v>10.366179599135382</v>
      </c>
      <c r="P31" s="2"/>
      <c r="Q31" s="2"/>
      <c r="R31" s="2"/>
      <c r="S31" s="2"/>
      <c r="T31" s="2"/>
    </row>
    <row r="32" spans="2:20" x14ac:dyDescent="0.3">
      <c r="B32" s="58">
        <v>43657</v>
      </c>
      <c r="C32" s="62"/>
      <c r="D32" s="9">
        <v>0</v>
      </c>
      <c r="E32" s="9">
        <v>5</v>
      </c>
      <c r="F32" s="4">
        <v>30</v>
      </c>
      <c r="G32" s="11">
        <f>G31+(Parameters!$E$18-Parameters!$E$17)/Parameters!$C$18</f>
        <v>0.67857142857142849</v>
      </c>
      <c r="H32" s="10">
        <f t="shared" si="0"/>
        <v>3.3928571428571423</v>
      </c>
      <c r="I32" s="10">
        <f t="shared" si="5"/>
        <v>31.815077369441131</v>
      </c>
      <c r="J32" s="10">
        <f>(Parameters!$C$11-Conventional_Irrigation!I32)/(Parameters!$C$11-Parameters!$C$12)</f>
        <v>3.1162478508488576</v>
      </c>
      <c r="K32" s="10">
        <f t="shared" si="1"/>
        <v>1</v>
      </c>
      <c r="L32" s="10">
        <f t="shared" si="2"/>
        <v>3.3928571428571423</v>
      </c>
      <c r="M32" s="2"/>
      <c r="N32" s="10">
        <f t="shared" si="3"/>
        <v>27.705681654549007</v>
      </c>
      <c r="O32" s="29">
        <f t="shared" si="4"/>
        <v>6.9264204136372518</v>
      </c>
      <c r="P32" s="2"/>
      <c r="Q32" s="2"/>
      <c r="R32" s="2"/>
      <c r="S32" s="2"/>
      <c r="T32" s="2"/>
    </row>
    <row r="33" spans="2:20" x14ac:dyDescent="0.3">
      <c r="B33" s="58">
        <v>43658</v>
      </c>
      <c r="C33" s="62"/>
      <c r="D33" s="9">
        <v>0</v>
      </c>
      <c r="E33" s="9">
        <v>3.3</v>
      </c>
      <c r="F33" s="4">
        <v>30</v>
      </c>
      <c r="G33" s="11">
        <f>G32+(Parameters!$E$18-Parameters!$E$17)/Parameters!$C$18</f>
        <v>0.69285714285714273</v>
      </c>
      <c r="H33" s="10">
        <f t="shared" si="0"/>
        <v>2.286428571428571</v>
      </c>
      <c r="I33" s="10">
        <f t="shared" si="5"/>
        <v>42.134354925935526</v>
      </c>
      <c r="J33" s="10">
        <f>(Parameters!$C$11-Conventional_Irrigation!I33)/(Parameters!$C$11-Parameters!$C$12)</f>
        <v>2.8296012520573464</v>
      </c>
      <c r="K33" s="10">
        <f t="shared" si="1"/>
        <v>1</v>
      </c>
      <c r="L33" s="10">
        <f t="shared" si="2"/>
        <v>2.286428571428571</v>
      </c>
      <c r="M33" s="2"/>
      <c r="N33" s="10">
        <f t="shared" si="3"/>
        <v>18.492832669483185</v>
      </c>
      <c r="O33" s="29">
        <f t="shared" si="4"/>
        <v>4.6232081673707963</v>
      </c>
      <c r="P33" s="2"/>
      <c r="Q33" s="2"/>
      <c r="R33" s="2"/>
      <c r="S33" s="2"/>
      <c r="T33" s="2"/>
    </row>
    <row r="34" spans="2:20" x14ac:dyDescent="0.3">
      <c r="B34" s="58">
        <v>43659</v>
      </c>
      <c r="C34" s="62"/>
      <c r="D34" s="9">
        <v>0</v>
      </c>
      <c r="E34" s="9">
        <v>5</v>
      </c>
      <c r="F34" s="4">
        <v>30</v>
      </c>
      <c r="G34" s="11">
        <f>G33+(Parameters!$E$18-Parameters!$E$17)/Parameters!$C$18</f>
        <v>0.70714285714285696</v>
      </c>
      <c r="H34" s="10">
        <f t="shared" si="0"/>
        <v>3.5357142857142847</v>
      </c>
      <c r="I34" s="10">
        <f t="shared" si="5"/>
        <v>49.043991664734897</v>
      </c>
      <c r="J34" s="10">
        <f>(Parameters!$C$11-Conventional_Irrigation!I34)/(Parameters!$C$11-Parameters!$C$12)</f>
        <v>2.6376668982018083</v>
      </c>
      <c r="K34" s="10">
        <f t="shared" si="1"/>
        <v>1</v>
      </c>
      <c r="L34" s="10">
        <f t="shared" si="2"/>
        <v>3.5357142857142847</v>
      </c>
      <c r="M34" s="2"/>
      <c r="N34" s="10">
        <f t="shared" si="3"/>
        <v>10.333910216398104</v>
      </c>
      <c r="O34" s="29">
        <f t="shared" si="4"/>
        <v>2.5834775540995261</v>
      </c>
      <c r="P34" s="2"/>
      <c r="Q34" s="2"/>
      <c r="R34" s="2"/>
      <c r="S34" s="2"/>
      <c r="T34" s="2"/>
    </row>
    <row r="35" spans="2:20" x14ac:dyDescent="0.3">
      <c r="B35" s="58">
        <v>43660</v>
      </c>
      <c r="C35" s="62"/>
      <c r="D35" s="9">
        <v>0</v>
      </c>
      <c r="E35" s="9">
        <v>4.8</v>
      </c>
      <c r="F35" s="4">
        <v>30</v>
      </c>
      <c r="G35" s="11">
        <f>G34+(Parameters!$E$18-Parameters!$E$17)/Parameters!$C$18</f>
        <v>0.7214285714285712</v>
      </c>
      <c r="H35" s="10">
        <f t="shared" si="0"/>
        <v>3.4628571428571417</v>
      </c>
      <c r="I35" s="10">
        <f t="shared" si="5"/>
        <v>55.163183504548705</v>
      </c>
      <c r="J35" s="10">
        <f>(Parameters!$C$11-Conventional_Irrigation!I35)/(Parameters!$C$11-Parameters!$C$12)</f>
        <v>2.4676893470958694</v>
      </c>
      <c r="K35" s="10">
        <f t="shared" si="1"/>
        <v>1</v>
      </c>
      <c r="L35" s="10">
        <f t="shared" si="2"/>
        <v>3.4628571428571417</v>
      </c>
      <c r="M35" s="2"/>
      <c r="N35" s="10">
        <f t="shared" si="3"/>
        <v>4.287575519441436</v>
      </c>
      <c r="O35" s="29">
        <f t="shared" si="4"/>
        <v>1.071893879860359</v>
      </c>
      <c r="P35" s="2"/>
      <c r="Q35" s="2"/>
      <c r="R35" s="2"/>
      <c r="S35" s="2"/>
      <c r="T35" s="2"/>
    </row>
    <row r="36" spans="2:20" x14ac:dyDescent="0.3">
      <c r="B36" s="58">
        <v>43661</v>
      </c>
      <c r="C36" s="62"/>
      <c r="D36" s="9">
        <v>0</v>
      </c>
      <c r="E36" s="9">
        <v>4.5999999999999996</v>
      </c>
      <c r="F36" s="4">
        <v>30</v>
      </c>
      <c r="G36" s="11">
        <f>G35+(Parameters!$E$18-Parameters!$E$17)/Parameters!$C$18</f>
        <v>0.73571428571428543</v>
      </c>
      <c r="H36" s="10">
        <f t="shared" si="0"/>
        <v>3.3842857142857126</v>
      </c>
      <c r="I36" s="10">
        <f t="shared" si="5"/>
        <v>59.697934527266206</v>
      </c>
      <c r="J36" s="10">
        <f>(Parameters!$C$11-Conventional_Irrigation!I36)/(Parameters!$C$11-Parameters!$C$12)</f>
        <v>2.3417240409092721</v>
      </c>
      <c r="K36" s="10">
        <f t="shared" si="1"/>
        <v>1</v>
      </c>
      <c r="L36" s="10">
        <f t="shared" si="2"/>
        <v>3.3842857142857126</v>
      </c>
      <c r="M36" s="4">
        <v>40</v>
      </c>
      <c r="N36" s="10">
        <f t="shared" si="3"/>
        <v>39.831395925295361</v>
      </c>
      <c r="O36" s="29">
        <f t="shared" si="4"/>
        <v>9.9578489813238402</v>
      </c>
      <c r="P36" s="2"/>
      <c r="Q36" s="2"/>
      <c r="R36" s="2"/>
      <c r="S36" s="2"/>
      <c r="T36" s="2"/>
    </row>
    <row r="37" spans="2:20" x14ac:dyDescent="0.3">
      <c r="B37" s="58">
        <v>43662</v>
      </c>
      <c r="C37" s="62"/>
      <c r="D37" s="9">
        <v>0</v>
      </c>
      <c r="E37" s="9">
        <v>4.5999999999999996</v>
      </c>
      <c r="F37" s="4">
        <v>30</v>
      </c>
      <c r="G37" s="11">
        <f>G36+(Parameters!$E$18-Parameters!$E$17)/Parameters!$C$18</f>
        <v>0.74999999999999967</v>
      </c>
      <c r="H37" s="10">
        <f t="shared" si="0"/>
        <v>3.4499999999999984</v>
      </c>
      <c r="I37" s="10">
        <f t="shared" si="5"/>
        <v>33.040069222875758</v>
      </c>
      <c r="J37" s="10">
        <f>(Parameters!$C$11-Conventional_Irrigation!I37)/(Parameters!$C$11-Parameters!$C$12)</f>
        <v>3.0822202993645624</v>
      </c>
      <c r="K37" s="10">
        <f t="shared" si="1"/>
        <v>1</v>
      </c>
      <c r="L37" s="10">
        <f t="shared" si="2"/>
        <v>3.4499999999999984</v>
      </c>
      <c r="M37" s="2"/>
      <c r="N37" s="10">
        <f t="shared" si="3"/>
        <v>26.423546943971523</v>
      </c>
      <c r="O37" s="29">
        <f t="shared" si="4"/>
        <v>6.6058867359928808</v>
      </c>
      <c r="P37" s="2"/>
      <c r="Q37" s="2"/>
      <c r="R37" s="2"/>
      <c r="S37" s="2"/>
      <c r="T37" s="2"/>
    </row>
    <row r="38" spans="2:20" x14ac:dyDescent="0.3">
      <c r="B38" s="58">
        <v>43663</v>
      </c>
      <c r="C38" s="62"/>
      <c r="D38" s="9">
        <v>0</v>
      </c>
      <c r="E38" s="9">
        <v>5.0999999999999996</v>
      </c>
      <c r="F38" s="4">
        <v>30</v>
      </c>
      <c r="G38" s="11">
        <f>G37+(Parameters!$E$18-Parameters!$E$17)/Parameters!$C$18</f>
        <v>0.7642857142857139</v>
      </c>
      <c r="H38" s="10">
        <f t="shared" si="0"/>
        <v>3.8978571428571405</v>
      </c>
      <c r="I38" s="10">
        <f t="shared" si="5"/>
        <v>43.095955958868636</v>
      </c>
      <c r="J38" s="10">
        <f>(Parameters!$C$11-Conventional_Irrigation!I38)/(Parameters!$C$11-Parameters!$C$12)</f>
        <v>2.8028901122536487</v>
      </c>
      <c r="K38" s="10">
        <f t="shared" si="1"/>
        <v>1</v>
      </c>
      <c r="L38" s="10">
        <f t="shared" si="2"/>
        <v>3.8978571428571405</v>
      </c>
      <c r="M38" s="2"/>
      <c r="N38" s="10">
        <f t="shared" si="3"/>
        <v>15.919803065121501</v>
      </c>
      <c r="O38" s="29">
        <f t="shared" si="4"/>
        <v>3.9799507662803753</v>
      </c>
      <c r="P38" s="2"/>
      <c r="Q38" s="2"/>
      <c r="R38" s="2"/>
      <c r="S38" s="2"/>
      <c r="T38" s="2"/>
    </row>
    <row r="39" spans="2:20" x14ac:dyDescent="0.3">
      <c r="B39" s="58">
        <v>43664</v>
      </c>
      <c r="C39" s="62"/>
      <c r="D39" s="9">
        <v>0</v>
      </c>
      <c r="E39" s="9">
        <v>5.0999999999999996</v>
      </c>
      <c r="F39" s="4">
        <v>30</v>
      </c>
      <c r="G39" s="11">
        <f>G38+(Parameters!$E$18-Parameters!$E$17)/Parameters!$C$18</f>
        <v>0.77857142857142814</v>
      </c>
      <c r="H39" s="10">
        <f t="shared" si="0"/>
        <v>3.9707142857142834</v>
      </c>
      <c r="I39" s="10">
        <f t="shared" si="5"/>
        <v>50.973763868006152</v>
      </c>
      <c r="J39" s="10">
        <f>(Parameters!$C$11-Conventional_Irrigation!I39)/(Parameters!$C$11-Parameters!$C$12)</f>
        <v>2.5840621147776068</v>
      </c>
      <c r="K39" s="10">
        <f t="shared" si="1"/>
        <v>1</v>
      </c>
      <c r="L39" s="10">
        <f t="shared" si="2"/>
        <v>3.9707142857142834</v>
      </c>
      <c r="M39" s="2"/>
      <c r="N39" s="10">
        <f t="shared" si="3"/>
        <v>7.9691380131268428</v>
      </c>
      <c r="O39" s="29">
        <f t="shared" si="4"/>
        <v>1.9922845032817107</v>
      </c>
      <c r="P39" s="2"/>
      <c r="Q39" s="2"/>
      <c r="R39" s="2"/>
      <c r="S39" s="2"/>
      <c r="T39" s="2"/>
    </row>
    <row r="40" spans="2:20" x14ac:dyDescent="0.3">
      <c r="B40" s="58">
        <v>43665</v>
      </c>
      <c r="C40" s="62"/>
      <c r="D40" s="9">
        <v>0</v>
      </c>
      <c r="E40" s="9">
        <v>3.4</v>
      </c>
      <c r="F40" s="4">
        <v>30</v>
      </c>
      <c r="G40" s="11">
        <f>G39+(Parameters!$E$18-Parameters!$E$17)/Parameters!$C$18</f>
        <v>0.79285714285714237</v>
      </c>
      <c r="H40" s="10">
        <f t="shared" si="0"/>
        <v>2.695714285714284</v>
      </c>
      <c r="I40" s="10">
        <f t="shared" si="5"/>
        <v>56.936762657002149</v>
      </c>
      <c r="J40" s="10">
        <f>(Parameters!$C$11-Conventional_Irrigation!I40)/(Parameters!$C$11-Parameters!$C$12)</f>
        <v>2.4184232595277182</v>
      </c>
      <c r="K40" s="10">
        <f t="shared" si="1"/>
        <v>1</v>
      </c>
      <c r="L40" s="10">
        <f t="shared" si="2"/>
        <v>2.695714285714284</v>
      </c>
      <c r="M40" s="2"/>
      <c r="N40" s="10">
        <f t="shared" si="3"/>
        <v>3.2811392241308481</v>
      </c>
      <c r="O40" s="29">
        <f t="shared" si="4"/>
        <v>0.82028480603271203</v>
      </c>
      <c r="P40" s="2"/>
      <c r="Q40" s="2"/>
      <c r="R40" s="2"/>
      <c r="S40" s="2"/>
      <c r="T40" s="2"/>
    </row>
    <row r="41" spans="2:20" x14ac:dyDescent="0.3">
      <c r="B41" s="58">
        <v>43666</v>
      </c>
      <c r="C41" s="62"/>
      <c r="D41" s="9">
        <v>0.78</v>
      </c>
      <c r="E41" s="9">
        <v>3.4</v>
      </c>
      <c r="F41" s="4">
        <v>30</v>
      </c>
      <c r="G41" s="11">
        <f>G40+(Parameters!$E$18-Parameters!$E$17)/Parameters!$C$18</f>
        <v>0.80714285714285661</v>
      </c>
      <c r="H41" s="10">
        <f t="shared" si="0"/>
        <v>2.7442857142857124</v>
      </c>
      <c r="I41" s="10">
        <f t="shared" si="5"/>
        <v>60.45276174874914</v>
      </c>
      <c r="J41" s="10">
        <f>(Parameters!$C$11-Conventional_Irrigation!I41)/(Parameters!$C$11-Parameters!$C$12)</f>
        <v>2.3207566180903019</v>
      </c>
      <c r="K41" s="10">
        <f t="shared" si="1"/>
        <v>1</v>
      </c>
      <c r="L41" s="10">
        <f t="shared" si="2"/>
        <v>2.7442857142857124</v>
      </c>
      <c r="M41" s="4">
        <v>40</v>
      </c>
      <c r="N41" s="10">
        <f t="shared" si="3"/>
        <v>40.496568703812429</v>
      </c>
      <c r="O41" s="29">
        <f t="shared" si="4"/>
        <v>10.124142175953107</v>
      </c>
      <c r="P41" s="33"/>
      <c r="Q41" s="33"/>
      <c r="R41" s="33"/>
      <c r="S41" s="33"/>
      <c r="T41" s="33"/>
    </row>
    <row r="42" spans="2:20" x14ac:dyDescent="0.3">
      <c r="B42" s="58">
        <v>43667</v>
      </c>
      <c r="C42" s="62"/>
      <c r="D42" s="9">
        <v>0</v>
      </c>
      <c r="E42" s="9">
        <v>3.5</v>
      </c>
      <c r="F42" s="4">
        <v>30</v>
      </c>
      <c r="G42" s="11">
        <f>G41+(Parameters!$E$18-Parameters!$E$17)/Parameters!$C$18</f>
        <v>0.82142857142857084</v>
      </c>
      <c r="H42" s="10">
        <f t="shared" si="0"/>
        <v>2.8749999999999978</v>
      </c>
      <c r="I42" s="10">
        <f t="shared" si="5"/>
        <v>32.541189638987959</v>
      </c>
      <c r="J42" s="10">
        <f>(Parameters!$C$11-Conventional_Irrigation!I42)/(Parameters!$C$11-Parameters!$C$12)</f>
        <v>3.0960780655836677</v>
      </c>
      <c r="K42" s="10">
        <f t="shared" si="1"/>
        <v>1</v>
      </c>
      <c r="L42" s="10">
        <f t="shared" si="2"/>
        <v>2.8749999999999978</v>
      </c>
      <c r="M42" s="2"/>
      <c r="N42" s="10">
        <f t="shared" si="3"/>
        <v>27.497426527859322</v>
      </c>
      <c r="O42" s="29">
        <f t="shared" si="4"/>
        <v>6.8743566319648304</v>
      </c>
      <c r="P42" s="33"/>
      <c r="Q42" s="33"/>
      <c r="R42" s="33"/>
      <c r="S42" s="33"/>
      <c r="T42" s="33"/>
    </row>
    <row r="43" spans="2:20" x14ac:dyDescent="0.3">
      <c r="B43" s="58">
        <v>43668</v>
      </c>
      <c r="C43" s="62"/>
      <c r="D43" s="9">
        <v>0.78</v>
      </c>
      <c r="E43" s="9">
        <v>3.7</v>
      </c>
      <c r="F43" s="4">
        <v>30</v>
      </c>
      <c r="G43" s="11">
        <f>G42+(Parameters!$E$18-Parameters!$E$17)/Parameters!$C$18</f>
        <v>0.83571428571428508</v>
      </c>
      <c r="H43" s="10">
        <f t="shared" si="0"/>
        <v>3.0921428571428549</v>
      </c>
      <c r="I43" s="10">
        <f t="shared" si="5"/>
        <v>42.290546270952788</v>
      </c>
      <c r="J43" s="10">
        <f>(Parameters!$C$11-Conventional_Irrigation!I43)/(Parameters!$C$11-Parameters!$C$12)</f>
        <v>2.8252626035846449</v>
      </c>
      <c r="K43" s="10">
        <f t="shared" si="1"/>
        <v>1</v>
      </c>
      <c r="L43" s="10">
        <f t="shared" si="2"/>
        <v>3.0921428571428549</v>
      </c>
      <c r="M43" s="2"/>
      <c r="N43" s="10">
        <f t="shared" si="3"/>
        <v>18.31092703875164</v>
      </c>
      <c r="O43" s="29">
        <f t="shared" si="4"/>
        <v>4.5777317596879099</v>
      </c>
      <c r="P43" s="33"/>
      <c r="Q43" s="33"/>
      <c r="R43" s="33"/>
      <c r="S43" s="33"/>
      <c r="T43" s="33"/>
    </row>
    <row r="44" spans="2:20" x14ac:dyDescent="0.3">
      <c r="B44" s="58">
        <v>43669</v>
      </c>
      <c r="C44" s="62"/>
      <c r="D44" s="9">
        <v>0</v>
      </c>
      <c r="E44" s="9">
        <v>4.5999999999999996</v>
      </c>
      <c r="F44" s="4">
        <v>30</v>
      </c>
      <c r="G44" s="11">
        <f>G43+(Parameters!$E$18-Parameters!$E$17)/Parameters!$C$18</f>
        <v>0.84999999999999931</v>
      </c>
      <c r="H44" s="10">
        <f t="shared" si="0"/>
        <v>3.9099999999999966</v>
      </c>
      <c r="I44" s="10">
        <f t="shared" si="5"/>
        <v>49.180420887783548</v>
      </c>
      <c r="J44" s="10">
        <f>(Parameters!$C$11-Conventional_Irrigation!I44)/(Parameters!$C$11-Parameters!$C$12)</f>
        <v>2.633877197561568</v>
      </c>
      <c r="K44" s="10">
        <f t="shared" si="1"/>
        <v>1</v>
      </c>
      <c r="L44" s="10">
        <f t="shared" si="2"/>
        <v>3.9099999999999966</v>
      </c>
      <c r="M44" s="2"/>
      <c r="N44" s="10">
        <f t="shared" si="3"/>
        <v>9.8231952790637322</v>
      </c>
      <c r="O44" s="29">
        <f t="shared" si="4"/>
        <v>2.4557988197659331</v>
      </c>
      <c r="P44" s="33"/>
      <c r="Q44" s="33"/>
      <c r="R44" s="33"/>
      <c r="S44" s="33"/>
      <c r="T44" s="33"/>
    </row>
    <row r="45" spans="2:20" x14ac:dyDescent="0.3">
      <c r="B45" s="58">
        <v>43670</v>
      </c>
      <c r="C45" s="62"/>
      <c r="D45" s="9">
        <v>0</v>
      </c>
      <c r="E45" s="9">
        <v>4.3</v>
      </c>
      <c r="F45" s="4">
        <v>30</v>
      </c>
      <c r="G45" s="11">
        <f>G44+(Parameters!$E$18-Parameters!$E$17)/Parameters!$C$18</f>
        <v>0.86428571428571355</v>
      </c>
      <c r="H45" s="10">
        <f t="shared" si="0"/>
        <v>3.7164285714285681</v>
      </c>
      <c r="I45" s="10">
        <f t="shared" si="5"/>
        <v>55.546219707549476</v>
      </c>
      <c r="J45" s="10">
        <f>(Parameters!$C$11-Conventional_Irrigation!I45)/(Parameters!$C$11-Parameters!$C$12)</f>
        <v>2.4570494525680697</v>
      </c>
      <c r="K45" s="10">
        <f t="shared" si="1"/>
        <v>1</v>
      </c>
      <c r="L45" s="10">
        <f t="shared" si="2"/>
        <v>3.7164285714285681</v>
      </c>
      <c r="M45" s="2"/>
      <c r="N45" s="10">
        <f t="shared" si="3"/>
        <v>3.6509678878692311</v>
      </c>
      <c r="O45" s="29">
        <f t="shared" si="4"/>
        <v>0.91274197196730777</v>
      </c>
      <c r="P45" s="33"/>
      <c r="Q45" s="33"/>
      <c r="R45" s="33"/>
      <c r="S45" s="33"/>
      <c r="T45" s="33"/>
    </row>
    <row r="46" spans="2:20" x14ac:dyDescent="0.3">
      <c r="B46" s="58">
        <v>43671</v>
      </c>
      <c r="C46" s="62"/>
      <c r="D46" s="9">
        <v>4.6800000000000006</v>
      </c>
      <c r="E46" s="9">
        <v>4</v>
      </c>
      <c r="F46" s="4">
        <v>30</v>
      </c>
      <c r="G46" s="11">
        <f>G45+(Parameters!$E$18-Parameters!$E$17)/Parameters!$C$18</f>
        <v>0.87857142857142778</v>
      </c>
      <c r="H46" s="10">
        <f t="shared" si="0"/>
        <v>3.5142857142857111</v>
      </c>
      <c r="I46" s="10">
        <f t="shared" si="5"/>
        <v>60.175390250945348</v>
      </c>
      <c r="J46" s="10">
        <f>(Parameters!$C$11-Conventional_Irrigation!I46)/(Parameters!$C$11-Parameters!$C$12)</f>
        <v>2.3284613819181845</v>
      </c>
      <c r="K46" s="10">
        <f t="shared" si="1"/>
        <v>1</v>
      </c>
      <c r="L46" s="10">
        <f t="shared" si="2"/>
        <v>3.5142857142857111</v>
      </c>
      <c r="M46" s="4">
        <v>40</v>
      </c>
      <c r="N46" s="10">
        <f t="shared" si="3"/>
        <v>43.903940201616209</v>
      </c>
      <c r="O46" s="29">
        <f t="shared" si="4"/>
        <v>10.975985050404052</v>
      </c>
      <c r="P46" s="33"/>
      <c r="Q46" s="33"/>
      <c r="R46" s="33"/>
      <c r="S46" s="33"/>
      <c r="T46" s="33"/>
    </row>
    <row r="47" spans="2:20" x14ac:dyDescent="0.3">
      <c r="B47" s="58">
        <v>43672</v>
      </c>
      <c r="C47" s="62"/>
      <c r="D47" s="9">
        <v>0</v>
      </c>
      <c r="E47" s="9">
        <v>3.3</v>
      </c>
      <c r="F47" s="4">
        <v>30</v>
      </c>
      <c r="G47" s="11">
        <f>G46+(Parameters!$E$18-Parameters!$E$17)/Parameters!$C$18</f>
        <v>0.89285714285714202</v>
      </c>
      <c r="H47" s="10">
        <f t="shared" si="0"/>
        <v>2.9464285714285685</v>
      </c>
      <c r="I47" s="10">
        <f t="shared" si="5"/>
        <v>29.985661015635113</v>
      </c>
      <c r="J47" s="10">
        <f>(Parameters!$C$11-Conventional_Irrigation!I47)/(Parameters!$C$11-Parameters!$C$12)</f>
        <v>3.1670649717879136</v>
      </c>
      <c r="K47" s="10">
        <f t="shared" si="1"/>
        <v>1</v>
      </c>
      <c r="L47" s="10">
        <f t="shared" si="2"/>
        <v>2.9464285714285685</v>
      </c>
      <c r="M47" s="2"/>
      <c r="N47" s="10">
        <f t="shared" si="3"/>
        <v>29.981526579783587</v>
      </c>
      <c r="O47" s="29">
        <f t="shared" si="4"/>
        <v>7.4953816449458968</v>
      </c>
      <c r="P47" s="33"/>
      <c r="Q47" s="33"/>
      <c r="R47" s="33"/>
      <c r="S47" s="33"/>
      <c r="T47" s="33"/>
    </row>
    <row r="48" spans="2:20" x14ac:dyDescent="0.3">
      <c r="B48" s="58">
        <v>43673</v>
      </c>
      <c r="C48" s="62"/>
      <c r="D48" s="9">
        <v>0</v>
      </c>
      <c r="E48" s="9">
        <v>2.9</v>
      </c>
      <c r="F48" s="4">
        <v>30</v>
      </c>
      <c r="G48" s="11">
        <f>G47+(Parameters!$E$18-Parameters!$E$17)/Parameters!$C$18</f>
        <v>0.90714285714285625</v>
      </c>
      <c r="H48" s="10">
        <f t="shared" si="0"/>
        <v>2.6307142857142831</v>
      </c>
      <c r="I48" s="10">
        <f t="shared" si="5"/>
        <v>40.427471232009573</v>
      </c>
      <c r="J48" s="10">
        <f>(Parameters!$C$11-Conventional_Irrigation!I48)/(Parameters!$C$11-Parameters!$C$12)</f>
        <v>2.8770146879997345</v>
      </c>
      <c r="K48" s="10">
        <f t="shared" si="1"/>
        <v>1</v>
      </c>
      <c r="L48" s="10">
        <f t="shared" si="2"/>
        <v>2.6307142857142831</v>
      </c>
      <c r="M48" s="2"/>
      <c r="N48" s="10">
        <f t="shared" si="3"/>
        <v>19.855430649123406</v>
      </c>
      <c r="O48" s="29">
        <f t="shared" si="4"/>
        <v>4.9638576622808515</v>
      </c>
      <c r="P48" s="33"/>
      <c r="Q48" s="33"/>
      <c r="R48" s="33"/>
      <c r="S48" s="33"/>
      <c r="T48" s="33"/>
    </row>
    <row r="49" spans="2:20" x14ac:dyDescent="0.3">
      <c r="B49" s="58">
        <v>43674</v>
      </c>
      <c r="C49" s="62"/>
      <c r="D49" s="9">
        <v>3.3800000000000003</v>
      </c>
      <c r="E49" s="9">
        <v>1.7</v>
      </c>
      <c r="F49" s="4">
        <v>30</v>
      </c>
      <c r="G49" s="11">
        <f>G48+(Parameters!$E$18-Parameters!$E$17)/Parameters!$C$18</f>
        <v>0.92142857142857049</v>
      </c>
      <c r="H49" s="10">
        <f t="shared" si="0"/>
        <v>1.5664285714285697</v>
      </c>
      <c r="I49" s="10">
        <f t="shared" si="5"/>
        <v>48.022043180004708</v>
      </c>
      <c r="J49" s="10">
        <f>(Parameters!$C$11-Conventional_Irrigation!I49)/(Parameters!$C$11-Parameters!$C$12)</f>
        <v>2.6660543561109802</v>
      </c>
      <c r="K49" s="10">
        <f t="shared" si="1"/>
        <v>1</v>
      </c>
      <c r="L49" s="10">
        <f t="shared" si="2"/>
        <v>1.5664285714285697</v>
      </c>
      <c r="M49" s="2"/>
      <c r="N49" s="10">
        <f t="shared" si="3"/>
        <v>16.705144415413983</v>
      </c>
      <c r="O49" s="29">
        <f t="shared" si="4"/>
        <v>4.1762861038534957</v>
      </c>
      <c r="P49" s="33"/>
      <c r="Q49" s="33"/>
      <c r="R49" s="33"/>
      <c r="S49" s="33"/>
      <c r="T49" s="33"/>
    </row>
    <row r="50" spans="2:20" x14ac:dyDescent="0.3">
      <c r="B50" s="58">
        <v>43675</v>
      </c>
      <c r="C50" s="62"/>
      <c r="D50" s="9">
        <v>5.2</v>
      </c>
      <c r="E50" s="9">
        <v>1.6</v>
      </c>
      <c r="F50" s="4">
        <v>30</v>
      </c>
      <c r="G50" s="11">
        <f>G49+(Parameters!$E$18-Parameters!$E$17)/Parameters!$C$18</f>
        <v>0.93571428571428472</v>
      </c>
      <c r="H50" s="10">
        <f t="shared" si="0"/>
        <v>1.4971428571428556</v>
      </c>
      <c r="I50" s="10">
        <f t="shared" si="5"/>
        <v>50.384757855286765</v>
      </c>
      <c r="J50" s="10">
        <f>(Parameters!$C$11-Conventional_Irrigation!I50)/(Parameters!$C$11-Parameters!$C$12)</f>
        <v>2.6004233929087008</v>
      </c>
      <c r="K50" s="10">
        <f t="shared" si="1"/>
        <v>1</v>
      </c>
      <c r="L50" s="10">
        <f t="shared" si="2"/>
        <v>1.4971428571428556</v>
      </c>
      <c r="M50" s="2"/>
      <c r="N50" s="10">
        <f t="shared" si="3"/>
        <v>16.231715454417632</v>
      </c>
      <c r="O50" s="29">
        <f t="shared" si="4"/>
        <v>4.057928863604408</v>
      </c>
      <c r="P50" s="33"/>
      <c r="Q50" s="33"/>
      <c r="R50" s="33"/>
      <c r="S50" s="33"/>
      <c r="T50" s="33"/>
    </row>
    <row r="51" spans="2:20" x14ac:dyDescent="0.3">
      <c r="B51" s="58">
        <v>43676</v>
      </c>
      <c r="C51" s="62"/>
      <c r="D51" s="9">
        <v>17.940000000000001</v>
      </c>
      <c r="E51" s="9">
        <v>2.2999999999999998</v>
      </c>
      <c r="F51" s="4">
        <v>30</v>
      </c>
      <c r="G51" s="11">
        <f>G50+(Parameters!$E$18-Parameters!$E$17)/Parameters!$C$18</f>
        <v>0.94999999999999896</v>
      </c>
      <c r="H51" s="10">
        <f t="shared" si="0"/>
        <v>2.1849999999999974</v>
      </c>
      <c r="I51" s="10">
        <f t="shared" si="5"/>
        <v>50.739829576034026</v>
      </c>
      <c r="J51" s="10">
        <f>(Parameters!$C$11-Conventional_Irrigation!I51)/(Parameters!$C$11-Parameters!$C$12)</f>
        <v>2.5905602895546105</v>
      </c>
      <c r="K51" s="10">
        <f t="shared" si="1"/>
        <v>1</v>
      </c>
      <c r="L51" s="10">
        <f t="shared" si="2"/>
        <v>2.1849999999999974</v>
      </c>
      <c r="M51" s="4">
        <v>30</v>
      </c>
      <c r="N51" s="10">
        <f t="shared" si="3"/>
        <v>57.928786590813232</v>
      </c>
      <c r="O51" s="29">
        <f t="shared" si="4"/>
        <v>14.482196647703308</v>
      </c>
      <c r="P51" s="33"/>
      <c r="Q51" s="33"/>
      <c r="R51" s="33"/>
      <c r="S51" s="33"/>
      <c r="T51" s="33"/>
    </row>
    <row r="52" spans="2:20" x14ac:dyDescent="0.3">
      <c r="B52" s="58">
        <v>43677</v>
      </c>
      <c r="C52" s="62"/>
      <c r="D52" s="9">
        <v>11.18</v>
      </c>
      <c r="E52" s="9">
        <v>3.6</v>
      </c>
      <c r="F52" s="4">
        <v>30</v>
      </c>
      <c r="G52" s="11">
        <f>G51+(Parameters!$E$18-Parameters!$E$17)/Parameters!$C$18</f>
        <v>0.96428571428571319</v>
      </c>
      <c r="H52" s="10">
        <f t="shared" si="0"/>
        <v>3.4714285714285675</v>
      </c>
      <c r="I52" s="10">
        <f t="shared" si="5"/>
        <v>19.467026223737324</v>
      </c>
      <c r="J52" s="10">
        <f>(Parameters!$C$11-Conventional_Irrigation!I52)/(Parameters!$C$11-Parameters!$C$12)</f>
        <v>3.459249271562852</v>
      </c>
      <c r="K52" s="10">
        <f t="shared" si="1"/>
        <v>1</v>
      </c>
      <c r="L52" s="10">
        <f t="shared" si="2"/>
        <v>3.4714285714285675</v>
      </c>
      <c r="M52" s="2"/>
      <c r="N52" s="10">
        <f t="shared" si="3"/>
        <v>51.155161371681359</v>
      </c>
      <c r="O52" s="29">
        <f t="shared" si="4"/>
        <v>12.78879034292034</v>
      </c>
      <c r="P52" s="33"/>
      <c r="Q52" s="33"/>
      <c r="R52" s="33"/>
      <c r="S52" s="33"/>
      <c r="T52" s="33"/>
    </row>
    <row r="53" spans="2:20" x14ac:dyDescent="0.3">
      <c r="B53" s="58">
        <v>43678</v>
      </c>
      <c r="C53" s="62"/>
      <c r="D53" s="9">
        <v>0</v>
      </c>
      <c r="E53" s="9">
        <v>2.7</v>
      </c>
      <c r="F53" s="4">
        <v>30</v>
      </c>
      <c r="G53" s="11">
        <f>G52+(Parameters!$E$18-Parameters!$E$17)/Parameters!$C$18</f>
        <v>0.97857142857142743</v>
      </c>
      <c r="H53" s="10">
        <f t="shared" si="0"/>
        <v>2.6421428571428542</v>
      </c>
      <c r="I53" s="10">
        <f t="shared" si="5"/>
        <v>24.547245138086232</v>
      </c>
      <c r="J53" s="10">
        <f>(Parameters!$C$11-Conventional_Irrigation!I53)/(Parameters!$C$11-Parameters!$C$12)</f>
        <v>3.3181320794976048</v>
      </c>
      <c r="K53" s="10">
        <f t="shared" si="1"/>
        <v>1</v>
      </c>
      <c r="L53" s="10">
        <f t="shared" si="2"/>
        <v>2.6421428571428542</v>
      </c>
      <c r="M53" s="2"/>
      <c r="N53" s="10">
        <f t="shared" si="3"/>
        <v>35.724228171618165</v>
      </c>
      <c r="O53" s="29">
        <f t="shared" si="4"/>
        <v>8.9310570429045413</v>
      </c>
      <c r="P53" s="33"/>
      <c r="Q53" s="33"/>
      <c r="R53" s="33"/>
      <c r="S53" s="33"/>
      <c r="T53" s="33"/>
    </row>
    <row r="54" spans="2:20" x14ac:dyDescent="0.3">
      <c r="B54" s="58">
        <v>43679</v>
      </c>
      <c r="C54" s="62"/>
      <c r="D54" s="9">
        <v>13.78</v>
      </c>
      <c r="E54" s="9">
        <v>1.1000000000000001</v>
      </c>
      <c r="F54" s="4">
        <v>30</v>
      </c>
      <c r="G54" s="11">
        <f>G53+(Parameters!$E$18-Parameters!$E$17)/Parameters!$C$18</f>
        <v>0.99285714285714166</v>
      </c>
      <c r="H54" s="10">
        <f t="shared" si="0"/>
        <v>1.092142857142856</v>
      </c>
      <c r="I54" s="10">
        <f t="shared" si="5"/>
        <v>36.120445038133624</v>
      </c>
      <c r="J54" s="10">
        <f>(Parameters!$C$11-Conventional_Irrigation!I54)/(Parameters!$C$11-Parameters!$C$12)</f>
        <v>2.9966543044962881</v>
      </c>
      <c r="K54" s="10">
        <f t="shared" si="1"/>
        <v>1</v>
      </c>
      <c r="L54" s="10">
        <f t="shared" si="2"/>
        <v>1.092142857142856</v>
      </c>
      <c r="M54" s="2"/>
      <c r="N54" s="10">
        <f t="shared" si="3"/>
        <v>39.481028271570771</v>
      </c>
      <c r="O54" s="29">
        <f t="shared" si="4"/>
        <v>9.8702570678926929</v>
      </c>
      <c r="P54" s="33"/>
      <c r="Q54" s="33"/>
      <c r="R54" s="33"/>
      <c r="S54" s="33"/>
      <c r="T54" s="33"/>
    </row>
    <row r="55" spans="2:20" x14ac:dyDescent="0.3">
      <c r="B55" s="58">
        <v>43680</v>
      </c>
      <c r="C55" s="62"/>
      <c r="D55" s="9">
        <v>0</v>
      </c>
      <c r="E55" s="9">
        <v>1.7</v>
      </c>
      <c r="F55" s="4">
        <v>30</v>
      </c>
      <c r="G55" s="11">
        <f>G54+(Parameters!$E$18-Parameters!$E$17)/Parameters!$C$18</f>
        <v>1.007142857142856</v>
      </c>
      <c r="H55" s="10">
        <f t="shared" si="0"/>
        <v>1.7121428571428552</v>
      </c>
      <c r="I55" s="10">
        <f t="shared" si="5"/>
        <v>33.302844963169171</v>
      </c>
      <c r="J55" s="10">
        <f>(Parameters!$C$11-Conventional_Irrigation!I55)/(Parameters!$C$11-Parameters!$C$12)</f>
        <v>3.0749209732453004</v>
      </c>
      <c r="K55" s="10">
        <f t="shared" si="1"/>
        <v>1</v>
      </c>
      <c r="L55" s="10">
        <f t="shared" si="2"/>
        <v>1.7121428571428552</v>
      </c>
      <c r="M55" s="2"/>
      <c r="N55" s="10">
        <f t="shared" si="3"/>
        <v>27.898628346535219</v>
      </c>
      <c r="O55" s="29">
        <f t="shared" si="4"/>
        <v>6.9746570866338047</v>
      </c>
      <c r="P55" s="33"/>
      <c r="Q55" s="33"/>
      <c r="R55" s="33"/>
      <c r="S55" s="33"/>
      <c r="T55" s="33"/>
    </row>
    <row r="56" spans="2:20" x14ac:dyDescent="0.3">
      <c r="B56" s="58">
        <v>43681</v>
      </c>
      <c r="C56" s="62"/>
      <c r="D56" s="9">
        <v>3.3800000000000003</v>
      </c>
      <c r="E56" s="9">
        <v>2.9</v>
      </c>
      <c r="F56" s="4">
        <v>30</v>
      </c>
      <c r="G56" s="11">
        <f>G55+(Parameters!$E$18-Parameters!$E$17)/Parameters!$C$18</f>
        <v>1.0214285714285702</v>
      </c>
      <c r="H56" s="10">
        <f t="shared" si="0"/>
        <v>2.9621428571428536</v>
      </c>
      <c r="I56" s="10">
        <f t="shared" si="5"/>
        <v>41.989644906945834</v>
      </c>
      <c r="J56" s="10">
        <f>(Parameters!$C$11-Conventional_Irrigation!I56)/(Parameters!$C$11-Parameters!$C$12)</f>
        <v>2.8336209748070598</v>
      </c>
      <c r="K56" s="10">
        <f t="shared" si="1"/>
        <v>1</v>
      </c>
      <c r="L56" s="10">
        <f t="shared" si="2"/>
        <v>2.9621428571428536</v>
      </c>
      <c r="M56" s="4">
        <v>30</v>
      </c>
      <c r="N56" s="10">
        <f t="shared" si="3"/>
        <v>51.341828402758566</v>
      </c>
      <c r="O56" s="29">
        <f t="shared" si="4"/>
        <v>12.835457100689641</v>
      </c>
      <c r="P56" s="33"/>
      <c r="Q56" s="33"/>
      <c r="R56" s="33"/>
      <c r="S56" s="33"/>
      <c r="T56" s="33"/>
    </row>
    <row r="57" spans="2:20" x14ac:dyDescent="0.3">
      <c r="B57" s="58">
        <v>43682</v>
      </c>
      <c r="C57" s="62"/>
      <c r="D57" s="9">
        <v>9.3600000000000012</v>
      </c>
      <c r="E57" s="9">
        <v>3.1</v>
      </c>
      <c r="F57" s="4">
        <v>30</v>
      </c>
      <c r="G57" s="11">
        <f>G56+(Parameters!$E$18-Parameters!$E$17)/Parameters!$C$18</f>
        <v>1.0357142857142845</v>
      </c>
      <c r="H57" s="10">
        <f t="shared" si="0"/>
        <v>3.2107142857142819</v>
      </c>
      <c r="I57" s="10">
        <f t="shared" si="5"/>
        <v>24.407244864778324</v>
      </c>
      <c r="J57" s="10">
        <f>(Parameters!$C$11-Conventional_Irrigation!I57)/(Parameters!$C$11-Parameters!$C$12)</f>
        <v>3.3220209759783801</v>
      </c>
      <c r="K57" s="10">
        <f t="shared" si="1"/>
        <v>1</v>
      </c>
      <c r="L57" s="10">
        <f t="shared" si="2"/>
        <v>3.2107142857142819</v>
      </c>
      <c r="M57" s="2"/>
      <c r="N57" s="10">
        <f t="shared" si="3"/>
        <v>44.655657016354638</v>
      </c>
      <c r="O57" s="29">
        <f t="shared" si="4"/>
        <v>11.16391425408866</v>
      </c>
      <c r="P57" s="33"/>
      <c r="Q57" s="33"/>
      <c r="R57" s="33"/>
      <c r="S57" s="33"/>
      <c r="T57" s="33"/>
    </row>
    <row r="58" spans="2:20" x14ac:dyDescent="0.3">
      <c r="B58" s="58">
        <v>43683</v>
      </c>
      <c r="C58" s="62"/>
      <c r="D58" s="9">
        <v>0</v>
      </c>
      <c r="E58" s="9">
        <v>2.8</v>
      </c>
      <c r="F58" s="4">
        <v>30</v>
      </c>
      <c r="G58" s="11">
        <f>G57+(Parameters!$E$18-Parameters!$E$17)/Parameters!$C$18</f>
        <v>1.0499999999999987</v>
      </c>
      <c r="H58" s="10">
        <f t="shared" si="0"/>
        <v>2.9399999999999964</v>
      </c>
      <c r="I58" s="10">
        <f t="shared" si="5"/>
        <v>29.421873404581262</v>
      </c>
      <c r="J58" s="10">
        <f>(Parameters!$C$11-Conventional_Irrigation!I58)/(Parameters!$C$11-Parameters!$C$12)</f>
        <v>3.1827257387616315</v>
      </c>
      <c r="K58" s="10">
        <f t="shared" si="1"/>
        <v>1</v>
      </c>
      <c r="L58" s="10">
        <f t="shared" si="2"/>
        <v>2.9399999999999964</v>
      </c>
      <c r="M58" s="2"/>
      <c r="N58" s="10">
        <f t="shared" si="3"/>
        <v>30.551742762265981</v>
      </c>
      <c r="O58" s="29">
        <f t="shared" si="4"/>
        <v>7.6379356905664952</v>
      </c>
      <c r="P58" s="33"/>
      <c r="Q58" s="33"/>
      <c r="R58" s="33"/>
      <c r="S58" s="33"/>
      <c r="T58" s="33"/>
    </row>
    <row r="59" spans="2:20" x14ac:dyDescent="0.3">
      <c r="B59" s="58">
        <v>43684</v>
      </c>
      <c r="C59" s="62"/>
      <c r="D59" s="9">
        <v>15.86</v>
      </c>
      <c r="E59" s="9">
        <v>2.2000000000000002</v>
      </c>
      <c r="F59" s="4">
        <v>30</v>
      </c>
      <c r="G59" s="11">
        <f>G58+(Parameters!$E$18-Parameters!$E$17)/Parameters!$C$18</f>
        <v>1.0642857142857129</v>
      </c>
      <c r="H59" s="10">
        <f t="shared" si="0"/>
        <v>2.3414285714285685</v>
      </c>
      <c r="I59" s="10">
        <f t="shared" si="5"/>
        <v>39.999809095147754</v>
      </c>
      <c r="J59" s="10">
        <f>(Parameters!$C$11-Conventional_Irrigation!I59)/(Parameters!$C$11-Parameters!$C$12)</f>
        <v>2.8888941918014512</v>
      </c>
      <c r="K59" s="10">
        <f t="shared" si="1"/>
        <v>1</v>
      </c>
      <c r="L59" s="10">
        <f t="shared" si="2"/>
        <v>2.3414285714285685</v>
      </c>
      <c r="M59" s="2"/>
      <c r="N59" s="10">
        <f t="shared" si="3"/>
        <v>36.432378500270922</v>
      </c>
      <c r="O59" s="29">
        <f t="shared" si="4"/>
        <v>9.1080946250677304</v>
      </c>
      <c r="P59" s="33"/>
      <c r="Q59" s="33"/>
      <c r="R59" s="33"/>
      <c r="S59" s="33"/>
      <c r="T59" s="33"/>
    </row>
    <row r="60" spans="2:20" x14ac:dyDescent="0.3">
      <c r="B60" s="58">
        <v>43685</v>
      </c>
      <c r="C60" s="62"/>
      <c r="D60" s="9">
        <v>0</v>
      </c>
      <c r="E60" s="9">
        <v>2.9</v>
      </c>
      <c r="F60" s="4">
        <v>30</v>
      </c>
      <c r="G60" s="11">
        <f>G59+(Parameters!$E$18-Parameters!$E$17)/Parameters!$C$18</f>
        <v>1.0785714285714272</v>
      </c>
      <c r="H60" s="10">
        <f t="shared" si="0"/>
        <v>3.1278571428571387</v>
      </c>
      <c r="I60" s="10">
        <f t="shared" si="5"/>
        <v>35.589332291644048</v>
      </c>
      <c r="J60" s="10">
        <f>(Parameters!$C$11-Conventional_Irrigation!I60)/(Parameters!$C$11-Parameters!$C$12)</f>
        <v>3.0114074363432213</v>
      </c>
      <c r="K60" s="10">
        <f t="shared" si="1"/>
        <v>1</v>
      </c>
      <c r="L60" s="10">
        <f t="shared" si="2"/>
        <v>3.1278571428571387</v>
      </c>
      <c r="M60" s="2"/>
      <c r="N60" s="10">
        <f t="shared" si="3"/>
        <v>24.196426732346055</v>
      </c>
      <c r="O60" s="29">
        <f t="shared" si="4"/>
        <v>6.0491066830865137</v>
      </c>
      <c r="P60" s="33"/>
      <c r="Q60" s="33"/>
      <c r="R60" s="33"/>
      <c r="S60" s="33"/>
      <c r="T60" s="33"/>
    </row>
    <row r="61" spans="2:20" x14ac:dyDescent="0.3">
      <c r="B61" s="58">
        <v>43686</v>
      </c>
      <c r="C61" s="62"/>
      <c r="D61" s="9">
        <v>0</v>
      </c>
      <c r="E61" s="9">
        <v>3.2</v>
      </c>
      <c r="F61" s="4">
        <v>30</v>
      </c>
      <c r="G61" s="11">
        <f>G60+(Parameters!$E$18-Parameters!$E$17)/Parameters!$C$18</f>
        <v>1.0928571428571414</v>
      </c>
      <c r="H61" s="10">
        <f t="shared" si="0"/>
        <v>3.4971428571428529</v>
      </c>
      <c r="I61" s="10">
        <f t="shared" si="5"/>
        <v>44.7662961175877</v>
      </c>
      <c r="J61" s="10">
        <f>(Parameters!$C$11-Conventional_Irrigation!I61)/(Parameters!$C$11-Parameters!$C$12)</f>
        <v>2.7564917745114528</v>
      </c>
      <c r="K61" s="10">
        <f t="shared" si="1"/>
        <v>1</v>
      </c>
      <c r="L61" s="10">
        <f t="shared" si="2"/>
        <v>3.4971428571428529</v>
      </c>
      <c r="M61" s="4">
        <v>35</v>
      </c>
      <c r="N61" s="10">
        <f t="shared" si="3"/>
        <v>49.650177192116686</v>
      </c>
      <c r="O61" s="29">
        <f t="shared" si="4"/>
        <v>12.412544298029172</v>
      </c>
      <c r="P61" s="33"/>
      <c r="Q61" s="33"/>
      <c r="R61" s="33"/>
      <c r="S61" s="33"/>
      <c r="T61" s="33"/>
    </row>
    <row r="62" spans="2:20" x14ac:dyDescent="0.3">
      <c r="B62" s="58">
        <v>43687</v>
      </c>
      <c r="C62" s="62"/>
      <c r="D62" s="9">
        <v>0</v>
      </c>
      <c r="E62" s="9">
        <v>4.0999999999999996</v>
      </c>
      <c r="F62" s="4">
        <v>30</v>
      </c>
      <c r="G62" s="11">
        <f>G61+(Parameters!$E$18-Parameters!$E$17)/Parameters!$C$18</f>
        <v>1.1071428571428557</v>
      </c>
      <c r="H62" s="10">
        <f t="shared" si="0"/>
        <v>4.5392857142857075</v>
      </c>
      <c r="I62" s="10">
        <f t="shared" si="5"/>
        <v>25.675983272759726</v>
      </c>
      <c r="J62" s="10">
        <f>(Parameters!$C$11-Conventional_Irrigation!I62)/(Parameters!$C$11-Parameters!$C$12)</f>
        <v>3.2867782424233409</v>
      </c>
      <c r="K62" s="10">
        <f t="shared" si="1"/>
        <v>1</v>
      </c>
      <c r="L62" s="10">
        <f t="shared" si="2"/>
        <v>4.5392857142857075</v>
      </c>
      <c r="M62" s="2"/>
      <c r="N62" s="10">
        <f t="shared" si="3"/>
        <v>32.6983471798018</v>
      </c>
      <c r="O62" s="29">
        <f t="shared" si="4"/>
        <v>8.17458679495045</v>
      </c>
      <c r="P62" s="33"/>
      <c r="Q62" s="33"/>
      <c r="R62" s="33"/>
      <c r="S62" s="33"/>
      <c r="T62" s="33"/>
    </row>
    <row r="63" spans="2:20" x14ac:dyDescent="0.3">
      <c r="B63" s="58">
        <v>43688</v>
      </c>
      <c r="C63" s="62"/>
      <c r="D63" s="9">
        <v>0</v>
      </c>
      <c r="E63" s="9">
        <v>4.5</v>
      </c>
      <c r="F63" s="4">
        <v>30</v>
      </c>
      <c r="G63" s="11">
        <f>G62+(Parameters!$E$18-Parameters!$E$17)/Parameters!$C$18</f>
        <v>1.1214285714285699</v>
      </c>
      <c r="H63" s="10">
        <f t="shared" si="0"/>
        <v>5.0464285714285646</v>
      </c>
      <c r="I63" s="10">
        <f t="shared" si="5"/>
        <v>38.389855781995884</v>
      </c>
      <c r="J63" s="10">
        <f>(Parameters!$C$11-Conventional_Irrigation!I63)/(Parameters!$C$11-Parameters!$C$12)</f>
        <v>2.9336151171667808</v>
      </c>
      <c r="K63" s="10">
        <f t="shared" si="1"/>
        <v>1</v>
      </c>
      <c r="L63" s="10">
        <f t="shared" si="2"/>
        <v>5.0464285714285646</v>
      </c>
      <c r="M63" s="2"/>
      <c r="N63" s="10">
        <f t="shared" si="3"/>
        <v>19.477331813422786</v>
      </c>
      <c r="O63" s="29">
        <f t="shared" si="4"/>
        <v>4.8693329533556966</v>
      </c>
      <c r="P63" s="33"/>
      <c r="Q63" s="33"/>
      <c r="R63" s="33"/>
      <c r="S63" s="33"/>
      <c r="T63" s="33"/>
    </row>
    <row r="64" spans="2:20" x14ac:dyDescent="0.3">
      <c r="B64" s="58">
        <v>43689</v>
      </c>
      <c r="C64" s="62"/>
      <c r="D64" s="9">
        <v>0.78</v>
      </c>
      <c r="E64" s="9">
        <v>2.7</v>
      </c>
      <c r="F64" s="4">
        <v>30</v>
      </c>
      <c r="G64" s="11">
        <f>G63+(Parameters!$E$18-Parameters!$E$17)/Parameters!$C$18</f>
        <v>1.1357142857142841</v>
      </c>
      <c r="H64" s="10">
        <f t="shared" si="0"/>
        <v>3.0664285714285673</v>
      </c>
      <c r="I64" s="10">
        <f t="shared" si="5"/>
        <v>48.305617306780142</v>
      </c>
      <c r="J64" s="10">
        <f>(Parameters!$C$11-Conventional_Irrigation!I64)/(Parameters!$C$11-Parameters!$C$12)</f>
        <v>2.6581772970338853</v>
      </c>
      <c r="K64" s="10">
        <f t="shared" si="1"/>
        <v>1</v>
      </c>
      <c r="L64" s="10">
        <f t="shared" si="2"/>
        <v>3.0664285714285673</v>
      </c>
      <c r="M64" s="2"/>
      <c r="N64" s="10">
        <f t="shared" si="3"/>
        <v>12.321570288638524</v>
      </c>
      <c r="O64" s="29">
        <f t="shared" si="4"/>
        <v>3.080392572159631</v>
      </c>
      <c r="P64" s="33"/>
      <c r="Q64" s="33"/>
      <c r="R64" s="33"/>
      <c r="S64" s="33"/>
      <c r="T64" s="33"/>
    </row>
    <row r="65" spans="2:20" x14ac:dyDescent="0.3">
      <c r="B65" s="58">
        <v>43690</v>
      </c>
      <c r="C65" s="63"/>
      <c r="D65" s="9">
        <v>0</v>
      </c>
      <c r="E65" s="9">
        <v>2.5</v>
      </c>
      <c r="F65" s="4">
        <v>30</v>
      </c>
      <c r="G65" s="11">
        <f>G64+(Parameters!$E$18-Parameters!$E$17)/Parameters!$C$18</f>
        <v>1.1499999999999984</v>
      </c>
      <c r="H65" s="10">
        <f t="shared" si="0"/>
        <v>2.874999999999996</v>
      </c>
      <c r="I65" s="10">
        <f t="shared" si="5"/>
        <v>53.67243845036834</v>
      </c>
      <c r="J65" s="10">
        <f>(Parameters!$C$11-Conventional_Irrigation!I65)/(Parameters!$C$11-Parameters!$C$12)</f>
        <v>2.5090989319342132</v>
      </c>
      <c r="K65" s="10">
        <f t="shared" si="1"/>
        <v>1</v>
      </c>
      <c r="L65" s="10">
        <f t="shared" si="2"/>
        <v>2.874999999999996</v>
      </c>
      <c r="M65" s="2"/>
      <c r="N65" s="10">
        <f t="shared" si="3"/>
        <v>6.3661777164788962</v>
      </c>
      <c r="O65" s="29">
        <f t="shared" si="4"/>
        <v>1.591544429119724</v>
      </c>
      <c r="P65" s="33"/>
      <c r="Q65" s="33"/>
      <c r="R65" s="33"/>
      <c r="S65" s="33"/>
      <c r="T65" s="33"/>
    </row>
    <row r="66" spans="2:20" ht="14.7" customHeight="1" x14ac:dyDescent="0.3">
      <c r="B66" s="58">
        <v>43691</v>
      </c>
      <c r="C66" s="61" t="s">
        <v>40</v>
      </c>
      <c r="D66" s="9">
        <v>1.3</v>
      </c>
      <c r="E66" s="9">
        <v>3.5</v>
      </c>
      <c r="F66" s="4">
        <v>40</v>
      </c>
      <c r="G66" s="11">
        <f>1.15</f>
        <v>1.1499999999999999</v>
      </c>
      <c r="H66" s="10">
        <f t="shared" si="0"/>
        <v>4.0249999999999995</v>
      </c>
      <c r="I66" s="10">
        <f t="shared" si="5"/>
        <v>58.138982879488054</v>
      </c>
      <c r="J66" s="10">
        <f>(Parameters!$C$11-Conventional_Irrigation!I66)/(Parameters!$C$11-Parameters!$C$12)</f>
        <v>2.3850282533475542</v>
      </c>
      <c r="K66" s="10">
        <f t="shared" si="1"/>
        <v>1</v>
      </c>
      <c r="L66" s="10">
        <f t="shared" si="2"/>
        <v>4.0249999999999995</v>
      </c>
      <c r="M66" s="4">
        <v>50</v>
      </c>
      <c r="N66" s="10">
        <f t="shared" si="3"/>
        <v>52.049633287359171</v>
      </c>
      <c r="O66" s="29">
        <f t="shared" si="4"/>
        <v>13.012408321839793</v>
      </c>
      <c r="P66" s="33"/>
      <c r="Q66" s="33"/>
      <c r="R66" s="33"/>
      <c r="S66" s="33"/>
      <c r="T66" s="33"/>
    </row>
    <row r="67" spans="2:20" x14ac:dyDescent="0.3">
      <c r="B67" s="58">
        <v>43692</v>
      </c>
      <c r="C67" s="62"/>
      <c r="D67" s="9">
        <v>0.78</v>
      </c>
      <c r="E67" s="9">
        <v>4.2</v>
      </c>
      <c r="F67" s="4">
        <v>40</v>
      </c>
      <c r="G67" s="11">
        <f t="shared" ref="G67:G100" si="6">1.15</f>
        <v>1.1499999999999999</v>
      </c>
      <c r="H67" s="10">
        <f t="shared" si="0"/>
        <v>4.83</v>
      </c>
      <c r="I67" s="10">
        <f t="shared" si="5"/>
        <v>23.876391201327849</v>
      </c>
      <c r="J67" s="10">
        <f>(Parameters!$C$11-Conventional_Irrigation!I67)/(Parameters!$C$11-Parameters!$C$12)</f>
        <v>3.3367669110742266</v>
      </c>
      <c r="K67" s="10">
        <f t="shared" si="1"/>
        <v>1</v>
      </c>
      <c r="L67" s="10">
        <f t="shared" si="2"/>
        <v>4.83</v>
      </c>
      <c r="M67" s="2"/>
      <c r="N67" s="10">
        <f t="shared" si="3"/>
        <v>34.987224965519381</v>
      </c>
      <c r="O67" s="29">
        <f t="shared" si="4"/>
        <v>8.7468062413798453</v>
      </c>
      <c r="P67" s="33"/>
      <c r="Q67" s="33"/>
      <c r="R67" s="33"/>
      <c r="S67" s="33"/>
      <c r="T67" s="33"/>
    </row>
    <row r="68" spans="2:20" x14ac:dyDescent="0.3">
      <c r="B68" s="58">
        <v>43693</v>
      </c>
      <c r="C68" s="62"/>
      <c r="D68" s="9">
        <v>0</v>
      </c>
      <c r="E68" s="9">
        <v>4.8</v>
      </c>
      <c r="F68" s="4">
        <v>40</v>
      </c>
      <c r="G68" s="11">
        <f t="shared" si="6"/>
        <v>1.1499999999999999</v>
      </c>
      <c r="H68" s="10">
        <f t="shared" si="0"/>
        <v>5.52</v>
      </c>
      <c r="I68" s="10">
        <f t="shared" si="5"/>
        <v>36.673197442707689</v>
      </c>
      <c r="J68" s="10">
        <f>(Parameters!$C$11-Conventional_Irrigation!I68)/(Parameters!$C$11-Parameters!$C$12)</f>
        <v>2.9813000710358977</v>
      </c>
      <c r="K68" s="10">
        <f t="shared" si="1"/>
        <v>1</v>
      </c>
      <c r="L68" s="10">
        <f t="shared" si="2"/>
        <v>5.52</v>
      </c>
      <c r="M68" s="2"/>
      <c r="N68" s="10">
        <f t="shared" si="3"/>
        <v>20.720418724139535</v>
      </c>
      <c r="O68" s="29">
        <f t="shared" si="4"/>
        <v>5.1801046810348836</v>
      </c>
      <c r="P68" s="33"/>
      <c r="Q68" s="33"/>
      <c r="R68" s="33"/>
      <c r="S68" s="33"/>
      <c r="T68" s="33"/>
    </row>
    <row r="69" spans="2:20" x14ac:dyDescent="0.3">
      <c r="B69" s="58">
        <v>43694</v>
      </c>
      <c r="C69" s="62"/>
      <c r="D69" s="9">
        <v>0</v>
      </c>
      <c r="E69" s="9">
        <v>3.5</v>
      </c>
      <c r="F69" s="4">
        <v>40</v>
      </c>
      <c r="G69" s="11">
        <f t="shared" si="6"/>
        <v>1.1499999999999999</v>
      </c>
      <c r="H69" s="10">
        <f t="shared" si="0"/>
        <v>4.0249999999999995</v>
      </c>
      <c r="I69" s="10">
        <f t="shared" si="5"/>
        <v>47.373302123742569</v>
      </c>
      <c r="J69" s="10">
        <f>(Parameters!$C$11-Conventional_Irrigation!I69)/(Parameters!$C$11-Parameters!$C$12)</f>
        <v>2.6840749410071507</v>
      </c>
      <c r="K69" s="10">
        <f t="shared" si="1"/>
        <v>1</v>
      </c>
      <c r="L69" s="10">
        <f t="shared" si="2"/>
        <v>4.0249999999999995</v>
      </c>
      <c r="M69" s="2"/>
      <c r="N69" s="10">
        <f t="shared" si="3"/>
        <v>11.515314043104652</v>
      </c>
      <c r="O69" s="29">
        <f t="shared" si="4"/>
        <v>2.8788285107761631</v>
      </c>
      <c r="P69" s="33"/>
      <c r="Q69" s="33"/>
      <c r="R69" s="33"/>
      <c r="S69" s="33"/>
      <c r="T69" s="33"/>
    </row>
    <row r="70" spans="2:20" x14ac:dyDescent="0.3">
      <c r="B70" s="58">
        <v>43695</v>
      </c>
      <c r="C70" s="62"/>
      <c r="D70" s="9">
        <v>0</v>
      </c>
      <c r="E70" s="9">
        <v>2.2999999999999998</v>
      </c>
      <c r="F70" s="4">
        <v>40</v>
      </c>
      <c r="G70" s="11">
        <f t="shared" si="6"/>
        <v>1.1499999999999999</v>
      </c>
      <c r="H70" s="10">
        <f t="shared" si="0"/>
        <v>2.6449999999999996</v>
      </c>
      <c r="I70" s="10">
        <f t="shared" si="5"/>
        <v>54.277130634518727</v>
      </c>
      <c r="J70" s="10">
        <f>(Parameters!$C$11-Conventional_Irrigation!I70)/(Parameters!$C$11-Parameters!$C$12)</f>
        <v>2.4923019268189242</v>
      </c>
      <c r="K70" s="10">
        <f t="shared" si="1"/>
        <v>1</v>
      </c>
      <c r="L70" s="10">
        <f t="shared" si="2"/>
        <v>2.6449999999999996</v>
      </c>
      <c r="M70" s="2"/>
      <c r="N70" s="10">
        <f t="shared" si="3"/>
        <v>5.9914855323284897</v>
      </c>
      <c r="O70" s="29">
        <f t="shared" si="4"/>
        <v>1.4978713830821224</v>
      </c>
      <c r="P70" s="33"/>
      <c r="Q70" s="33"/>
      <c r="R70" s="33"/>
      <c r="S70" s="33"/>
      <c r="T70" s="33"/>
    </row>
    <row r="71" spans="2:20" x14ac:dyDescent="0.3">
      <c r="B71" s="58">
        <v>43696</v>
      </c>
      <c r="C71" s="62"/>
      <c r="D71" s="9">
        <v>0</v>
      </c>
      <c r="E71" s="9">
        <v>3.7</v>
      </c>
      <c r="F71" s="4">
        <v>40</v>
      </c>
      <c r="G71" s="11">
        <f t="shared" si="6"/>
        <v>1.1499999999999999</v>
      </c>
      <c r="H71" s="10">
        <f t="shared" ref="H71:H125" si="7">E71*G71</f>
        <v>4.2549999999999999</v>
      </c>
      <c r="I71" s="10">
        <f t="shared" si="5"/>
        <v>58.420002017600844</v>
      </c>
      <c r="J71" s="10">
        <f>(Parameters!$C$11-Conventional_Irrigation!I71)/(Parameters!$C$11-Parameters!$C$12)</f>
        <v>2.3772221661777544</v>
      </c>
      <c r="K71" s="10">
        <f t="shared" ref="K71:K125" si="8">IF(J71&lt;0,0,IF(J71&gt;1,1,J71))</f>
        <v>1</v>
      </c>
      <c r="L71" s="10">
        <f t="shared" ref="L71:L125" si="9">H71*K71</f>
        <v>4.2549999999999999</v>
      </c>
      <c r="M71" s="4">
        <v>50</v>
      </c>
      <c r="N71" s="10">
        <f t="shared" ref="N71:N125" si="10">N70+M71+D71-L71-O70</f>
        <v>50.238614149246366</v>
      </c>
      <c r="O71" s="29">
        <f t="shared" ref="O71:O125" si="11">0.25*N71</f>
        <v>12.559653537311592</v>
      </c>
      <c r="P71" s="33"/>
      <c r="Q71" s="33"/>
      <c r="R71" s="33"/>
      <c r="S71" s="33"/>
      <c r="T71" s="33"/>
    </row>
    <row r="72" spans="2:20" x14ac:dyDescent="0.3">
      <c r="B72" s="58">
        <v>43697</v>
      </c>
      <c r="C72" s="62"/>
      <c r="D72" s="9">
        <v>0</v>
      </c>
      <c r="E72" s="9">
        <v>3.7</v>
      </c>
      <c r="F72" s="4">
        <v>40</v>
      </c>
      <c r="G72" s="11">
        <f t="shared" si="6"/>
        <v>1.1499999999999999</v>
      </c>
      <c r="H72" s="10">
        <f t="shared" si="7"/>
        <v>4.2549999999999999</v>
      </c>
      <c r="I72" s="10">
        <f t="shared" ref="I72:I125" si="12">MAX(0,(I71+L71-D71-M71+O71))</f>
        <v>25.234655554912436</v>
      </c>
      <c r="J72" s="10">
        <f>(Parameters!$C$11-Conventional_Irrigation!I72)/(Parameters!$C$11-Parameters!$C$12)</f>
        <v>3.2990373456968767</v>
      </c>
      <c r="K72" s="10">
        <f t="shared" si="8"/>
        <v>1</v>
      </c>
      <c r="L72" s="10">
        <f t="shared" si="9"/>
        <v>4.2549999999999999</v>
      </c>
      <c r="M72" s="2"/>
      <c r="N72" s="10">
        <f t="shared" si="10"/>
        <v>33.423960611934774</v>
      </c>
      <c r="O72" s="29">
        <f t="shared" si="11"/>
        <v>8.3559901529836935</v>
      </c>
      <c r="P72" s="33"/>
      <c r="Q72" s="33"/>
      <c r="R72" s="33"/>
      <c r="S72" s="33"/>
      <c r="T72" s="33"/>
    </row>
    <row r="73" spans="2:20" x14ac:dyDescent="0.3">
      <c r="B73" s="58">
        <v>43698</v>
      </c>
      <c r="C73" s="62"/>
      <c r="D73" s="9">
        <v>0</v>
      </c>
      <c r="E73" s="9">
        <v>3.1</v>
      </c>
      <c r="F73" s="4">
        <v>40</v>
      </c>
      <c r="G73" s="11">
        <f t="shared" si="6"/>
        <v>1.1499999999999999</v>
      </c>
      <c r="H73" s="10">
        <f t="shared" si="7"/>
        <v>3.5649999999999999</v>
      </c>
      <c r="I73" s="10">
        <f t="shared" si="12"/>
        <v>37.845645707896125</v>
      </c>
      <c r="J73" s="10">
        <f>(Parameters!$C$11-Conventional_Irrigation!I73)/(Parameters!$C$11-Parameters!$C$12)</f>
        <v>2.948732063669552</v>
      </c>
      <c r="K73" s="10">
        <f t="shared" si="8"/>
        <v>1</v>
      </c>
      <c r="L73" s="10">
        <f t="shared" si="9"/>
        <v>3.5649999999999999</v>
      </c>
      <c r="M73" s="2"/>
      <c r="N73" s="10">
        <f t="shared" si="10"/>
        <v>21.502970458951079</v>
      </c>
      <c r="O73" s="29">
        <f t="shared" si="11"/>
        <v>5.3757426147377698</v>
      </c>
      <c r="P73" s="33"/>
      <c r="Q73" s="33"/>
      <c r="R73" s="33"/>
      <c r="S73" s="33"/>
      <c r="T73" s="33"/>
    </row>
    <row r="74" spans="2:20" x14ac:dyDescent="0.3">
      <c r="B74" s="58">
        <v>43699</v>
      </c>
      <c r="C74" s="62"/>
      <c r="D74" s="9">
        <v>0</v>
      </c>
      <c r="E74" s="9">
        <v>3.7</v>
      </c>
      <c r="F74" s="4">
        <v>40</v>
      </c>
      <c r="G74" s="11">
        <f t="shared" si="6"/>
        <v>1.1499999999999999</v>
      </c>
      <c r="H74" s="10">
        <f t="shared" si="7"/>
        <v>4.2549999999999999</v>
      </c>
      <c r="I74" s="10">
        <f t="shared" si="12"/>
        <v>46.78638832263389</v>
      </c>
      <c r="J74" s="10">
        <f>(Parameters!$C$11-Conventional_Irrigation!I74)/(Parameters!$C$11-Parameters!$C$12)</f>
        <v>2.7003781021490587</v>
      </c>
      <c r="K74" s="10">
        <f t="shared" si="8"/>
        <v>1</v>
      </c>
      <c r="L74" s="10">
        <f t="shared" si="9"/>
        <v>4.2549999999999999</v>
      </c>
      <c r="M74" s="2"/>
      <c r="N74" s="10">
        <f t="shared" si="10"/>
        <v>11.87222784421331</v>
      </c>
      <c r="O74" s="29">
        <f t="shared" si="11"/>
        <v>2.9680569610533274</v>
      </c>
      <c r="P74" s="33"/>
      <c r="Q74" s="33"/>
      <c r="R74" s="33"/>
      <c r="S74" s="33"/>
      <c r="T74" s="33"/>
    </row>
    <row r="75" spans="2:20" x14ac:dyDescent="0.3">
      <c r="B75" s="58">
        <v>43700</v>
      </c>
      <c r="C75" s="62"/>
      <c r="D75" s="9">
        <v>0</v>
      </c>
      <c r="E75" s="9">
        <v>3.5</v>
      </c>
      <c r="F75" s="4">
        <v>40</v>
      </c>
      <c r="G75" s="11">
        <f t="shared" si="6"/>
        <v>1.1499999999999999</v>
      </c>
      <c r="H75" s="10">
        <f t="shared" si="7"/>
        <v>4.0249999999999995</v>
      </c>
      <c r="I75" s="10">
        <f t="shared" si="12"/>
        <v>54.009445283687221</v>
      </c>
      <c r="J75" s="10">
        <f>(Parameters!$C$11-Conventional_Irrigation!I75)/(Parameters!$C$11-Parameters!$C$12)</f>
        <v>2.4997376310086881</v>
      </c>
      <c r="K75" s="10">
        <f t="shared" si="8"/>
        <v>1</v>
      </c>
      <c r="L75" s="10">
        <f t="shared" si="9"/>
        <v>4.0249999999999995</v>
      </c>
      <c r="M75" s="2"/>
      <c r="N75" s="10">
        <f t="shared" si="10"/>
        <v>4.8791708831599827</v>
      </c>
      <c r="O75" s="29">
        <f t="shared" si="11"/>
        <v>1.2197927207899957</v>
      </c>
      <c r="P75" s="33"/>
      <c r="Q75" s="33"/>
      <c r="R75" s="33"/>
      <c r="S75" s="33"/>
      <c r="T75" s="33"/>
    </row>
    <row r="76" spans="2:20" x14ac:dyDescent="0.3">
      <c r="B76" s="58">
        <v>43701</v>
      </c>
      <c r="C76" s="62"/>
      <c r="D76" s="9">
        <v>0</v>
      </c>
      <c r="E76" s="9">
        <v>4.3</v>
      </c>
      <c r="F76" s="4">
        <v>40</v>
      </c>
      <c r="G76" s="11">
        <f t="shared" si="6"/>
        <v>1.1499999999999999</v>
      </c>
      <c r="H76" s="10">
        <f t="shared" si="7"/>
        <v>4.9449999999999994</v>
      </c>
      <c r="I76" s="10">
        <f t="shared" si="12"/>
        <v>59.254238004477216</v>
      </c>
      <c r="J76" s="10">
        <f>(Parameters!$C$11-Conventional_Irrigation!I76)/(Parameters!$C$11-Parameters!$C$12)</f>
        <v>2.3540489443200774</v>
      </c>
      <c r="K76" s="10">
        <f t="shared" si="8"/>
        <v>1</v>
      </c>
      <c r="L76" s="10">
        <f t="shared" si="9"/>
        <v>4.9449999999999994</v>
      </c>
      <c r="M76" s="4">
        <v>50</v>
      </c>
      <c r="N76" s="10">
        <f t="shared" si="10"/>
        <v>48.714378162369989</v>
      </c>
      <c r="O76" s="29">
        <f t="shared" si="11"/>
        <v>12.178594540592497</v>
      </c>
      <c r="P76" s="33"/>
      <c r="Q76" s="33"/>
      <c r="R76" s="33"/>
      <c r="S76" s="33"/>
      <c r="T76" s="33"/>
    </row>
    <row r="77" spans="2:20" x14ac:dyDescent="0.3">
      <c r="B77" s="58">
        <v>43702</v>
      </c>
      <c r="C77" s="62"/>
      <c r="D77" s="9">
        <v>0</v>
      </c>
      <c r="E77" s="9">
        <v>4.3</v>
      </c>
      <c r="F77" s="4">
        <v>40</v>
      </c>
      <c r="G77" s="11">
        <f t="shared" si="6"/>
        <v>1.1499999999999999</v>
      </c>
      <c r="H77" s="10">
        <f t="shared" si="7"/>
        <v>4.9449999999999994</v>
      </c>
      <c r="I77" s="10">
        <f t="shared" si="12"/>
        <v>26.377832545069708</v>
      </c>
      <c r="J77" s="10">
        <f>(Parameters!$C$11-Conventional_Irrigation!I77)/(Parameters!$C$11-Parameters!$C$12)</f>
        <v>3.2672824293036191</v>
      </c>
      <c r="K77" s="10">
        <f t="shared" si="8"/>
        <v>1</v>
      </c>
      <c r="L77" s="10">
        <f t="shared" si="9"/>
        <v>4.9449999999999994</v>
      </c>
      <c r="M77" s="2"/>
      <c r="N77" s="10">
        <f t="shared" si="10"/>
        <v>31.59078362177749</v>
      </c>
      <c r="O77" s="29">
        <f t="shared" si="11"/>
        <v>7.8976959054443725</v>
      </c>
      <c r="P77" s="33"/>
      <c r="Q77" s="33"/>
      <c r="R77" s="33"/>
      <c r="S77" s="33"/>
      <c r="T77" s="33"/>
    </row>
    <row r="78" spans="2:20" x14ac:dyDescent="0.3">
      <c r="B78" s="58">
        <v>43703</v>
      </c>
      <c r="C78" s="62"/>
      <c r="D78" s="9">
        <v>0</v>
      </c>
      <c r="E78" s="9">
        <v>3.9</v>
      </c>
      <c r="F78" s="4">
        <v>40</v>
      </c>
      <c r="G78" s="11">
        <f t="shared" si="6"/>
        <v>1.1499999999999999</v>
      </c>
      <c r="H78" s="10">
        <f t="shared" si="7"/>
        <v>4.4849999999999994</v>
      </c>
      <c r="I78" s="10">
        <f t="shared" si="12"/>
        <v>39.220528450514081</v>
      </c>
      <c r="J78" s="10">
        <f>(Parameters!$C$11-Conventional_Irrigation!I78)/(Parameters!$C$11-Parameters!$C$12)</f>
        <v>2.910540876374609</v>
      </c>
      <c r="K78" s="10">
        <f t="shared" si="8"/>
        <v>1</v>
      </c>
      <c r="L78" s="10">
        <f t="shared" si="9"/>
        <v>4.4849999999999994</v>
      </c>
      <c r="M78" s="2"/>
      <c r="N78" s="10">
        <f t="shared" si="10"/>
        <v>19.208087716333118</v>
      </c>
      <c r="O78" s="29">
        <f t="shared" si="11"/>
        <v>4.8020219290832795</v>
      </c>
      <c r="P78" s="33"/>
      <c r="Q78" s="33"/>
      <c r="R78" s="33"/>
      <c r="S78" s="33"/>
      <c r="T78" s="33"/>
    </row>
    <row r="79" spans="2:20" x14ac:dyDescent="0.3">
      <c r="B79" s="58">
        <v>43704</v>
      </c>
      <c r="C79" s="62"/>
      <c r="D79" s="9">
        <v>0</v>
      </c>
      <c r="E79" s="9">
        <v>4.4000000000000004</v>
      </c>
      <c r="F79" s="4">
        <v>40</v>
      </c>
      <c r="G79" s="11">
        <f t="shared" si="6"/>
        <v>1.1499999999999999</v>
      </c>
      <c r="H79" s="10">
        <f t="shared" si="7"/>
        <v>5.0599999999999996</v>
      </c>
      <c r="I79" s="10">
        <f t="shared" si="12"/>
        <v>48.507550379597362</v>
      </c>
      <c r="J79" s="10">
        <f>(Parameters!$C$11-Conventional_Irrigation!I79)/(Parameters!$C$11-Parameters!$C$12)</f>
        <v>2.6525680450111846</v>
      </c>
      <c r="K79" s="10">
        <f t="shared" si="8"/>
        <v>1</v>
      </c>
      <c r="L79" s="10">
        <f t="shared" si="9"/>
        <v>5.0599999999999996</v>
      </c>
      <c r="M79" s="2"/>
      <c r="N79" s="10">
        <f t="shared" si="10"/>
        <v>9.3460657872498398</v>
      </c>
      <c r="O79" s="29">
        <f t="shared" si="11"/>
        <v>2.33651644681246</v>
      </c>
      <c r="P79" s="33"/>
      <c r="Q79" s="33"/>
      <c r="R79" s="33"/>
      <c r="S79" s="33"/>
      <c r="T79" s="33"/>
    </row>
    <row r="80" spans="2:20" x14ac:dyDescent="0.3">
      <c r="B80" s="58">
        <v>43705</v>
      </c>
      <c r="C80" s="62"/>
      <c r="D80" s="9">
        <v>0</v>
      </c>
      <c r="E80" s="9">
        <v>3.6</v>
      </c>
      <c r="F80" s="4">
        <v>40</v>
      </c>
      <c r="G80" s="11">
        <f t="shared" si="6"/>
        <v>1.1499999999999999</v>
      </c>
      <c r="H80" s="10">
        <f t="shared" si="7"/>
        <v>4.1399999999999997</v>
      </c>
      <c r="I80" s="10">
        <f t="shared" si="12"/>
        <v>55.904066826409824</v>
      </c>
      <c r="J80" s="10">
        <f>(Parameters!$C$11-Conventional_Irrigation!I80)/(Parameters!$C$11-Parameters!$C$12)</f>
        <v>2.4471092548219491</v>
      </c>
      <c r="K80" s="10">
        <f t="shared" si="8"/>
        <v>1</v>
      </c>
      <c r="L80" s="10">
        <f t="shared" si="9"/>
        <v>4.1399999999999997</v>
      </c>
      <c r="M80" s="2"/>
      <c r="N80" s="10">
        <f t="shared" si="10"/>
        <v>2.8695493404373802</v>
      </c>
      <c r="O80" s="29">
        <f t="shared" si="11"/>
        <v>0.71738733510934505</v>
      </c>
      <c r="P80" s="33"/>
      <c r="Q80" s="33"/>
      <c r="R80" s="33"/>
      <c r="S80" s="33"/>
      <c r="T80" s="33"/>
    </row>
    <row r="81" spans="2:20" x14ac:dyDescent="0.3">
      <c r="B81" s="58">
        <v>43706</v>
      </c>
      <c r="C81" s="62"/>
      <c r="D81" s="9">
        <v>0</v>
      </c>
      <c r="E81" s="9">
        <v>3.5</v>
      </c>
      <c r="F81" s="4">
        <v>40</v>
      </c>
      <c r="G81" s="11">
        <f t="shared" si="6"/>
        <v>1.1499999999999999</v>
      </c>
      <c r="H81" s="10">
        <f t="shared" si="7"/>
        <v>4.0249999999999995</v>
      </c>
      <c r="I81" s="10">
        <f t="shared" si="12"/>
        <v>60.761454161519168</v>
      </c>
      <c r="J81" s="10">
        <f>(Parameters!$C$11-Conventional_Irrigation!I81)/(Parameters!$C$11-Parameters!$C$12)</f>
        <v>2.3121818288466898</v>
      </c>
      <c r="K81" s="10">
        <f t="shared" si="8"/>
        <v>1</v>
      </c>
      <c r="L81" s="10">
        <f t="shared" si="9"/>
        <v>4.0249999999999995</v>
      </c>
      <c r="M81" s="4">
        <v>50</v>
      </c>
      <c r="N81" s="10">
        <f t="shared" si="10"/>
        <v>48.127162005328039</v>
      </c>
      <c r="O81" s="29">
        <f t="shared" si="11"/>
        <v>12.03179050133201</v>
      </c>
      <c r="P81" s="33"/>
      <c r="Q81" s="33"/>
      <c r="R81" s="33"/>
      <c r="S81" s="33"/>
      <c r="T81" s="33"/>
    </row>
    <row r="82" spans="2:20" x14ac:dyDescent="0.3">
      <c r="B82" s="58">
        <v>43707</v>
      </c>
      <c r="C82" s="62"/>
      <c r="D82" s="9">
        <v>0</v>
      </c>
      <c r="E82" s="9">
        <v>3.7</v>
      </c>
      <c r="F82" s="4">
        <v>40</v>
      </c>
      <c r="G82" s="11">
        <f t="shared" si="6"/>
        <v>1.1499999999999999</v>
      </c>
      <c r="H82" s="10">
        <f t="shared" si="7"/>
        <v>4.2549999999999999</v>
      </c>
      <c r="I82" s="10">
        <f t="shared" si="12"/>
        <v>26.818244662851185</v>
      </c>
      <c r="J82" s="10">
        <f>(Parameters!$C$11-Conventional_Irrigation!I82)/(Parameters!$C$11-Parameters!$C$12)</f>
        <v>3.2550487593652448</v>
      </c>
      <c r="K82" s="10">
        <f t="shared" si="8"/>
        <v>1</v>
      </c>
      <c r="L82" s="10">
        <f t="shared" si="9"/>
        <v>4.2549999999999999</v>
      </c>
      <c r="M82" s="2"/>
      <c r="N82" s="10">
        <f t="shared" si="10"/>
        <v>31.840371503996025</v>
      </c>
      <c r="O82" s="29">
        <f t="shared" si="11"/>
        <v>7.9600928759990062</v>
      </c>
      <c r="P82" s="33"/>
      <c r="Q82" s="33"/>
      <c r="R82" s="33"/>
      <c r="S82" s="33"/>
      <c r="T82" s="33"/>
    </row>
    <row r="83" spans="2:20" x14ac:dyDescent="0.3">
      <c r="B83" s="58">
        <v>43708</v>
      </c>
      <c r="C83" s="62"/>
      <c r="D83" s="9">
        <v>0</v>
      </c>
      <c r="E83" s="9">
        <v>2.9</v>
      </c>
      <c r="F83" s="4">
        <v>40</v>
      </c>
      <c r="G83" s="11">
        <f t="shared" si="6"/>
        <v>1.1499999999999999</v>
      </c>
      <c r="H83" s="10">
        <f t="shared" si="7"/>
        <v>3.3349999999999995</v>
      </c>
      <c r="I83" s="10">
        <f t="shared" si="12"/>
        <v>39.033337538850191</v>
      </c>
      <c r="J83" s="10">
        <f>(Parameters!$C$11-Conventional_Irrigation!I83)/(Parameters!$C$11-Parameters!$C$12)</f>
        <v>2.9157406239208279</v>
      </c>
      <c r="K83" s="10">
        <f t="shared" si="8"/>
        <v>1</v>
      </c>
      <c r="L83" s="10">
        <f t="shared" si="9"/>
        <v>3.3349999999999995</v>
      </c>
      <c r="M83" s="2"/>
      <c r="N83" s="10">
        <f t="shared" si="10"/>
        <v>20.545278627997018</v>
      </c>
      <c r="O83" s="29">
        <f t="shared" si="11"/>
        <v>5.1363196569992544</v>
      </c>
      <c r="P83" s="33"/>
      <c r="Q83" s="33"/>
      <c r="R83" s="33"/>
      <c r="S83" s="33"/>
      <c r="T83" s="33"/>
    </row>
    <row r="84" spans="2:20" x14ac:dyDescent="0.3">
      <c r="B84" s="58">
        <v>43709</v>
      </c>
      <c r="C84" s="62"/>
      <c r="D84" s="9">
        <v>0</v>
      </c>
      <c r="E84" s="9">
        <v>2.2999999999999998</v>
      </c>
      <c r="F84" s="4">
        <v>40</v>
      </c>
      <c r="G84" s="11">
        <f t="shared" si="6"/>
        <v>1.1499999999999999</v>
      </c>
      <c r="H84" s="10">
        <f t="shared" si="7"/>
        <v>2.6449999999999996</v>
      </c>
      <c r="I84" s="10">
        <f t="shared" si="12"/>
        <v>47.504657195849447</v>
      </c>
      <c r="J84" s="10">
        <f>(Parameters!$C$11-Conventional_Irrigation!I84)/(Parameters!$C$11-Parameters!$C$12)</f>
        <v>2.6804261890041818</v>
      </c>
      <c r="K84" s="10">
        <f t="shared" si="8"/>
        <v>1</v>
      </c>
      <c r="L84" s="10">
        <f t="shared" si="9"/>
        <v>2.6449999999999996</v>
      </c>
      <c r="M84" s="2"/>
      <c r="N84" s="10">
        <f t="shared" si="10"/>
        <v>12.763958970997763</v>
      </c>
      <c r="O84" s="29">
        <f t="shared" si="11"/>
        <v>3.1909897427494407</v>
      </c>
      <c r="P84" s="33"/>
      <c r="Q84" s="33"/>
      <c r="R84" s="33"/>
      <c r="S84" s="33"/>
      <c r="T84" s="33"/>
    </row>
    <row r="85" spans="2:20" x14ac:dyDescent="0.3">
      <c r="B85" s="58">
        <v>43710</v>
      </c>
      <c r="C85" s="62"/>
      <c r="D85" s="9">
        <v>0</v>
      </c>
      <c r="E85" s="9">
        <v>2.2000000000000002</v>
      </c>
      <c r="F85" s="4">
        <v>40</v>
      </c>
      <c r="G85" s="11">
        <f t="shared" si="6"/>
        <v>1.1499999999999999</v>
      </c>
      <c r="H85" s="10">
        <f t="shared" si="7"/>
        <v>2.5299999999999998</v>
      </c>
      <c r="I85" s="10">
        <f t="shared" si="12"/>
        <v>53.34064693859888</v>
      </c>
      <c r="J85" s="10">
        <f>(Parameters!$C$11-Conventional_Irrigation!I85)/(Parameters!$C$11-Parameters!$C$12)</f>
        <v>2.5183153628166979</v>
      </c>
      <c r="K85" s="10">
        <f t="shared" si="8"/>
        <v>1</v>
      </c>
      <c r="L85" s="10">
        <f t="shared" si="9"/>
        <v>2.5299999999999998</v>
      </c>
      <c r="M85" s="2"/>
      <c r="N85" s="10">
        <f t="shared" si="10"/>
        <v>7.0429692282483227</v>
      </c>
      <c r="O85" s="29">
        <f t="shared" si="11"/>
        <v>1.7607423070620807</v>
      </c>
      <c r="P85" s="33"/>
      <c r="Q85" s="33"/>
      <c r="R85" s="33"/>
      <c r="S85" s="33"/>
      <c r="T85" s="33"/>
    </row>
    <row r="86" spans="2:20" x14ac:dyDescent="0.3">
      <c r="B86" s="58">
        <v>43711</v>
      </c>
      <c r="C86" s="62"/>
      <c r="D86" s="9">
        <v>0</v>
      </c>
      <c r="E86" s="9">
        <v>2.4</v>
      </c>
      <c r="F86" s="4">
        <v>40</v>
      </c>
      <c r="G86" s="11">
        <f t="shared" si="6"/>
        <v>1.1499999999999999</v>
      </c>
      <c r="H86" s="10">
        <f t="shared" si="7"/>
        <v>2.76</v>
      </c>
      <c r="I86" s="10">
        <f t="shared" si="12"/>
        <v>57.631389245660962</v>
      </c>
      <c r="J86" s="10">
        <f>(Parameters!$C$11-Conventional_Irrigation!I86)/(Parameters!$C$11-Parameters!$C$12)</f>
        <v>2.3991280765094181</v>
      </c>
      <c r="K86" s="10">
        <f t="shared" si="8"/>
        <v>1</v>
      </c>
      <c r="L86" s="10">
        <f t="shared" si="9"/>
        <v>2.76</v>
      </c>
      <c r="M86" s="4">
        <v>50</v>
      </c>
      <c r="N86" s="10">
        <f t="shared" si="10"/>
        <v>52.522226921186245</v>
      </c>
      <c r="O86" s="29">
        <f t="shared" si="11"/>
        <v>13.130556730296561</v>
      </c>
      <c r="P86" s="33"/>
      <c r="Q86" s="33"/>
      <c r="R86" s="33"/>
      <c r="S86" s="33"/>
      <c r="T86" s="33"/>
    </row>
    <row r="87" spans="2:20" x14ac:dyDescent="0.3">
      <c r="B87" s="58">
        <v>43712</v>
      </c>
      <c r="C87" s="62"/>
      <c r="D87" s="9">
        <v>0</v>
      </c>
      <c r="E87" s="9">
        <v>2.6</v>
      </c>
      <c r="F87" s="4">
        <v>40</v>
      </c>
      <c r="G87" s="11">
        <f t="shared" si="6"/>
        <v>1.1499999999999999</v>
      </c>
      <c r="H87" s="10">
        <f t="shared" si="7"/>
        <v>2.9899999999999998</v>
      </c>
      <c r="I87" s="10">
        <f t="shared" si="12"/>
        <v>23.521945975957522</v>
      </c>
      <c r="J87" s="10">
        <f>(Parameters!$C$11-Conventional_Irrigation!I87)/(Parameters!$C$11-Parameters!$C$12)</f>
        <v>3.3466126117789576</v>
      </c>
      <c r="K87" s="10">
        <f t="shared" si="8"/>
        <v>1</v>
      </c>
      <c r="L87" s="10">
        <f t="shared" si="9"/>
        <v>2.9899999999999998</v>
      </c>
      <c r="M87" s="2"/>
      <c r="N87" s="10">
        <f t="shared" si="10"/>
        <v>36.401670190889682</v>
      </c>
      <c r="O87" s="29">
        <f t="shared" si="11"/>
        <v>9.1004175477224205</v>
      </c>
      <c r="P87" s="33"/>
      <c r="Q87" s="33"/>
      <c r="R87" s="33"/>
      <c r="S87" s="33"/>
      <c r="T87" s="33"/>
    </row>
    <row r="88" spans="2:20" x14ac:dyDescent="0.3">
      <c r="B88" s="58">
        <v>43713</v>
      </c>
      <c r="C88" s="62"/>
      <c r="D88" s="9">
        <v>0</v>
      </c>
      <c r="E88" s="9">
        <v>3.5</v>
      </c>
      <c r="F88" s="4">
        <v>40</v>
      </c>
      <c r="G88" s="11">
        <f t="shared" si="6"/>
        <v>1.1499999999999999</v>
      </c>
      <c r="H88" s="10">
        <f t="shared" si="7"/>
        <v>4.0249999999999995</v>
      </c>
      <c r="I88" s="10">
        <f t="shared" si="12"/>
        <v>35.612363523679939</v>
      </c>
      <c r="J88" s="10">
        <f>(Parameters!$C$11-Conventional_Irrigation!I88)/(Parameters!$C$11-Parameters!$C$12)</f>
        <v>3.0107676798977798</v>
      </c>
      <c r="K88" s="10">
        <f t="shared" si="8"/>
        <v>1</v>
      </c>
      <c r="L88" s="10">
        <f t="shared" si="9"/>
        <v>4.0249999999999995</v>
      </c>
      <c r="M88" s="2"/>
      <c r="N88" s="10">
        <f t="shared" si="10"/>
        <v>23.276252643167261</v>
      </c>
      <c r="O88" s="29">
        <f t="shared" si="11"/>
        <v>5.8190631607918153</v>
      </c>
      <c r="P88" s="33"/>
      <c r="Q88" s="33"/>
      <c r="R88" s="33"/>
      <c r="S88" s="33"/>
      <c r="T88" s="33"/>
    </row>
    <row r="89" spans="2:20" x14ac:dyDescent="0.3">
      <c r="B89" s="58">
        <v>43714</v>
      </c>
      <c r="C89" s="62"/>
      <c r="D89" s="9">
        <v>0</v>
      </c>
      <c r="E89" s="9">
        <v>2.4</v>
      </c>
      <c r="F89" s="4">
        <v>40</v>
      </c>
      <c r="G89" s="11">
        <f t="shared" si="6"/>
        <v>1.1499999999999999</v>
      </c>
      <c r="H89" s="10">
        <f t="shared" si="7"/>
        <v>2.76</v>
      </c>
      <c r="I89" s="10">
        <f t="shared" si="12"/>
        <v>45.456426684471751</v>
      </c>
      <c r="J89" s="10">
        <f>(Parameters!$C$11-Conventional_Irrigation!I89)/(Parameters!$C$11-Parameters!$C$12)</f>
        <v>2.7373214809868958</v>
      </c>
      <c r="K89" s="10">
        <f t="shared" si="8"/>
        <v>1</v>
      </c>
      <c r="L89" s="10">
        <f t="shared" si="9"/>
        <v>2.76</v>
      </c>
      <c r="M89" s="2"/>
      <c r="N89" s="10">
        <f t="shared" si="10"/>
        <v>14.697189482375448</v>
      </c>
      <c r="O89" s="29">
        <f t="shared" si="11"/>
        <v>3.674297370593862</v>
      </c>
      <c r="P89" s="33"/>
      <c r="Q89" s="33"/>
      <c r="R89" s="33"/>
      <c r="S89" s="33"/>
      <c r="T89" s="33"/>
    </row>
    <row r="90" spans="2:20" x14ac:dyDescent="0.3">
      <c r="B90" s="58">
        <v>43715</v>
      </c>
      <c r="C90" s="62"/>
      <c r="D90" s="9">
        <v>1.3</v>
      </c>
      <c r="E90" s="9">
        <v>2</v>
      </c>
      <c r="F90" s="4">
        <v>40</v>
      </c>
      <c r="G90" s="11">
        <f t="shared" si="6"/>
        <v>1.1499999999999999</v>
      </c>
      <c r="H90" s="10">
        <f t="shared" si="7"/>
        <v>2.2999999999999998</v>
      </c>
      <c r="I90" s="10">
        <f t="shared" si="12"/>
        <v>51.890724055065611</v>
      </c>
      <c r="J90" s="10">
        <f>(Parameters!$C$11-Conventional_Irrigation!I90)/(Parameters!$C$11-Parameters!$C$12)</f>
        <v>2.5585909984703994</v>
      </c>
      <c r="K90" s="10">
        <f t="shared" si="8"/>
        <v>1</v>
      </c>
      <c r="L90" s="10">
        <f t="shared" si="9"/>
        <v>2.2999999999999998</v>
      </c>
      <c r="M90" s="2"/>
      <c r="N90" s="10">
        <f t="shared" si="10"/>
        <v>10.022892111781587</v>
      </c>
      <c r="O90" s="29">
        <f t="shared" si="11"/>
        <v>2.5057230279453968</v>
      </c>
      <c r="P90" s="33"/>
      <c r="Q90" s="33"/>
      <c r="R90" s="33"/>
      <c r="S90" s="33"/>
      <c r="T90" s="33"/>
    </row>
    <row r="91" spans="2:20" x14ac:dyDescent="0.3">
      <c r="B91" s="58">
        <v>43716</v>
      </c>
      <c r="C91" s="62"/>
      <c r="D91" s="9">
        <v>0</v>
      </c>
      <c r="E91" s="9">
        <v>3</v>
      </c>
      <c r="F91" s="4">
        <v>40</v>
      </c>
      <c r="G91" s="11">
        <f t="shared" si="6"/>
        <v>1.1499999999999999</v>
      </c>
      <c r="H91" s="10">
        <f t="shared" si="7"/>
        <v>3.4499999999999997</v>
      </c>
      <c r="I91" s="10">
        <f t="shared" si="12"/>
        <v>55.396447083011012</v>
      </c>
      <c r="J91" s="10">
        <f>(Parameters!$C$11-Conventional_Irrigation!I91)/(Parameters!$C$11-Parameters!$C$12)</f>
        <v>2.4612098032496941</v>
      </c>
      <c r="K91" s="10">
        <f t="shared" si="8"/>
        <v>1</v>
      </c>
      <c r="L91" s="10">
        <f t="shared" si="9"/>
        <v>3.4499999999999997</v>
      </c>
      <c r="M91" s="4">
        <v>45</v>
      </c>
      <c r="N91" s="10">
        <f t="shared" si="10"/>
        <v>49.067169083836191</v>
      </c>
      <c r="O91" s="29">
        <f t="shared" si="11"/>
        <v>12.266792270959048</v>
      </c>
      <c r="P91" s="33"/>
      <c r="Q91" s="33"/>
      <c r="R91" s="33"/>
      <c r="S91" s="33"/>
      <c r="T91" s="33"/>
    </row>
    <row r="92" spans="2:20" x14ac:dyDescent="0.3">
      <c r="B92" s="58">
        <v>43717</v>
      </c>
      <c r="C92" s="62"/>
      <c r="D92" s="9">
        <v>0</v>
      </c>
      <c r="E92" s="9">
        <v>3</v>
      </c>
      <c r="F92" s="4">
        <v>40</v>
      </c>
      <c r="G92" s="11">
        <f t="shared" si="6"/>
        <v>1.1499999999999999</v>
      </c>
      <c r="H92" s="10">
        <f t="shared" si="7"/>
        <v>3.4499999999999997</v>
      </c>
      <c r="I92" s="10">
        <f t="shared" si="12"/>
        <v>26.113239353970062</v>
      </c>
      <c r="J92" s="10">
        <f>(Parameters!$C$11-Conventional_Irrigation!I92)/(Parameters!$C$11-Parameters!$C$12)</f>
        <v>3.2746322401674983</v>
      </c>
      <c r="K92" s="10">
        <f t="shared" si="8"/>
        <v>1</v>
      </c>
      <c r="L92" s="10">
        <f t="shared" si="9"/>
        <v>3.4499999999999997</v>
      </c>
      <c r="M92" s="2"/>
      <c r="N92" s="10">
        <f t="shared" si="10"/>
        <v>33.350376812877144</v>
      </c>
      <c r="O92" s="29">
        <f t="shared" si="11"/>
        <v>8.337594203219286</v>
      </c>
      <c r="P92" s="33"/>
      <c r="Q92" s="33"/>
      <c r="R92" s="33"/>
      <c r="S92" s="33"/>
      <c r="T92" s="33"/>
    </row>
    <row r="93" spans="2:20" x14ac:dyDescent="0.3">
      <c r="B93" s="58">
        <v>43718</v>
      </c>
      <c r="C93" s="62"/>
      <c r="D93" s="9">
        <v>14.559999999999999</v>
      </c>
      <c r="E93" s="9">
        <v>3.2</v>
      </c>
      <c r="F93" s="4">
        <v>40</v>
      </c>
      <c r="G93" s="11">
        <f t="shared" si="6"/>
        <v>1.1499999999999999</v>
      </c>
      <c r="H93" s="10">
        <f t="shared" si="7"/>
        <v>3.6799999999999997</v>
      </c>
      <c r="I93" s="10">
        <f t="shared" si="12"/>
        <v>37.900833557189344</v>
      </c>
      <c r="J93" s="10">
        <f>(Parameters!$C$11-Conventional_Irrigation!I93)/(Parameters!$C$11-Parameters!$C$12)</f>
        <v>2.9471990678558515</v>
      </c>
      <c r="K93" s="10">
        <f t="shared" si="8"/>
        <v>1</v>
      </c>
      <c r="L93" s="10">
        <f t="shared" si="9"/>
        <v>3.6799999999999997</v>
      </c>
      <c r="M93" s="2"/>
      <c r="N93" s="10">
        <f t="shared" si="10"/>
        <v>35.892782609657857</v>
      </c>
      <c r="O93" s="29">
        <f t="shared" si="11"/>
        <v>8.9731956524144643</v>
      </c>
      <c r="P93" s="33"/>
      <c r="Q93" s="33"/>
      <c r="R93" s="33"/>
      <c r="S93" s="33"/>
      <c r="T93" s="33"/>
    </row>
    <row r="94" spans="2:20" x14ac:dyDescent="0.3">
      <c r="B94" s="58">
        <v>43719</v>
      </c>
      <c r="C94" s="62"/>
      <c r="D94" s="9">
        <v>0.78</v>
      </c>
      <c r="E94" s="9">
        <v>3.7</v>
      </c>
      <c r="F94" s="4">
        <v>40</v>
      </c>
      <c r="G94" s="11">
        <f t="shared" si="6"/>
        <v>1.1499999999999999</v>
      </c>
      <c r="H94" s="10">
        <f t="shared" si="7"/>
        <v>4.2549999999999999</v>
      </c>
      <c r="I94" s="10">
        <f t="shared" si="12"/>
        <v>35.994029209603809</v>
      </c>
      <c r="J94" s="10">
        <f>(Parameters!$C$11-Conventional_Irrigation!I94)/(Parameters!$C$11-Parameters!$C$12)</f>
        <v>3.0001658552887829</v>
      </c>
      <c r="K94" s="10">
        <f t="shared" si="8"/>
        <v>1</v>
      </c>
      <c r="L94" s="10">
        <f t="shared" si="9"/>
        <v>4.2549999999999999</v>
      </c>
      <c r="M94" s="2"/>
      <c r="N94" s="10">
        <f t="shared" si="10"/>
        <v>23.444586957243391</v>
      </c>
      <c r="O94" s="29">
        <f t="shared" si="11"/>
        <v>5.8611467393108478</v>
      </c>
      <c r="P94" s="33"/>
      <c r="Q94" s="33"/>
      <c r="R94" s="33"/>
      <c r="S94" s="33"/>
      <c r="T94" s="33"/>
    </row>
    <row r="95" spans="2:20" x14ac:dyDescent="0.3">
      <c r="B95" s="58">
        <v>43720</v>
      </c>
      <c r="C95" s="62"/>
      <c r="D95" s="9">
        <v>36.92</v>
      </c>
      <c r="E95" s="9">
        <v>1.8</v>
      </c>
      <c r="F95" s="4">
        <v>40</v>
      </c>
      <c r="G95" s="11">
        <f t="shared" si="6"/>
        <v>1.1499999999999999</v>
      </c>
      <c r="H95" s="10">
        <f t="shared" si="7"/>
        <v>2.0699999999999998</v>
      </c>
      <c r="I95" s="10">
        <f t="shared" si="12"/>
        <v>45.330175948914658</v>
      </c>
      <c r="J95" s="10">
        <f>(Parameters!$C$11-Conventional_Irrigation!I95)/(Parameters!$C$11-Parameters!$C$12)</f>
        <v>2.7408284458634817</v>
      </c>
      <c r="K95" s="10">
        <f t="shared" si="8"/>
        <v>1</v>
      </c>
      <c r="L95" s="10">
        <f t="shared" si="9"/>
        <v>2.0699999999999998</v>
      </c>
      <c r="M95" s="2"/>
      <c r="N95" s="10">
        <f t="shared" si="10"/>
        <v>52.433440217932542</v>
      </c>
      <c r="O95" s="29">
        <f t="shared" si="11"/>
        <v>13.108360054483136</v>
      </c>
      <c r="P95" s="33"/>
      <c r="Q95" s="33"/>
      <c r="R95" s="33"/>
      <c r="S95" s="33"/>
      <c r="T95" s="33"/>
    </row>
    <row r="96" spans="2:20" x14ac:dyDescent="0.3">
      <c r="B96" s="58">
        <v>43721</v>
      </c>
      <c r="C96" s="62"/>
      <c r="D96" s="9">
        <v>0</v>
      </c>
      <c r="E96" s="9">
        <v>3.5</v>
      </c>
      <c r="F96" s="4">
        <v>40</v>
      </c>
      <c r="G96" s="11">
        <f t="shared" si="6"/>
        <v>1.1499999999999999</v>
      </c>
      <c r="H96" s="10">
        <f t="shared" si="7"/>
        <v>4.0249999999999995</v>
      </c>
      <c r="I96" s="10">
        <f t="shared" si="12"/>
        <v>23.588536003397792</v>
      </c>
      <c r="J96" s="10">
        <f>(Parameters!$C$11-Conventional_Irrigation!I96)/(Parameters!$C$11-Parameters!$C$12)</f>
        <v>3.3447628887945058</v>
      </c>
      <c r="K96" s="10">
        <f t="shared" si="8"/>
        <v>1</v>
      </c>
      <c r="L96" s="10">
        <f t="shared" si="9"/>
        <v>4.0249999999999995</v>
      </c>
      <c r="M96" s="4">
        <v>30</v>
      </c>
      <c r="N96" s="10">
        <f t="shared" si="10"/>
        <v>65.300080163449394</v>
      </c>
      <c r="O96" s="29">
        <f t="shared" si="11"/>
        <v>16.325020040862348</v>
      </c>
      <c r="P96" s="33"/>
      <c r="Q96" s="33"/>
      <c r="R96" s="33"/>
      <c r="S96" s="33"/>
      <c r="T96" s="33"/>
    </row>
    <row r="97" spans="2:20" x14ac:dyDescent="0.3">
      <c r="B97" s="58">
        <v>43722</v>
      </c>
      <c r="C97" s="62"/>
      <c r="D97" s="9">
        <v>25.740000000000002</v>
      </c>
      <c r="E97" s="9">
        <v>3.6</v>
      </c>
      <c r="F97" s="4">
        <v>40</v>
      </c>
      <c r="G97" s="11">
        <f t="shared" si="6"/>
        <v>1.1499999999999999</v>
      </c>
      <c r="H97" s="10">
        <f t="shared" si="7"/>
        <v>4.1399999999999997</v>
      </c>
      <c r="I97" s="10">
        <f t="shared" si="12"/>
        <v>13.938556044260139</v>
      </c>
      <c r="J97" s="10">
        <f>(Parameters!$C$11-Conventional_Irrigation!I97)/(Parameters!$C$11-Parameters!$C$12)</f>
        <v>3.6128178876594408</v>
      </c>
      <c r="K97" s="10">
        <f t="shared" si="8"/>
        <v>1</v>
      </c>
      <c r="L97" s="10">
        <f t="shared" si="9"/>
        <v>4.1399999999999997</v>
      </c>
      <c r="M97" s="2"/>
      <c r="N97" s="10">
        <f t="shared" si="10"/>
        <v>70.575060122587047</v>
      </c>
      <c r="O97" s="29">
        <f t="shared" si="11"/>
        <v>17.643765030646762</v>
      </c>
      <c r="P97" s="33"/>
      <c r="Q97" s="33"/>
      <c r="R97" s="33"/>
      <c r="S97" s="33"/>
      <c r="T97" s="33"/>
    </row>
    <row r="98" spans="2:20" x14ac:dyDescent="0.3">
      <c r="B98" s="58">
        <v>43723</v>
      </c>
      <c r="C98" s="62"/>
      <c r="D98" s="9">
        <v>26.52</v>
      </c>
      <c r="E98" s="9">
        <v>3.4</v>
      </c>
      <c r="F98" s="4">
        <v>40</v>
      </c>
      <c r="G98" s="11">
        <f t="shared" si="6"/>
        <v>1.1499999999999999</v>
      </c>
      <c r="H98" s="10">
        <f t="shared" si="7"/>
        <v>3.9099999999999997</v>
      </c>
      <c r="I98" s="10">
        <f t="shared" si="12"/>
        <v>9.9823210749068991</v>
      </c>
      <c r="J98" s="10">
        <f>(Parameters!$C$11-Conventional_Irrigation!I98)/(Parameters!$C$11-Parameters!$C$12)</f>
        <v>3.7227133034748081</v>
      </c>
      <c r="K98" s="10">
        <f t="shared" si="8"/>
        <v>1</v>
      </c>
      <c r="L98" s="10">
        <f t="shared" si="9"/>
        <v>3.9099999999999997</v>
      </c>
      <c r="M98" s="2"/>
      <c r="N98" s="10">
        <f t="shared" si="10"/>
        <v>75.541295091940285</v>
      </c>
      <c r="O98" s="29">
        <f t="shared" si="11"/>
        <v>18.885323772985071</v>
      </c>
      <c r="P98" s="33"/>
      <c r="Q98" s="33"/>
      <c r="R98" s="33"/>
      <c r="S98" s="33"/>
      <c r="T98" s="33"/>
    </row>
    <row r="99" spans="2:20" x14ac:dyDescent="0.3">
      <c r="B99" s="58">
        <v>43724</v>
      </c>
      <c r="C99" s="62"/>
      <c r="D99" s="9">
        <v>17.940000000000001</v>
      </c>
      <c r="E99" s="9">
        <v>2.2000000000000002</v>
      </c>
      <c r="F99" s="4">
        <v>40</v>
      </c>
      <c r="G99" s="11">
        <f t="shared" si="6"/>
        <v>1.1499999999999999</v>
      </c>
      <c r="H99" s="10">
        <f t="shared" si="7"/>
        <v>2.5299999999999998</v>
      </c>
      <c r="I99" s="10">
        <f t="shared" si="12"/>
        <v>6.2576448478919708</v>
      </c>
      <c r="J99" s="10">
        <f>(Parameters!$C$11-Conventional_Irrigation!I99)/(Parameters!$C$11-Parameters!$C$12)</f>
        <v>3.8261765320030006</v>
      </c>
      <c r="K99" s="10">
        <f t="shared" si="8"/>
        <v>1</v>
      </c>
      <c r="L99" s="10">
        <f t="shared" si="9"/>
        <v>2.5299999999999998</v>
      </c>
      <c r="M99" s="2"/>
      <c r="N99" s="10">
        <f t="shared" si="10"/>
        <v>72.065971318955206</v>
      </c>
      <c r="O99" s="29">
        <f t="shared" si="11"/>
        <v>18.016492829738802</v>
      </c>
      <c r="P99" s="33"/>
      <c r="Q99" s="33"/>
      <c r="R99" s="33"/>
      <c r="S99" s="33"/>
      <c r="T99" s="33"/>
    </row>
    <row r="100" spans="2:20" x14ac:dyDescent="0.3">
      <c r="B100" s="58">
        <v>43725</v>
      </c>
      <c r="C100" s="63"/>
      <c r="D100" s="9">
        <v>26.52</v>
      </c>
      <c r="E100" s="9">
        <v>3.4</v>
      </c>
      <c r="F100" s="4">
        <v>40</v>
      </c>
      <c r="G100" s="11">
        <f t="shared" si="6"/>
        <v>1.1499999999999999</v>
      </c>
      <c r="H100" s="10">
        <f t="shared" si="7"/>
        <v>3.9099999999999997</v>
      </c>
      <c r="I100" s="10">
        <f t="shared" si="12"/>
        <v>8.8641376776307705</v>
      </c>
      <c r="J100" s="10">
        <f>(Parameters!$C$11-Conventional_Irrigation!I100)/(Parameters!$C$11-Parameters!$C$12)</f>
        <v>3.7537739533991452</v>
      </c>
      <c r="K100" s="10">
        <f t="shared" si="8"/>
        <v>1</v>
      </c>
      <c r="L100" s="10">
        <f t="shared" si="9"/>
        <v>3.9099999999999997</v>
      </c>
      <c r="M100" s="2"/>
      <c r="N100" s="10">
        <f t="shared" si="10"/>
        <v>76.659478489216411</v>
      </c>
      <c r="O100" s="29">
        <f t="shared" si="11"/>
        <v>19.164869622304103</v>
      </c>
      <c r="P100" s="33"/>
      <c r="Q100" s="33"/>
      <c r="R100" s="33"/>
      <c r="S100" s="33"/>
      <c r="T100" s="33"/>
    </row>
    <row r="101" spans="2:20" ht="14.7" customHeight="1" x14ac:dyDescent="0.3">
      <c r="B101" s="58">
        <v>43726</v>
      </c>
      <c r="C101" s="61" t="s">
        <v>41</v>
      </c>
      <c r="D101" s="9">
        <v>98.28</v>
      </c>
      <c r="E101" s="9">
        <v>3.3</v>
      </c>
      <c r="F101" s="4">
        <v>10</v>
      </c>
      <c r="G101" s="11">
        <f>G100-((Parameters!$E$19-Parameters!$E$20)/Parameters!$C$20)</f>
        <v>1.1299999999999999</v>
      </c>
      <c r="H101" s="10">
        <f t="shared" si="7"/>
        <v>3.7289999999999996</v>
      </c>
      <c r="I101" s="10">
        <f t="shared" si="12"/>
        <v>5.419007299934874</v>
      </c>
      <c r="J101" s="10">
        <f>(Parameters!$C$11-Conventional_Irrigation!I101)/(Parameters!$C$11-Parameters!$C$12)</f>
        <v>3.8494720194462539</v>
      </c>
      <c r="K101" s="10">
        <f t="shared" si="8"/>
        <v>1</v>
      </c>
      <c r="L101" s="10">
        <f t="shared" si="9"/>
        <v>3.7289999999999996</v>
      </c>
      <c r="M101" s="4">
        <v>0</v>
      </c>
      <c r="N101" s="10">
        <f>N100+M101+D101-L101-O100</f>
        <v>152.04560886691229</v>
      </c>
      <c r="O101" s="29">
        <f t="shared" si="11"/>
        <v>38.011402216728072</v>
      </c>
      <c r="P101" s="33"/>
      <c r="Q101" s="33"/>
      <c r="R101" s="33"/>
      <c r="S101" s="33"/>
      <c r="T101" s="33"/>
    </row>
    <row r="102" spans="2:20" x14ac:dyDescent="0.3">
      <c r="B102" s="58">
        <v>43727</v>
      </c>
      <c r="C102" s="62"/>
      <c r="D102" s="9">
        <v>1.3</v>
      </c>
      <c r="E102" s="9">
        <v>3.1</v>
      </c>
      <c r="F102" s="4">
        <v>10</v>
      </c>
      <c r="G102" s="11">
        <f>G101-((Parameters!$E$19-Parameters!$E$20)/Parameters!$C$20)</f>
        <v>1.1099999999999999</v>
      </c>
      <c r="H102" s="10">
        <f t="shared" si="7"/>
        <v>3.4409999999999998</v>
      </c>
      <c r="I102" s="10">
        <f t="shared" si="12"/>
        <v>0</v>
      </c>
      <c r="J102" s="10">
        <f>(Parameters!$C$11-Conventional_Irrigation!I102)/(Parameters!$C$11-Parameters!$C$12)</f>
        <v>4</v>
      </c>
      <c r="K102" s="10">
        <f t="shared" si="8"/>
        <v>1</v>
      </c>
      <c r="L102" s="10">
        <f t="shared" si="9"/>
        <v>3.4409999999999998</v>
      </c>
      <c r="M102" s="2"/>
      <c r="N102" s="10">
        <f t="shared" si="10"/>
        <v>111.89320665018423</v>
      </c>
      <c r="O102" s="29">
        <f t="shared" si="11"/>
        <v>27.973301662546056</v>
      </c>
      <c r="P102" s="33"/>
      <c r="Q102" s="33"/>
      <c r="R102" s="33"/>
      <c r="S102" s="33"/>
      <c r="T102" s="33"/>
    </row>
    <row r="103" spans="2:20" x14ac:dyDescent="0.3">
      <c r="B103" s="58">
        <v>43728</v>
      </c>
      <c r="C103" s="62"/>
      <c r="D103" s="9">
        <v>0</v>
      </c>
      <c r="E103" s="9">
        <v>3.4</v>
      </c>
      <c r="F103" s="4">
        <v>10</v>
      </c>
      <c r="G103" s="11">
        <f>G102-((Parameters!$E$19-Parameters!$E$20)/Parameters!$C$20)</f>
        <v>1.0899999999999999</v>
      </c>
      <c r="H103" s="10">
        <f t="shared" si="7"/>
        <v>3.7059999999999995</v>
      </c>
      <c r="I103" s="10">
        <f t="shared" si="12"/>
        <v>30.114301662546055</v>
      </c>
      <c r="J103" s="10">
        <f>(Parameters!$C$11-Conventional_Irrigation!I103)/(Parameters!$C$11-Parameters!$C$12)</f>
        <v>3.163491620484832</v>
      </c>
      <c r="K103" s="10">
        <f t="shared" si="8"/>
        <v>1</v>
      </c>
      <c r="L103" s="10">
        <f t="shared" si="9"/>
        <v>3.7059999999999995</v>
      </c>
      <c r="M103" s="2"/>
      <c r="N103" s="10">
        <f t="shared" si="10"/>
        <v>80.213904987638159</v>
      </c>
      <c r="O103" s="29">
        <f t="shared" si="11"/>
        <v>20.05347624690954</v>
      </c>
      <c r="P103" s="33"/>
      <c r="Q103" s="33"/>
      <c r="R103" s="33"/>
      <c r="S103" s="33"/>
      <c r="T103" s="33"/>
    </row>
    <row r="104" spans="2:20" x14ac:dyDescent="0.3">
      <c r="B104" s="58">
        <v>43729</v>
      </c>
      <c r="C104" s="62"/>
      <c r="D104" s="9">
        <v>0</v>
      </c>
      <c r="E104" s="9">
        <v>4.0999999999999996</v>
      </c>
      <c r="F104" s="4">
        <v>10</v>
      </c>
      <c r="G104" s="11">
        <f>G103-((Parameters!$E$19-Parameters!$E$20)/Parameters!$C$20)</f>
        <v>1.0699999999999998</v>
      </c>
      <c r="H104" s="10">
        <f t="shared" si="7"/>
        <v>4.3869999999999987</v>
      </c>
      <c r="I104" s="10">
        <f t="shared" si="12"/>
        <v>53.873777909455598</v>
      </c>
      <c r="J104" s="10">
        <f>(Parameters!$C$11-Conventional_Irrigation!I104)/(Parameters!$C$11-Parameters!$C$12)</f>
        <v>2.5035061691817888</v>
      </c>
      <c r="K104" s="10">
        <f t="shared" si="8"/>
        <v>1</v>
      </c>
      <c r="L104" s="10">
        <f t="shared" si="9"/>
        <v>4.3869999999999987</v>
      </c>
      <c r="M104" s="2"/>
      <c r="N104" s="10">
        <f t="shared" si="10"/>
        <v>55.773428740728619</v>
      </c>
      <c r="O104" s="29">
        <f t="shared" si="11"/>
        <v>13.943357185182155</v>
      </c>
      <c r="P104" s="33"/>
      <c r="Q104" s="33"/>
      <c r="R104" s="33"/>
      <c r="S104" s="33"/>
      <c r="T104" s="33"/>
    </row>
    <row r="105" spans="2:20" x14ac:dyDescent="0.3">
      <c r="B105" s="58">
        <v>43730</v>
      </c>
      <c r="C105" s="62"/>
      <c r="D105" s="9">
        <v>12.48</v>
      </c>
      <c r="E105" s="9">
        <v>3.2</v>
      </c>
      <c r="F105" s="4">
        <v>10</v>
      </c>
      <c r="G105" s="11">
        <f>G104-((Parameters!$E$19-Parameters!$E$20)/Parameters!$C$20)</f>
        <v>1.0499999999999998</v>
      </c>
      <c r="H105" s="10">
        <f t="shared" si="7"/>
        <v>3.3599999999999994</v>
      </c>
      <c r="I105" s="10">
        <f t="shared" si="12"/>
        <v>72.204135094637749</v>
      </c>
      <c r="J105" s="10">
        <f>(Parameters!$C$11-Conventional_Irrigation!I105)/(Parameters!$C$11-Parameters!$C$12)</f>
        <v>1.9943295807045069</v>
      </c>
      <c r="K105" s="10">
        <f t="shared" si="8"/>
        <v>1</v>
      </c>
      <c r="L105" s="10">
        <f t="shared" si="9"/>
        <v>3.3599999999999994</v>
      </c>
      <c r="M105" s="2"/>
      <c r="N105" s="10">
        <f t="shared" si="10"/>
        <v>50.950071555546472</v>
      </c>
      <c r="O105" s="29">
        <f t="shared" si="11"/>
        <v>12.737517888886618</v>
      </c>
      <c r="P105" s="33"/>
      <c r="Q105" s="33"/>
      <c r="R105" s="33"/>
      <c r="S105" s="33"/>
      <c r="T105" s="33"/>
    </row>
    <row r="106" spans="2:20" x14ac:dyDescent="0.3">
      <c r="B106" s="58">
        <v>43731</v>
      </c>
      <c r="C106" s="62"/>
      <c r="D106" s="9">
        <v>0.78</v>
      </c>
      <c r="E106" s="9">
        <v>2.8</v>
      </c>
      <c r="F106" s="4">
        <v>10</v>
      </c>
      <c r="G106" s="11">
        <f>G105-((Parameters!$E$19-Parameters!$E$20)/Parameters!$C$20)</f>
        <v>1.0299999999999998</v>
      </c>
      <c r="H106" s="10">
        <f t="shared" si="7"/>
        <v>2.8839999999999995</v>
      </c>
      <c r="I106" s="10">
        <f t="shared" si="12"/>
        <v>75.821652983524359</v>
      </c>
      <c r="J106" s="10">
        <f>(Parameters!$C$11-Conventional_Irrigation!I106)/(Parameters!$C$11-Parameters!$C$12)</f>
        <v>1.8938429726798789</v>
      </c>
      <c r="K106" s="10">
        <f t="shared" si="8"/>
        <v>1</v>
      </c>
      <c r="L106" s="10">
        <f t="shared" si="9"/>
        <v>2.8839999999999995</v>
      </c>
      <c r="M106" s="4">
        <v>10</v>
      </c>
      <c r="N106" s="10">
        <f t="shared" si="10"/>
        <v>46.108553666659859</v>
      </c>
      <c r="O106" s="29">
        <f t="shared" si="11"/>
        <v>11.527138416664965</v>
      </c>
      <c r="P106" s="33"/>
      <c r="Q106" s="33"/>
      <c r="R106" s="33"/>
      <c r="S106" s="33"/>
      <c r="T106" s="33"/>
    </row>
    <row r="107" spans="2:20" x14ac:dyDescent="0.3">
      <c r="B107" s="58">
        <v>43732</v>
      </c>
      <c r="C107" s="62"/>
      <c r="D107" s="9">
        <v>34.32</v>
      </c>
      <c r="E107" s="9">
        <v>2.6</v>
      </c>
      <c r="F107" s="4">
        <v>10</v>
      </c>
      <c r="G107" s="11">
        <f>G106-((Parameters!$E$19-Parameters!$E$20)/Parameters!$C$20)</f>
        <v>1.0099999999999998</v>
      </c>
      <c r="H107" s="10">
        <f t="shared" si="7"/>
        <v>2.6259999999999994</v>
      </c>
      <c r="I107" s="10">
        <f t="shared" si="12"/>
        <v>79.452791400189327</v>
      </c>
      <c r="J107" s="10">
        <f>(Parameters!$C$11-Conventional_Irrigation!I107)/(Parameters!$C$11-Parameters!$C$12)</f>
        <v>1.7929780166614075</v>
      </c>
      <c r="K107" s="10">
        <f t="shared" si="8"/>
        <v>1</v>
      </c>
      <c r="L107" s="10">
        <f t="shared" si="9"/>
        <v>2.6259999999999994</v>
      </c>
      <c r="M107" s="2"/>
      <c r="N107" s="10">
        <f t="shared" si="10"/>
        <v>66.275415249994893</v>
      </c>
      <c r="O107" s="29">
        <f t="shared" si="11"/>
        <v>16.568853812498723</v>
      </c>
      <c r="P107" s="33"/>
      <c r="Q107" s="33"/>
      <c r="R107" s="33"/>
      <c r="S107" s="33"/>
      <c r="T107" s="33"/>
    </row>
    <row r="108" spans="2:20" x14ac:dyDescent="0.3">
      <c r="B108" s="58">
        <v>43733</v>
      </c>
      <c r="C108" s="62"/>
      <c r="D108" s="9">
        <v>73.84</v>
      </c>
      <c r="E108" s="9">
        <v>2.6</v>
      </c>
      <c r="F108" s="4">
        <v>10</v>
      </c>
      <c r="G108" s="11">
        <f>G107-((Parameters!$E$19-Parameters!$E$20)/Parameters!$C$20)</f>
        <v>0.98999999999999977</v>
      </c>
      <c r="H108" s="10">
        <f t="shared" si="7"/>
        <v>2.5739999999999994</v>
      </c>
      <c r="I108" s="10">
        <f t="shared" si="12"/>
        <v>64.327645212688054</v>
      </c>
      <c r="J108" s="10">
        <f>(Parameters!$C$11-Conventional_Irrigation!I108)/(Parameters!$C$11-Parameters!$C$12)</f>
        <v>2.2131209663142206</v>
      </c>
      <c r="K108" s="10">
        <f t="shared" si="8"/>
        <v>1</v>
      </c>
      <c r="L108" s="10">
        <f t="shared" si="9"/>
        <v>2.5739999999999994</v>
      </c>
      <c r="M108" s="2"/>
      <c r="N108" s="10">
        <f t="shared" si="10"/>
        <v>120.97256143749615</v>
      </c>
      <c r="O108" s="29">
        <f t="shared" si="11"/>
        <v>30.243140359374038</v>
      </c>
      <c r="P108" s="33"/>
      <c r="Q108" s="33"/>
      <c r="R108" s="33"/>
      <c r="S108" s="33"/>
      <c r="T108" s="33"/>
    </row>
    <row r="109" spans="2:20" x14ac:dyDescent="0.3">
      <c r="B109" s="58">
        <v>43734</v>
      </c>
      <c r="C109" s="62"/>
      <c r="D109" s="9">
        <v>2.6</v>
      </c>
      <c r="E109" s="9">
        <v>2.6</v>
      </c>
      <c r="F109" s="4">
        <v>10</v>
      </c>
      <c r="G109" s="11">
        <f>G108-((Parameters!$E$19-Parameters!$E$20)/Parameters!$C$20)</f>
        <v>0.96999999999999975</v>
      </c>
      <c r="H109" s="10">
        <f t="shared" si="7"/>
        <v>2.5219999999999994</v>
      </c>
      <c r="I109" s="10">
        <f t="shared" si="12"/>
        <v>23.304785572062087</v>
      </c>
      <c r="J109" s="10">
        <f>(Parameters!$C$11-Conventional_Irrigation!I109)/(Parameters!$C$11-Parameters!$C$12)</f>
        <v>3.3526448452204978</v>
      </c>
      <c r="K109" s="10">
        <f t="shared" si="8"/>
        <v>1</v>
      </c>
      <c r="L109" s="10">
        <f t="shared" si="9"/>
        <v>2.5219999999999994</v>
      </c>
      <c r="M109" s="2"/>
      <c r="N109" s="10">
        <f t="shared" si="10"/>
        <v>90.807421078122104</v>
      </c>
      <c r="O109" s="29">
        <f t="shared" si="11"/>
        <v>22.701855269530526</v>
      </c>
      <c r="P109" s="33"/>
      <c r="Q109" s="33"/>
      <c r="R109" s="33"/>
      <c r="S109" s="33"/>
      <c r="T109" s="33"/>
    </row>
    <row r="110" spans="2:20" x14ac:dyDescent="0.3">
      <c r="B110" s="58">
        <v>43735</v>
      </c>
      <c r="C110" s="62"/>
      <c r="D110" s="9">
        <v>69.94</v>
      </c>
      <c r="E110" s="9">
        <v>3.2</v>
      </c>
      <c r="F110" s="4">
        <v>10</v>
      </c>
      <c r="G110" s="11">
        <f>G109-((Parameters!$E$19-Parameters!$E$20)/Parameters!$C$20)</f>
        <v>0.94999999999999973</v>
      </c>
      <c r="H110" s="10">
        <f t="shared" si="7"/>
        <v>3.0399999999999991</v>
      </c>
      <c r="I110" s="10">
        <f t="shared" si="12"/>
        <v>45.92864084159261</v>
      </c>
      <c r="J110" s="10">
        <f>(Parameters!$C$11-Conventional_Irrigation!I110)/(Parameters!$C$11-Parameters!$C$12)</f>
        <v>2.7242044210668719</v>
      </c>
      <c r="K110" s="10">
        <f t="shared" si="8"/>
        <v>1</v>
      </c>
      <c r="L110" s="10">
        <f t="shared" si="9"/>
        <v>3.0399999999999991</v>
      </c>
      <c r="M110" s="2"/>
      <c r="N110" s="10">
        <f t="shared" si="10"/>
        <v>135.0055658085916</v>
      </c>
      <c r="O110" s="29">
        <f t="shared" si="11"/>
        <v>33.751391452147899</v>
      </c>
      <c r="P110" s="33"/>
      <c r="Q110" s="33"/>
      <c r="R110" s="33"/>
      <c r="S110" s="33"/>
      <c r="T110" s="33"/>
    </row>
    <row r="111" spans="2:20" x14ac:dyDescent="0.3">
      <c r="B111" s="58">
        <v>43736</v>
      </c>
      <c r="C111" s="62"/>
      <c r="D111" s="9">
        <v>0</v>
      </c>
      <c r="E111" s="9">
        <v>2.7</v>
      </c>
      <c r="F111" s="4">
        <v>10</v>
      </c>
      <c r="G111" s="11">
        <f>G110-((Parameters!$E$19-Parameters!$E$20)/Parameters!$C$20)</f>
        <v>0.92999999999999972</v>
      </c>
      <c r="H111" s="10">
        <f t="shared" si="7"/>
        <v>2.5109999999999992</v>
      </c>
      <c r="I111" s="10">
        <f t="shared" si="12"/>
        <v>12.780032293740511</v>
      </c>
      <c r="J111" s="10">
        <f>(Parameters!$C$11-Conventional_Irrigation!I111)/(Parameters!$C$11-Parameters!$C$12)</f>
        <v>3.6449991029516529</v>
      </c>
      <c r="K111" s="10">
        <f t="shared" si="8"/>
        <v>1</v>
      </c>
      <c r="L111" s="10">
        <f t="shared" si="9"/>
        <v>2.5109999999999992</v>
      </c>
      <c r="M111" s="4">
        <v>0</v>
      </c>
      <c r="N111" s="10">
        <f t="shared" si="10"/>
        <v>98.743174356443703</v>
      </c>
      <c r="O111" s="29">
        <f t="shared" si="11"/>
        <v>24.685793589110926</v>
      </c>
      <c r="P111" s="33"/>
      <c r="Q111" s="33"/>
      <c r="R111" s="33"/>
      <c r="S111" s="33"/>
      <c r="T111" s="33"/>
    </row>
    <row r="112" spans="2:20" x14ac:dyDescent="0.3">
      <c r="B112" s="58">
        <v>43737</v>
      </c>
      <c r="C112" s="62"/>
      <c r="D112" s="9">
        <v>0</v>
      </c>
      <c r="E112" s="9">
        <v>3.5</v>
      </c>
      <c r="F112" s="4">
        <v>10</v>
      </c>
      <c r="G112" s="11">
        <f>G111-((Parameters!$E$19-Parameters!$E$20)/Parameters!$C$20)</f>
        <v>0.9099999999999997</v>
      </c>
      <c r="H112" s="10">
        <f t="shared" si="7"/>
        <v>3.1849999999999987</v>
      </c>
      <c r="I112" s="10">
        <f t="shared" si="12"/>
        <v>39.976825882851436</v>
      </c>
      <c r="J112" s="10">
        <f>(Parameters!$C$11-Conventional_Irrigation!I112)/(Parameters!$C$11-Parameters!$C$12)</f>
        <v>2.8895326143652378</v>
      </c>
      <c r="K112" s="10">
        <f t="shared" si="8"/>
        <v>1</v>
      </c>
      <c r="L112" s="10">
        <f t="shared" si="9"/>
        <v>3.1849999999999987</v>
      </c>
      <c r="M112" s="2"/>
      <c r="N112" s="10">
        <f t="shared" si="10"/>
        <v>70.872380767332771</v>
      </c>
      <c r="O112" s="29">
        <f t="shared" si="11"/>
        <v>17.718095191833193</v>
      </c>
      <c r="P112" s="33"/>
      <c r="Q112" s="33"/>
      <c r="R112" s="33"/>
      <c r="S112" s="33"/>
      <c r="T112" s="33"/>
    </row>
    <row r="113" spans="2:20" x14ac:dyDescent="0.3">
      <c r="B113" s="58">
        <v>43738</v>
      </c>
      <c r="C113" s="62"/>
      <c r="D113" s="9">
        <v>17.940000000000001</v>
      </c>
      <c r="E113" s="9">
        <v>2.4</v>
      </c>
      <c r="F113" s="4">
        <v>10</v>
      </c>
      <c r="G113" s="11">
        <f>G112-((Parameters!$E$19-Parameters!$E$20)/Parameters!$C$20)</f>
        <v>0.88999999999999968</v>
      </c>
      <c r="H113" s="10">
        <f t="shared" si="7"/>
        <v>2.1359999999999992</v>
      </c>
      <c r="I113" s="10">
        <f t="shared" si="12"/>
        <v>60.879921074684624</v>
      </c>
      <c r="J113" s="10">
        <f>(Parameters!$C$11-Conventional_Irrigation!I113)/(Parameters!$C$11-Parameters!$C$12)</f>
        <v>2.3088910812587602</v>
      </c>
      <c r="K113" s="10">
        <f t="shared" si="8"/>
        <v>1</v>
      </c>
      <c r="L113" s="10">
        <f t="shared" si="9"/>
        <v>2.1359999999999992</v>
      </c>
      <c r="M113" s="2"/>
      <c r="N113" s="10">
        <f t="shared" si="10"/>
        <v>68.958285575499588</v>
      </c>
      <c r="O113" s="29">
        <f t="shared" si="11"/>
        <v>17.239571393874897</v>
      </c>
      <c r="P113" s="33"/>
      <c r="Q113" s="33"/>
      <c r="R113" s="33"/>
      <c r="S113" s="33"/>
      <c r="T113" s="33"/>
    </row>
    <row r="114" spans="2:20" x14ac:dyDescent="0.3">
      <c r="B114" s="58">
        <v>43739</v>
      </c>
      <c r="C114" s="62"/>
      <c r="D114" s="9">
        <v>0</v>
      </c>
      <c r="E114" s="9">
        <v>3.3</v>
      </c>
      <c r="F114" s="4">
        <v>10</v>
      </c>
      <c r="G114" s="11">
        <f>G113-((Parameters!$E$19-Parameters!$E$20)/Parameters!$C$20)</f>
        <v>0.86999999999999966</v>
      </c>
      <c r="H114" s="10">
        <f t="shared" si="7"/>
        <v>2.8709999999999987</v>
      </c>
      <c r="I114" s="10">
        <f t="shared" si="12"/>
        <v>62.315492468559526</v>
      </c>
      <c r="J114" s="10">
        <f>(Parameters!$C$11-Conventional_Irrigation!I114)/(Parameters!$C$11-Parameters!$C$12)</f>
        <v>2.2690140980955689</v>
      </c>
      <c r="K114" s="10">
        <f t="shared" si="8"/>
        <v>1</v>
      </c>
      <c r="L114" s="10">
        <f t="shared" si="9"/>
        <v>2.8709999999999987</v>
      </c>
      <c r="M114" s="2"/>
      <c r="N114" s="10">
        <f t="shared" si="10"/>
        <v>48.847714181624696</v>
      </c>
      <c r="O114" s="29">
        <f t="shared" si="11"/>
        <v>12.211928545406174</v>
      </c>
      <c r="P114" s="33"/>
      <c r="Q114" s="33"/>
      <c r="R114" s="33"/>
      <c r="S114" s="33"/>
      <c r="T114" s="33"/>
    </row>
    <row r="115" spans="2:20" x14ac:dyDescent="0.3">
      <c r="B115" s="58">
        <v>43740</v>
      </c>
      <c r="C115" s="62"/>
      <c r="D115" s="9">
        <v>0</v>
      </c>
      <c r="E115" s="9">
        <v>3.3</v>
      </c>
      <c r="F115" s="4">
        <v>10</v>
      </c>
      <c r="G115" s="11">
        <f>G114-((Parameters!$E$19-Parameters!$E$20)/Parameters!$C$20)</f>
        <v>0.84999999999999964</v>
      </c>
      <c r="H115" s="10">
        <f t="shared" si="7"/>
        <v>2.8049999999999988</v>
      </c>
      <c r="I115" s="10">
        <f t="shared" si="12"/>
        <v>77.398421013965702</v>
      </c>
      <c r="J115" s="10">
        <f>(Parameters!$C$11-Conventional_Irrigation!I115)/(Parameters!$C$11-Parameters!$C$12)</f>
        <v>1.8500438607231748</v>
      </c>
      <c r="K115" s="10">
        <f t="shared" si="8"/>
        <v>1</v>
      </c>
      <c r="L115" s="10">
        <f t="shared" si="9"/>
        <v>2.8049999999999988</v>
      </c>
      <c r="M115" s="2"/>
      <c r="N115" s="10">
        <f t="shared" si="10"/>
        <v>33.830785636218522</v>
      </c>
      <c r="O115" s="29">
        <f t="shared" si="11"/>
        <v>8.4576964090546305</v>
      </c>
      <c r="P115" s="33"/>
      <c r="Q115" s="33"/>
      <c r="R115" s="33"/>
      <c r="S115" s="33"/>
      <c r="T115" s="33"/>
    </row>
    <row r="116" spans="2:20" x14ac:dyDescent="0.3">
      <c r="B116" s="58">
        <v>43741</v>
      </c>
      <c r="C116" s="62"/>
      <c r="D116" s="9">
        <v>0</v>
      </c>
      <c r="E116" s="9">
        <v>3.4</v>
      </c>
      <c r="F116" s="4">
        <v>10</v>
      </c>
      <c r="G116" s="11">
        <f>G115-((Parameters!$E$19-Parameters!$E$20)/Parameters!$C$20)</f>
        <v>0.82999999999999963</v>
      </c>
      <c r="H116" s="10">
        <f t="shared" si="7"/>
        <v>2.8219999999999987</v>
      </c>
      <c r="I116" s="10">
        <f t="shared" si="12"/>
        <v>88.661117423020329</v>
      </c>
      <c r="J116" s="10">
        <f>(Parameters!$C$11-Conventional_Irrigation!I116)/(Parameters!$C$11-Parameters!$C$12)</f>
        <v>1.5371911826938798</v>
      </c>
      <c r="K116" s="10">
        <f t="shared" si="8"/>
        <v>1</v>
      </c>
      <c r="L116" s="10">
        <f t="shared" si="9"/>
        <v>2.8219999999999987</v>
      </c>
      <c r="M116" s="4">
        <v>10</v>
      </c>
      <c r="N116" s="10">
        <f t="shared" si="10"/>
        <v>32.551089227163899</v>
      </c>
      <c r="O116" s="29">
        <f t="shared" si="11"/>
        <v>8.1377723067909749</v>
      </c>
      <c r="P116" s="33"/>
      <c r="Q116" s="33"/>
      <c r="R116" s="33"/>
      <c r="S116" s="33"/>
      <c r="T116" s="33"/>
    </row>
    <row r="117" spans="2:20" x14ac:dyDescent="0.3">
      <c r="B117" s="58">
        <v>43742</v>
      </c>
      <c r="C117" s="62"/>
      <c r="D117" s="9">
        <v>1.3</v>
      </c>
      <c r="E117" s="9">
        <v>3</v>
      </c>
      <c r="F117" s="4">
        <v>10</v>
      </c>
      <c r="G117" s="11">
        <f>G116-((Parameters!$E$19-Parameters!$E$20)/Parameters!$C$20)</f>
        <v>0.80999999999999961</v>
      </c>
      <c r="H117" s="10">
        <f>E117*G117</f>
        <v>2.4299999999999988</v>
      </c>
      <c r="I117" s="10">
        <f t="shared" si="12"/>
        <v>89.62088972981131</v>
      </c>
      <c r="J117" s="10">
        <f>(Parameters!$C$11-Conventional_Irrigation!I117)/(Parameters!$C$11-Parameters!$C$12)</f>
        <v>1.5105308408385747</v>
      </c>
      <c r="K117" s="10">
        <f t="shared" si="8"/>
        <v>1</v>
      </c>
      <c r="L117" s="10">
        <f t="shared" si="9"/>
        <v>2.4299999999999988</v>
      </c>
      <c r="M117" s="2"/>
      <c r="N117" s="10">
        <f t="shared" si="10"/>
        <v>23.283316920372922</v>
      </c>
      <c r="O117" s="29">
        <f t="shared" si="11"/>
        <v>5.8208292300932305</v>
      </c>
      <c r="P117" s="33"/>
      <c r="Q117" s="33"/>
      <c r="R117" s="33"/>
      <c r="S117" s="33"/>
      <c r="T117" s="33"/>
    </row>
    <row r="118" spans="2:20" x14ac:dyDescent="0.3">
      <c r="B118" s="58">
        <v>43743</v>
      </c>
      <c r="C118" s="62"/>
      <c r="D118" s="9">
        <v>1.3</v>
      </c>
      <c r="E118" s="9">
        <v>3.3</v>
      </c>
      <c r="F118" s="4">
        <v>10</v>
      </c>
      <c r="G118" s="11">
        <f>G117-((Parameters!$E$19-Parameters!$E$20)/Parameters!$C$20)</f>
        <v>0.78999999999999959</v>
      </c>
      <c r="H118" s="10">
        <f t="shared" si="7"/>
        <v>2.6069999999999984</v>
      </c>
      <c r="I118" s="10">
        <f t="shared" si="12"/>
        <v>96.57171895990453</v>
      </c>
      <c r="J118" s="10">
        <f>(Parameters!$C$11-Conventional_Irrigation!I118)/(Parameters!$C$11-Parameters!$C$12)</f>
        <v>1.317452251113763</v>
      </c>
      <c r="K118" s="10">
        <f t="shared" si="8"/>
        <v>1</v>
      </c>
      <c r="L118" s="10">
        <f t="shared" si="9"/>
        <v>2.6069999999999984</v>
      </c>
      <c r="M118" s="2"/>
      <c r="N118" s="10">
        <f t="shared" si="10"/>
        <v>16.155487690279692</v>
      </c>
      <c r="O118" s="29">
        <f t="shared" si="11"/>
        <v>4.038871922569923</v>
      </c>
      <c r="P118" s="33"/>
      <c r="Q118" s="33"/>
      <c r="R118" s="33"/>
      <c r="S118" s="33"/>
      <c r="T118" s="33"/>
    </row>
    <row r="119" spans="2:20" x14ac:dyDescent="0.3">
      <c r="B119" s="58">
        <v>43744</v>
      </c>
      <c r="C119" s="62"/>
      <c r="D119" s="9">
        <v>10.66</v>
      </c>
      <c r="E119" s="9">
        <v>2</v>
      </c>
      <c r="F119" s="4">
        <v>10</v>
      </c>
      <c r="G119" s="11">
        <f>G118-((Parameters!$E$19-Parameters!$E$20)/Parameters!$C$20)</f>
        <v>0.76999999999999957</v>
      </c>
      <c r="H119" s="10">
        <f t="shared" si="7"/>
        <v>1.5399999999999991</v>
      </c>
      <c r="I119" s="10">
        <f t="shared" si="12"/>
        <v>101.91759088247446</v>
      </c>
      <c r="J119" s="10">
        <f>(Parameters!$C$11-Conventional_Irrigation!I119)/(Parameters!$C$11-Parameters!$C$12)</f>
        <v>1.1689558088201539</v>
      </c>
      <c r="K119" s="10">
        <f t="shared" si="8"/>
        <v>1</v>
      </c>
      <c r="L119" s="10">
        <f t="shared" si="9"/>
        <v>1.5399999999999991</v>
      </c>
      <c r="M119" s="2"/>
      <c r="N119" s="10">
        <f t="shared" si="10"/>
        <v>21.236615767709772</v>
      </c>
      <c r="O119" s="29">
        <f t="shared" si="11"/>
        <v>5.3091539419274429</v>
      </c>
      <c r="P119" s="33"/>
      <c r="Q119" s="33"/>
      <c r="R119" s="33"/>
      <c r="S119" s="33"/>
      <c r="T119" s="33"/>
    </row>
    <row r="120" spans="2:20" x14ac:dyDescent="0.3">
      <c r="B120" s="58">
        <v>43745</v>
      </c>
      <c r="C120" s="62"/>
      <c r="D120" s="9">
        <v>0.78</v>
      </c>
      <c r="E120" s="9">
        <v>3.4</v>
      </c>
      <c r="F120" s="4">
        <v>10</v>
      </c>
      <c r="G120" s="11">
        <f>G119-((Parameters!$E$19-Parameters!$E$20)/Parameters!$C$20)</f>
        <v>0.74999999999999956</v>
      </c>
      <c r="H120" s="10">
        <f t="shared" si="7"/>
        <v>2.5499999999999985</v>
      </c>
      <c r="I120" s="10">
        <f t="shared" si="12"/>
        <v>98.1067448244019</v>
      </c>
      <c r="J120" s="10">
        <f>(Parameters!$C$11-Conventional_Irrigation!I120)/(Parameters!$C$11-Parameters!$C$12)</f>
        <v>1.2748126437666139</v>
      </c>
      <c r="K120" s="10">
        <f t="shared" si="8"/>
        <v>1</v>
      </c>
      <c r="L120" s="10">
        <f t="shared" si="9"/>
        <v>2.5499999999999985</v>
      </c>
      <c r="M120" s="2"/>
      <c r="N120" s="10">
        <f t="shared" si="10"/>
        <v>14.157461825782333</v>
      </c>
      <c r="O120" s="29">
        <f t="shared" si="11"/>
        <v>3.5393654564455832</v>
      </c>
      <c r="P120" s="33"/>
      <c r="Q120" s="33"/>
      <c r="R120" s="33"/>
      <c r="S120" s="33"/>
      <c r="T120" s="33"/>
    </row>
    <row r="121" spans="2:20" x14ac:dyDescent="0.3">
      <c r="B121" s="58">
        <v>43746</v>
      </c>
      <c r="C121" s="62"/>
      <c r="D121" s="9">
        <v>0</v>
      </c>
      <c r="E121" s="9">
        <v>3.3</v>
      </c>
      <c r="F121" s="4">
        <v>10</v>
      </c>
      <c r="G121" s="11">
        <f>G120-((Parameters!$E$19-Parameters!$E$20)/Parameters!$C$20)</f>
        <v>0.72999999999999954</v>
      </c>
      <c r="H121" s="10">
        <f t="shared" si="7"/>
        <v>2.4089999999999985</v>
      </c>
      <c r="I121" s="10">
        <f t="shared" si="12"/>
        <v>103.41611028084748</v>
      </c>
      <c r="J121" s="10">
        <f>(Parameters!$C$11-Conventional_Irrigation!I121)/(Parameters!$C$11-Parameters!$C$12)</f>
        <v>1.1273302699764589</v>
      </c>
      <c r="K121" s="10">
        <f t="shared" si="8"/>
        <v>1</v>
      </c>
      <c r="L121" s="10">
        <f t="shared" si="9"/>
        <v>2.4089999999999985</v>
      </c>
      <c r="M121" s="4">
        <v>15</v>
      </c>
      <c r="N121" s="10">
        <f t="shared" si="10"/>
        <v>23.209096369336752</v>
      </c>
      <c r="O121" s="29">
        <f t="shared" si="11"/>
        <v>5.802274092334188</v>
      </c>
      <c r="P121" s="33"/>
      <c r="Q121" s="33"/>
      <c r="R121" s="33"/>
      <c r="S121" s="33"/>
      <c r="T121" s="33"/>
    </row>
    <row r="122" spans="2:20" x14ac:dyDescent="0.3">
      <c r="B122" s="58">
        <v>43747</v>
      </c>
      <c r="C122" s="62"/>
      <c r="D122" s="9">
        <v>0</v>
      </c>
      <c r="E122" s="9">
        <v>2.2000000000000002</v>
      </c>
      <c r="F122" s="4">
        <v>10</v>
      </c>
      <c r="G122" s="11">
        <f>G121-((Parameters!$E$19-Parameters!$E$20)/Parameters!$C$20)</f>
        <v>0.70999999999999952</v>
      </c>
      <c r="H122" s="10">
        <f t="shared" si="7"/>
        <v>1.5619999999999992</v>
      </c>
      <c r="I122" s="10">
        <f t="shared" si="12"/>
        <v>96.627384373181656</v>
      </c>
      <c r="J122" s="10">
        <f>(Parameters!$C$11-Conventional_Irrigation!I122)/(Parameters!$C$11-Parameters!$C$12)</f>
        <v>1.315905989633843</v>
      </c>
      <c r="K122" s="10">
        <f t="shared" si="8"/>
        <v>1</v>
      </c>
      <c r="L122" s="10">
        <f t="shared" si="9"/>
        <v>1.5619999999999992</v>
      </c>
      <c r="M122" s="2"/>
      <c r="N122" s="10">
        <f t="shared" si="10"/>
        <v>15.844822277002567</v>
      </c>
      <c r="O122" s="29">
        <f t="shared" si="11"/>
        <v>3.9612055692506418</v>
      </c>
      <c r="P122" s="33"/>
      <c r="Q122" s="33"/>
      <c r="R122" s="33"/>
      <c r="S122" s="33"/>
      <c r="T122" s="33"/>
    </row>
    <row r="123" spans="2:20" x14ac:dyDescent="0.3">
      <c r="B123" s="58">
        <v>43748</v>
      </c>
      <c r="C123" s="62"/>
      <c r="D123" s="9">
        <v>36.92</v>
      </c>
      <c r="E123" s="9">
        <v>2.2000000000000002</v>
      </c>
      <c r="F123" s="4">
        <v>10</v>
      </c>
      <c r="G123" s="11">
        <f>G122-((Parameters!$E$19-Parameters!$E$20)/Parameters!$C$20)</f>
        <v>0.6899999999999995</v>
      </c>
      <c r="H123" s="10">
        <f t="shared" si="7"/>
        <v>1.5179999999999991</v>
      </c>
      <c r="I123" s="10">
        <f t="shared" si="12"/>
        <v>102.15058994243229</v>
      </c>
      <c r="J123" s="10">
        <f>(Parameters!$C$11-Conventional_Irrigation!I123)/(Parameters!$C$11-Parameters!$C$12)</f>
        <v>1.1624836127102141</v>
      </c>
      <c r="K123" s="10">
        <f t="shared" si="8"/>
        <v>1</v>
      </c>
      <c r="L123" s="10">
        <f t="shared" si="9"/>
        <v>1.5179999999999991</v>
      </c>
      <c r="M123" s="2"/>
      <c r="N123" s="10">
        <f t="shared" si="10"/>
        <v>47.28561670775192</v>
      </c>
      <c r="O123" s="29">
        <f t="shared" si="11"/>
        <v>11.82140417693798</v>
      </c>
      <c r="P123" s="33"/>
      <c r="Q123" s="33"/>
      <c r="R123" s="33"/>
      <c r="S123" s="33"/>
      <c r="T123" s="33"/>
    </row>
    <row r="124" spans="2:20" x14ac:dyDescent="0.3">
      <c r="B124" s="58">
        <v>43749</v>
      </c>
      <c r="C124" s="62"/>
      <c r="D124" s="9">
        <v>3.3800000000000003</v>
      </c>
      <c r="E124" s="9">
        <v>2.2000000000000002</v>
      </c>
      <c r="F124" s="4">
        <v>10</v>
      </c>
      <c r="G124" s="11">
        <f>G123-((Parameters!$E$19-Parameters!$E$20)/Parameters!$C$20)</f>
        <v>0.66999999999999948</v>
      </c>
      <c r="H124" s="10">
        <f t="shared" si="7"/>
        <v>1.4739999999999991</v>
      </c>
      <c r="I124" s="10">
        <f t="shared" si="12"/>
        <v>78.569994119370264</v>
      </c>
      <c r="J124" s="10">
        <f>(Parameters!$C$11-Conventional_Irrigation!I124)/(Parameters!$C$11-Parameters!$C$12)</f>
        <v>1.8175001633508261</v>
      </c>
      <c r="K124" s="10">
        <f t="shared" si="8"/>
        <v>1</v>
      </c>
      <c r="L124" s="10">
        <f t="shared" si="9"/>
        <v>1.4739999999999991</v>
      </c>
      <c r="M124" s="2"/>
      <c r="N124" s="10">
        <f t="shared" si="10"/>
        <v>37.370212530813944</v>
      </c>
      <c r="O124" s="29">
        <f t="shared" si="11"/>
        <v>9.3425531327034861</v>
      </c>
      <c r="P124" s="33"/>
      <c r="Q124" s="33"/>
      <c r="R124" s="33"/>
      <c r="S124" s="33"/>
      <c r="T124" s="33"/>
    </row>
    <row r="125" spans="2:20" x14ac:dyDescent="0.3">
      <c r="B125" s="58">
        <v>43750</v>
      </c>
      <c r="C125" s="63"/>
      <c r="D125" s="9">
        <v>0</v>
      </c>
      <c r="E125" s="9">
        <v>2.8</v>
      </c>
      <c r="F125" s="4">
        <v>10</v>
      </c>
      <c r="G125" s="11">
        <f>G124-((Parameters!$E$19-Parameters!$E$20)/Parameters!$C$20)</f>
        <v>0.64999999999999947</v>
      </c>
      <c r="H125" s="10">
        <f t="shared" si="7"/>
        <v>1.8199999999999983</v>
      </c>
      <c r="I125" s="10">
        <f t="shared" si="12"/>
        <v>86.006547252073759</v>
      </c>
      <c r="J125" s="10">
        <f>(Parameters!$C$11-Conventional_Irrigation!I125)/(Parameters!$C$11-Parameters!$C$12)</f>
        <v>1.6109292429979511</v>
      </c>
      <c r="K125" s="10">
        <f t="shared" si="8"/>
        <v>1</v>
      </c>
      <c r="L125" s="10">
        <f t="shared" si="9"/>
        <v>1.8199999999999983</v>
      </c>
      <c r="M125" s="2"/>
      <c r="N125" s="10">
        <f t="shared" si="10"/>
        <v>26.207659398110458</v>
      </c>
      <c r="O125" s="29">
        <f t="shared" si="11"/>
        <v>6.5519148495276145</v>
      </c>
      <c r="P125" s="33"/>
      <c r="Q125" s="33"/>
      <c r="R125" s="33"/>
      <c r="S125" s="33"/>
      <c r="T125" s="33"/>
    </row>
    <row r="126" spans="2:20" x14ac:dyDescent="0.3">
      <c r="B126" s="59"/>
      <c r="C126" s="36"/>
      <c r="D126" s="30"/>
      <c r="E126" s="30"/>
      <c r="F126" s="31"/>
      <c r="G126" s="31"/>
      <c r="H126" s="32"/>
      <c r="I126" s="32"/>
      <c r="J126" s="32"/>
      <c r="K126" s="32"/>
      <c r="L126" s="32"/>
      <c r="M126" s="33"/>
      <c r="N126" s="32"/>
      <c r="O126" s="34"/>
      <c r="P126" s="33"/>
      <c r="Q126" s="33"/>
      <c r="R126" s="33"/>
      <c r="S126" s="33"/>
      <c r="T126" s="33"/>
    </row>
    <row r="127" spans="2:20" x14ac:dyDescent="0.3">
      <c r="B127" s="59"/>
      <c r="C127" s="32" t="s">
        <v>47</v>
      </c>
      <c r="D127" s="40">
        <f>SUM(D6:D30)</f>
        <v>37.700000000000003</v>
      </c>
      <c r="E127" s="30"/>
      <c r="F127" s="31"/>
      <c r="G127" s="31"/>
      <c r="H127" s="32"/>
      <c r="J127" s="32"/>
      <c r="K127" s="32"/>
      <c r="L127" s="38">
        <f>SUM(L6:L30)</f>
        <v>67.14500000000001</v>
      </c>
      <c r="M127" s="38">
        <f>SUM(M6:M30)</f>
        <v>230</v>
      </c>
      <c r="N127" s="38"/>
      <c r="O127" s="38">
        <f t="shared" ref="O127" si="13">SUM(O6:O30)</f>
        <v>223.33528160345853</v>
      </c>
      <c r="P127" s="33"/>
      <c r="Q127" s="33"/>
      <c r="R127" s="33"/>
      <c r="S127" s="33"/>
      <c r="T127" s="33"/>
    </row>
    <row r="128" spans="2:20" x14ac:dyDescent="0.3">
      <c r="B128" s="59"/>
      <c r="C128" s="32" t="s">
        <v>48</v>
      </c>
      <c r="D128" s="41">
        <f>SUM(D31:D65)</f>
        <v>87.100000000000009</v>
      </c>
      <c r="E128" s="30"/>
      <c r="F128" s="31"/>
      <c r="G128" s="31"/>
      <c r="H128" s="32"/>
      <c r="J128" s="32"/>
      <c r="K128" s="32"/>
      <c r="L128" s="38">
        <f>SUM(L31:L65)</f>
        <v>106.53357142857134</v>
      </c>
      <c r="M128" s="38">
        <f>SUM(M31:M65)</f>
        <v>245</v>
      </c>
      <c r="N128" s="38"/>
      <c r="O128" s="38">
        <f t="shared" ref="O128" si="14">SUM(O31:O65)</f>
        <v>235.51151368061102</v>
      </c>
      <c r="P128" s="33"/>
      <c r="Q128" s="33"/>
      <c r="R128" s="33"/>
      <c r="S128" s="33"/>
      <c r="T128" s="33"/>
    </row>
    <row r="129" spans="2:20" x14ac:dyDescent="0.3">
      <c r="B129" s="59"/>
      <c r="C129" s="32" t="s">
        <v>49</v>
      </c>
      <c r="D129" s="41">
        <f>SUM(D66:D100)</f>
        <v>152.35999999999999</v>
      </c>
      <c r="E129" s="30"/>
      <c r="F129" s="31"/>
      <c r="G129" s="31"/>
      <c r="H129" s="32"/>
      <c r="J129" s="32"/>
      <c r="K129" s="32"/>
      <c r="L129" s="38">
        <f>SUM(L66:L100)</f>
        <v>132.01999999999998</v>
      </c>
      <c r="M129" s="38">
        <f>SUM(M66:M100)</f>
        <v>325</v>
      </c>
      <c r="N129" s="38"/>
      <c r="O129" s="38">
        <f t="shared" ref="O129" si="15">SUM(O66:O100)</f>
        <v>292.62002442044678</v>
      </c>
      <c r="P129" s="33"/>
      <c r="Q129" s="33"/>
      <c r="R129" s="33"/>
      <c r="S129" s="33"/>
      <c r="T129" s="33"/>
    </row>
    <row r="130" spans="2:20" x14ac:dyDescent="0.3">
      <c r="C130" s="37" t="s">
        <v>50</v>
      </c>
      <c r="D130" s="39">
        <f>SUM(D101:D125)</f>
        <v>365.82</v>
      </c>
      <c r="L130" s="39">
        <f>SUM(L101:L125)</f>
        <v>66.508999999999958</v>
      </c>
      <c r="M130" s="39">
        <f>SUM(M101:M125)</f>
        <v>35</v>
      </c>
      <c r="N130" s="39"/>
      <c r="O130" s="39">
        <f t="shared" ref="O130" si="16">SUM(O101:O125)</f>
        <v>372.14986431832943</v>
      </c>
    </row>
    <row r="131" spans="2:20" x14ac:dyDescent="0.3">
      <c r="D131" s="13">
        <f>SUM(D6:D125)</f>
        <v>642.9799999999999</v>
      </c>
      <c r="E131" s="14"/>
      <c r="F131" s="14"/>
      <c r="G131" s="14"/>
      <c r="H131" s="14"/>
      <c r="I131" s="14"/>
      <c r="J131" s="14"/>
      <c r="K131" s="14"/>
      <c r="L131" s="13">
        <f>SUM(L6:L125)</f>
        <v>372.20757142857133</v>
      </c>
      <c r="M131" s="13">
        <f>SUM(M6:M125)</f>
        <v>835</v>
      </c>
      <c r="N131" s="13"/>
      <c r="O131" s="13">
        <f>SUM(O6:O125)</f>
        <v>1123.6166840228461</v>
      </c>
    </row>
    <row r="133" spans="2:20" x14ac:dyDescent="0.3">
      <c r="D133">
        <f>D131/38</f>
        <v>16.92052631578947</v>
      </c>
    </row>
  </sheetData>
  <mergeCells count="6">
    <mergeCell ref="C6:C30"/>
    <mergeCell ref="B2:O2"/>
    <mergeCell ref="F4:F5"/>
    <mergeCell ref="C101:C125"/>
    <mergeCell ref="C31:C65"/>
    <mergeCell ref="C66:C100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U133"/>
  <sheetViews>
    <sheetView topLeftCell="C1" workbookViewId="0">
      <selection activeCell="F11" sqref="F11"/>
    </sheetView>
  </sheetViews>
  <sheetFormatPr defaultRowHeight="14.4" x14ac:dyDescent="0.3"/>
  <cols>
    <col min="1" max="1" width="3.109375" customWidth="1"/>
    <col min="3" max="3" width="12.109375" customWidth="1"/>
    <col min="4" max="4" width="13.21875" customWidth="1"/>
    <col min="5" max="5" width="10.6640625" customWidth="1"/>
    <col min="6" max="6" width="13.77734375" customWidth="1"/>
    <col min="10" max="10" width="11.33203125" customWidth="1"/>
    <col min="11" max="11" width="14.5546875" customWidth="1"/>
    <col min="12" max="12" width="10.21875" customWidth="1"/>
    <col min="13" max="13" width="13.88671875" customWidth="1"/>
    <col min="14" max="14" width="15" customWidth="1"/>
    <col min="15" max="15" width="13.21875" customWidth="1"/>
    <col min="16" max="16" width="17.77734375" customWidth="1"/>
  </cols>
  <sheetData>
    <row r="1" spans="2:21" ht="15" thickBot="1" x14ac:dyDescent="0.35"/>
    <row r="2" spans="2:21" ht="16.2" thickBot="1" x14ac:dyDescent="0.35">
      <c r="B2" s="64" t="s">
        <v>32</v>
      </c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6"/>
    </row>
    <row r="4" spans="2:21" ht="33" customHeight="1" x14ac:dyDescent="0.3">
      <c r="B4" s="1" t="s">
        <v>20</v>
      </c>
      <c r="C4" s="1" t="s">
        <v>4</v>
      </c>
      <c r="D4" s="12" t="s">
        <v>21</v>
      </c>
      <c r="E4" s="1" t="s">
        <v>22</v>
      </c>
      <c r="F4" s="67" t="s">
        <v>34</v>
      </c>
      <c r="G4" s="1" t="s">
        <v>23</v>
      </c>
      <c r="H4" s="1" t="s">
        <v>24</v>
      </c>
      <c r="I4" s="1" t="s">
        <v>25</v>
      </c>
      <c r="J4" s="1" t="s">
        <v>26</v>
      </c>
      <c r="K4" s="1" t="s">
        <v>27</v>
      </c>
      <c r="L4" s="12" t="s">
        <v>28</v>
      </c>
      <c r="M4" s="24" t="s">
        <v>34</v>
      </c>
      <c r="N4" s="24" t="s">
        <v>37</v>
      </c>
      <c r="O4" s="25" t="s">
        <v>38</v>
      </c>
      <c r="P4" s="12" t="s">
        <v>30</v>
      </c>
      <c r="Q4" s="1"/>
      <c r="R4" s="1"/>
      <c r="S4" s="1"/>
      <c r="T4" s="1"/>
      <c r="U4" s="1"/>
    </row>
    <row r="5" spans="2:21" x14ac:dyDescent="0.3">
      <c r="B5" s="1"/>
      <c r="C5" s="16"/>
      <c r="D5" s="19"/>
      <c r="E5" s="19"/>
      <c r="F5" s="68"/>
      <c r="G5" s="19"/>
      <c r="H5" s="19"/>
      <c r="I5" s="19"/>
      <c r="J5" s="19"/>
      <c r="K5" s="19"/>
      <c r="L5" s="19"/>
      <c r="M5" s="4">
        <v>50</v>
      </c>
      <c r="N5" s="26"/>
      <c r="O5" s="18">
        <v>0</v>
      </c>
      <c r="P5" s="18">
        <v>10</v>
      </c>
      <c r="Q5" s="1"/>
      <c r="R5" s="1"/>
      <c r="S5" s="1"/>
      <c r="T5" s="1"/>
      <c r="U5" s="1"/>
    </row>
    <row r="6" spans="2:21" x14ac:dyDescent="0.3">
      <c r="B6" s="9">
        <v>1</v>
      </c>
      <c r="C6" s="61" t="s">
        <v>16</v>
      </c>
      <c r="D6" s="9">
        <v>0</v>
      </c>
      <c r="E6" s="47">
        <v>7.870493816788434</v>
      </c>
      <c r="F6" s="4">
        <v>50</v>
      </c>
      <c r="G6" s="11">
        <v>0.65</v>
      </c>
      <c r="H6" s="10">
        <f>E6*G6</f>
        <v>5.1158209809124822</v>
      </c>
      <c r="I6" s="11">
        <v>100</v>
      </c>
      <c r="J6" s="10">
        <f>(Parameters!$C$11-'1_Day_Lead'!I6)/(Parameters!$C$11-Parameters!$C$12)</f>
        <v>1.2222222222222223</v>
      </c>
      <c r="K6" s="10">
        <f>IF(J6&lt;0,0,IF(J6&gt;1,1,J6))</f>
        <v>1</v>
      </c>
      <c r="L6" s="10">
        <f>H6*K6</f>
        <v>5.1158209809124822</v>
      </c>
      <c r="M6" s="10">
        <f>MAX((M5+O5+D6-L6-P5),0)</f>
        <v>34.884179019087519</v>
      </c>
      <c r="N6" s="10" t="str">
        <f>IF(M6&lt;0.25*F6,"HI",IF(M6&lt;0.5*F6,"MI",IF(M6&lt;0.75*F6,"LI","NI")))</f>
        <v>LI</v>
      </c>
      <c r="O6" s="10">
        <f>IF(N6="NI",0,IF(N6="LI",0.25*F6,IF(N6="MI",0.5*F6,0.75*F6)))</f>
        <v>12.5</v>
      </c>
      <c r="P6" s="10">
        <f>0.25*M6</f>
        <v>8.7210447547718797</v>
      </c>
      <c r="Q6" s="2"/>
      <c r="R6" s="2"/>
      <c r="S6" s="2"/>
      <c r="T6" s="2"/>
      <c r="U6" s="2"/>
    </row>
    <row r="7" spans="2:21" x14ac:dyDescent="0.3">
      <c r="B7" s="9">
        <v>2</v>
      </c>
      <c r="C7" s="62"/>
      <c r="D7" s="9">
        <v>0</v>
      </c>
      <c r="E7" s="47">
        <v>7.0624392968077956</v>
      </c>
      <c r="F7" s="4">
        <v>50</v>
      </c>
      <c r="G7" s="11">
        <v>0.65</v>
      </c>
      <c r="H7" s="10">
        <f t="shared" ref="H7:H70" si="0">E7*G7</f>
        <v>4.5905855429250675</v>
      </c>
      <c r="I7" s="10">
        <f>MAX(0,(I6+L6-D6-M6+O6))</f>
        <v>82.731641961824977</v>
      </c>
      <c r="J7" s="10">
        <f>(Parameters!$C$11-'1_Day_Lead'!I7)/(Parameters!$C$11-Parameters!$C$12)</f>
        <v>1.7018988343937507</v>
      </c>
      <c r="K7" s="10">
        <f t="shared" ref="K7:K70" si="1">IF(J7&lt;0,0,IF(J7&gt;1,1,J7))</f>
        <v>1</v>
      </c>
      <c r="L7" s="10">
        <f t="shared" ref="L7:L70" si="2">H7*K7</f>
        <v>4.5905855429250675</v>
      </c>
      <c r="M7" s="10">
        <f t="shared" ref="M7:M70" si="3">MAX((M6+O6+D7-L7-P6),0)</f>
        <v>34.072548721390568</v>
      </c>
      <c r="N7" s="10" t="str">
        <f t="shared" ref="N7:N70" si="4">IF(M7&lt;0.25*F7,"HI",IF(M7&lt;0.5*F7,"MI",IF(M7&lt;0.75*F7,"LI","NI")))</f>
        <v>LI</v>
      </c>
      <c r="O7" s="10">
        <f t="shared" ref="O7:O70" si="5">IF(N7="NI",0,IF(N7="LI",0.25*F7,IF(N7="MI",0.5*F7,0.75*F7)))</f>
        <v>12.5</v>
      </c>
      <c r="P7" s="10">
        <f t="shared" ref="P7:P70" si="6">0.25*M7</f>
        <v>8.518137180347642</v>
      </c>
      <c r="Q7" s="2"/>
      <c r="R7" s="2"/>
      <c r="S7" s="2"/>
      <c r="T7" s="2"/>
      <c r="U7" s="2"/>
    </row>
    <row r="8" spans="2:21" x14ac:dyDescent="0.3">
      <c r="B8" s="9">
        <v>3</v>
      </c>
      <c r="C8" s="62"/>
      <c r="D8" s="9">
        <v>0</v>
      </c>
      <c r="E8" s="47">
        <v>5.1451480434217522</v>
      </c>
      <c r="F8" s="4">
        <v>50</v>
      </c>
      <c r="G8" s="11">
        <v>0.65</v>
      </c>
      <c r="H8" s="10">
        <f t="shared" si="0"/>
        <v>3.344346228224139</v>
      </c>
      <c r="I8" s="10">
        <f t="shared" ref="I8:I16" si="7">MAX(0,(I7+L7-D7-M7+O7))</f>
        <v>65.749678783359485</v>
      </c>
      <c r="J8" s="10">
        <f>(Parameters!$C$11-'1_Day_Lead'!I8)/(Parameters!$C$11-Parameters!$C$12)</f>
        <v>2.17362003379557</v>
      </c>
      <c r="K8" s="10">
        <f t="shared" si="1"/>
        <v>1</v>
      </c>
      <c r="L8" s="10">
        <f t="shared" si="2"/>
        <v>3.344346228224139</v>
      </c>
      <c r="M8" s="10">
        <f t="shared" si="3"/>
        <v>34.710065312818784</v>
      </c>
      <c r="N8" s="10" t="str">
        <f t="shared" si="4"/>
        <v>LI</v>
      </c>
      <c r="O8" s="10">
        <f t="shared" si="5"/>
        <v>12.5</v>
      </c>
      <c r="P8" s="10">
        <f t="shared" si="6"/>
        <v>8.6775163282046961</v>
      </c>
      <c r="Q8" s="2"/>
      <c r="R8" s="2"/>
      <c r="S8" s="2"/>
      <c r="T8" s="2"/>
      <c r="U8" s="2"/>
    </row>
    <row r="9" spans="2:21" x14ac:dyDescent="0.3">
      <c r="B9" s="9">
        <v>4</v>
      </c>
      <c r="C9" s="62"/>
      <c r="D9" s="9">
        <v>0</v>
      </c>
      <c r="E9" s="47">
        <v>7.5875282937369137</v>
      </c>
      <c r="F9" s="4">
        <v>50</v>
      </c>
      <c r="G9" s="11">
        <v>0.65</v>
      </c>
      <c r="H9" s="10">
        <f t="shared" si="0"/>
        <v>4.9318933909289937</v>
      </c>
      <c r="I9" s="10">
        <f t="shared" si="7"/>
        <v>46.883959698764841</v>
      </c>
      <c r="J9" s="10">
        <f>(Parameters!$C$11-'1_Day_Lead'!I9)/(Parameters!$C$11-Parameters!$C$12)</f>
        <v>2.6976677861454212</v>
      </c>
      <c r="K9" s="10">
        <f t="shared" si="1"/>
        <v>1</v>
      </c>
      <c r="L9" s="10">
        <f t="shared" si="2"/>
        <v>4.9318933909289937</v>
      </c>
      <c r="M9" s="10">
        <f t="shared" si="3"/>
        <v>33.600655593685097</v>
      </c>
      <c r="N9" s="10" t="str">
        <f t="shared" si="4"/>
        <v>LI</v>
      </c>
      <c r="O9" s="10">
        <f t="shared" si="5"/>
        <v>12.5</v>
      </c>
      <c r="P9" s="10">
        <f t="shared" si="6"/>
        <v>8.4001638984212743</v>
      </c>
      <c r="Q9" s="2"/>
      <c r="R9" s="2"/>
      <c r="S9" s="2"/>
      <c r="T9" s="2"/>
      <c r="U9" s="2"/>
    </row>
    <row r="10" spans="2:21" x14ac:dyDescent="0.3">
      <c r="B10" s="9">
        <v>5</v>
      </c>
      <c r="C10" s="62"/>
      <c r="D10" s="9">
        <v>0</v>
      </c>
      <c r="E10" s="47">
        <v>6.1730883614475633</v>
      </c>
      <c r="F10" s="4">
        <v>50</v>
      </c>
      <c r="G10" s="11">
        <v>0.65</v>
      </c>
      <c r="H10" s="10">
        <f t="shared" si="0"/>
        <v>4.0125074349409164</v>
      </c>
      <c r="I10" s="10">
        <f t="shared" si="7"/>
        <v>30.715197496008734</v>
      </c>
      <c r="J10" s="10">
        <f>(Parameters!$C$11-'1_Day_Lead'!I10)/(Parameters!$C$11-Parameters!$C$12)</f>
        <v>3.1468000695553133</v>
      </c>
      <c r="K10" s="10">
        <f t="shared" si="1"/>
        <v>1</v>
      </c>
      <c r="L10" s="10">
        <f t="shared" si="2"/>
        <v>4.0125074349409164</v>
      </c>
      <c r="M10" s="10">
        <f t="shared" si="3"/>
        <v>33.687984260322906</v>
      </c>
      <c r="N10" s="10" t="str">
        <f t="shared" si="4"/>
        <v>LI</v>
      </c>
      <c r="O10" s="10">
        <f t="shared" si="5"/>
        <v>12.5</v>
      </c>
      <c r="P10" s="10">
        <f t="shared" si="6"/>
        <v>8.4219960650807266</v>
      </c>
      <c r="Q10" s="2"/>
      <c r="R10" s="2"/>
      <c r="S10" s="2"/>
      <c r="T10" s="2"/>
      <c r="U10" s="2"/>
    </row>
    <row r="11" spans="2:21" x14ac:dyDescent="0.3">
      <c r="B11" s="9">
        <v>6</v>
      </c>
      <c r="C11" s="62"/>
      <c r="D11" s="9">
        <v>0</v>
      </c>
      <c r="E11" s="47">
        <v>6.1386138852394323</v>
      </c>
      <c r="F11" s="4">
        <v>50</v>
      </c>
      <c r="G11" s="11">
        <v>0.65</v>
      </c>
      <c r="H11" s="10">
        <f t="shared" si="0"/>
        <v>3.9900990254056312</v>
      </c>
      <c r="I11" s="10">
        <f t="shared" si="7"/>
        <v>13.539720670626743</v>
      </c>
      <c r="J11" s="10">
        <f>(Parameters!$C$11-'1_Day_Lead'!I11)/(Parameters!$C$11-Parameters!$C$12)</f>
        <v>3.623896648038146</v>
      </c>
      <c r="K11" s="10">
        <f t="shared" si="1"/>
        <v>1</v>
      </c>
      <c r="L11" s="10">
        <f t="shared" si="2"/>
        <v>3.9900990254056312</v>
      </c>
      <c r="M11" s="10">
        <f t="shared" si="3"/>
        <v>33.775889169836546</v>
      </c>
      <c r="N11" s="10" t="str">
        <f t="shared" si="4"/>
        <v>LI</v>
      </c>
      <c r="O11" s="10">
        <f t="shared" si="5"/>
        <v>12.5</v>
      </c>
      <c r="P11" s="10">
        <f t="shared" si="6"/>
        <v>8.4439722924591365</v>
      </c>
      <c r="Q11" s="2"/>
      <c r="R11" s="2"/>
      <c r="S11" s="2"/>
      <c r="T11" s="2"/>
      <c r="U11" s="2"/>
    </row>
    <row r="12" spans="2:21" x14ac:dyDescent="0.3">
      <c r="B12" s="9">
        <v>7</v>
      </c>
      <c r="C12" s="62"/>
      <c r="D12" s="9">
        <v>0</v>
      </c>
      <c r="E12" s="47">
        <v>0.56769397488983131</v>
      </c>
      <c r="F12" s="4">
        <v>50</v>
      </c>
      <c r="G12" s="11">
        <v>0.65</v>
      </c>
      <c r="H12" s="10">
        <f t="shared" si="0"/>
        <v>0.36900108367839035</v>
      </c>
      <c r="I12" s="10">
        <f t="shared" si="7"/>
        <v>0</v>
      </c>
      <c r="J12" s="10">
        <f>(Parameters!$C$11-'1_Day_Lead'!I12)/(Parameters!$C$11-Parameters!$C$12)</f>
        <v>4</v>
      </c>
      <c r="K12" s="10">
        <f t="shared" si="1"/>
        <v>1</v>
      </c>
      <c r="L12" s="10">
        <f t="shared" si="2"/>
        <v>0.36900108367839035</v>
      </c>
      <c r="M12" s="10">
        <f t="shared" si="3"/>
        <v>37.462915793699018</v>
      </c>
      <c r="N12" s="10" t="str">
        <f t="shared" si="4"/>
        <v>LI</v>
      </c>
      <c r="O12" s="10">
        <f t="shared" si="5"/>
        <v>12.5</v>
      </c>
      <c r="P12" s="10">
        <f t="shared" si="6"/>
        <v>9.3657289484247546</v>
      </c>
      <c r="Q12" s="2"/>
      <c r="R12" s="2"/>
      <c r="S12" s="2"/>
      <c r="T12" s="2"/>
      <c r="U12" s="2"/>
    </row>
    <row r="13" spans="2:21" x14ac:dyDescent="0.3">
      <c r="B13" s="9">
        <v>8</v>
      </c>
      <c r="C13" s="62"/>
      <c r="D13" s="9">
        <v>0</v>
      </c>
      <c r="E13" s="47">
        <v>0.17603947278228668</v>
      </c>
      <c r="F13" s="4">
        <v>50</v>
      </c>
      <c r="G13" s="11">
        <v>0.65</v>
      </c>
      <c r="H13" s="10">
        <f t="shared" si="0"/>
        <v>0.11442565730848635</v>
      </c>
      <c r="I13" s="10">
        <f t="shared" si="7"/>
        <v>0</v>
      </c>
      <c r="J13" s="10">
        <f>(Parameters!$C$11-'1_Day_Lead'!I13)/(Parameters!$C$11-Parameters!$C$12)</f>
        <v>4</v>
      </c>
      <c r="K13" s="10">
        <f t="shared" si="1"/>
        <v>1</v>
      </c>
      <c r="L13" s="10">
        <f t="shared" si="2"/>
        <v>0.11442565730848635</v>
      </c>
      <c r="M13" s="10">
        <f t="shared" si="3"/>
        <v>40.482761187965778</v>
      </c>
      <c r="N13" s="10" t="str">
        <f t="shared" si="4"/>
        <v>NI</v>
      </c>
      <c r="O13" s="10">
        <f t="shared" si="5"/>
        <v>0</v>
      </c>
      <c r="P13" s="10">
        <f t="shared" si="6"/>
        <v>10.120690296991445</v>
      </c>
      <c r="Q13" s="2"/>
      <c r="R13" s="2"/>
      <c r="S13" s="2"/>
      <c r="T13" s="2"/>
      <c r="U13" s="2"/>
    </row>
    <row r="14" spans="2:21" x14ac:dyDescent="0.3">
      <c r="B14" s="9">
        <v>9</v>
      </c>
      <c r="C14" s="62"/>
      <c r="D14" s="9">
        <v>0</v>
      </c>
      <c r="E14" s="47">
        <v>8.7505285465390177</v>
      </c>
      <c r="F14" s="4">
        <v>50</v>
      </c>
      <c r="G14" s="11">
        <v>0.65</v>
      </c>
      <c r="H14" s="10">
        <f t="shared" si="0"/>
        <v>5.6878435552503621</v>
      </c>
      <c r="I14" s="10">
        <f t="shared" si="7"/>
        <v>0</v>
      </c>
      <c r="J14" s="10">
        <f>(Parameters!$C$11-'1_Day_Lead'!I14)/(Parameters!$C$11-Parameters!$C$12)</f>
        <v>4</v>
      </c>
      <c r="K14" s="10">
        <f t="shared" si="1"/>
        <v>1</v>
      </c>
      <c r="L14" s="10">
        <f t="shared" si="2"/>
        <v>5.6878435552503621</v>
      </c>
      <c r="M14" s="10">
        <f t="shared" si="3"/>
        <v>24.674227335723973</v>
      </c>
      <c r="N14" s="10" t="str">
        <f t="shared" si="4"/>
        <v>MI</v>
      </c>
      <c r="O14" s="10">
        <f t="shared" si="5"/>
        <v>25</v>
      </c>
      <c r="P14" s="10">
        <f t="shared" si="6"/>
        <v>6.1685568339309933</v>
      </c>
      <c r="Q14" s="2"/>
      <c r="R14" s="2"/>
      <c r="S14" s="2"/>
      <c r="T14" s="2"/>
      <c r="U14" s="2"/>
    </row>
    <row r="15" spans="2:21" x14ac:dyDescent="0.3">
      <c r="B15" s="9">
        <v>10</v>
      </c>
      <c r="C15" s="62"/>
      <c r="D15" s="9">
        <v>0</v>
      </c>
      <c r="E15" s="47">
        <v>7.6096992596621691</v>
      </c>
      <c r="F15" s="4">
        <v>50</v>
      </c>
      <c r="G15" s="11">
        <v>0.65</v>
      </c>
      <c r="H15" s="10">
        <f t="shared" si="0"/>
        <v>4.9463045187804102</v>
      </c>
      <c r="I15" s="10">
        <f t="shared" si="7"/>
        <v>6.0136162195263907</v>
      </c>
      <c r="J15" s="10">
        <f>(Parameters!$C$11-'1_Day_Lead'!I15)/(Parameters!$C$11-Parameters!$C$12)</f>
        <v>3.8329551050131556</v>
      </c>
      <c r="K15" s="10">
        <f t="shared" si="1"/>
        <v>1</v>
      </c>
      <c r="L15" s="10">
        <f t="shared" si="2"/>
        <v>4.9463045187804102</v>
      </c>
      <c r="M15" s="10">
        <f t="shared" si="3"/>
        <v>38.559365983012569</v>
      </c>
      <c r="N15" s="10" t="str">
        <f t="shared" si="4"/>
        <v>NI</v>
      </c>
      <c r="O15" s="10">
        <f t="shared" si="5"/>
        <v>0</v>
      </c>
      <c r="P15" s="10">
        <f t="shared" si="6"/>
        <v>9.6398414957531422</v>
      </c>
      <c r="Q15" s="2"/>
      <c r="R15" s="2"/>
      <c r="S15" s="2"/>
      <c r="T15" s="2"/>
      <c r="U15" s="2"/>
    </row>
    <row r="16" spans="2:21" x14ac:dyDescent="0.3">
      <c r="B16" s="9">
        <v>11</v>
      </c>
      <c r="C16" s="62"/>
      <c r="D16" s="9">
        <v>0</v>
      </c>
      <c r="E16" s="47">
        <v>3.2353689840871911</v>
      </c>
      <c r="F16" s="4">
        <v>50</v>
      </c>
      <c r="G16" s="11">
        <v>0.65</v>
      </c>
      <c r="H16" s="10">
        <f t="shared" si="0"/>
        <v>2.1029898396566744</v>
      </c>
      <c r="I16" s="10">
        <f t="shared" si="7"/>
        <v>0</v>
      </c>
      <c r="J16" s="10">
        <f>(Parameters!$C$11-'1_Day_Lead'!I16)/(Parameters!$C$11-Parameters!$C$12)</f>
        <v>4</v>
      </c>
      <c r="K16" s="10">
        <f t="shared" si="1"/>
        <v>1</v>
      </c>
      <c r="L16" s="10">
        <f t="shared" si="2"/>
        <v>2.1029898396566744</v>
      </c>
      <c r="M16" s="10">
        <f t="shared" si="3"/>
        <v>26.816534647602754</v>
      </c>
      <c r="N16" s="10" t="str">
        <f t="shared" si="4"/>
        <v>LI</v>
      </c>
      <c r="O16" s="10">
        <f t="shared" si="5"/>
        <v>12.5</v>
      </c>
      <c r="P16" s="10">
        <f t="shared" si="6"/>
        <v>6.7041336619006886</v>
      </c>
      <c r="Q16" s="2"/>
      <c r="R16" s="2"/>
      <c r="S16" s="2"/>
      <c r="T16" s="2"/>
      <c r="U16" s="2"/>
    </row>
    <row r="17" spans="2:21" x14ac:dyDescent="0.3">
      <c r="B17" s="9">
        <v>12</v>
      </c>
      <c r="C17" s="62"/>
      <c r="D17" s="9">
        <v>0</v>
      </c>
      <c r="E17" s="47">
        <v>1.1738410812110385</v>
      </c>
      <c r="F17" s="4">
        <v>50</v>
      </c>
      <c r="G17" s="11">
        <v>0.65</v>
      </c>
      <c r="H17" s="10">
        <f t="shared" si="0"/>
        <v>0.76299670278717502</v>
      </c>
      <c r="I17" s="10">
        <f t="shared" ref="I17:I71" si="8">MAX(0,(I16+L16-D16-M16+O16))</f>
        <v>0</v>
      </c>
      <c r="J17" s="10">
        <f>(Parameters!$C$11-'1_Day_Lead'!I17)/(Parameters!$C$11-Parameters!$C$12)</f>
        <v>4</v>
      </c>
      <c r="K17" s="10">
        <f t="shared" si="1"/>
        <v>1</v>
      </c>
      <c r="L17" s="10">
        <f t="shared" si="2"/>
        <v>0.76299670278717502</v>
      </c>
      <c r="M17" s="10">
        <f t="shared" si="3"/>
        <v>31.849404282914886</v>
      </c>
      <c r="N17" s="10" t="str">
        <f t="shared" si="4"/>
        <v>LI</v>
      </c>
      <c r="O17" s="10">
        <f t="shared" si="5"/>
        <v>12.5</v>
      </c>
      <c r="P17" s="10">
        <f t="shared" si="6"/>
        <v>7.9623510707287215</v>
      </c>
      <c r="Q17" s="2"/>
      <c r="R17" s="2"/>
      <c r="S17" s="2"/>
      <c r="T17" s="2"/>
      <c r="U17" s="2"/>
    </row>
    <row r="18" spans="2:21" x14ac:dyDescent="0.3">
      <c r="B18" s="9">
        <v>13</v>
      </c>
      <c r="C18" s="62"/>
      <c r="D18" s="9">
        <v>0</v>
      </c>
      <c r="E18" s="47">
        <v>5.1103049367293831</v>
      </c>
      <c r="F18" s="4">
        <v>50</v>
      </c>
      <c r="G18" s="11">
        <v>0.65</v>
      </c>
      <c r="H18" s="10">
        <f t="shared" si="0"/>
        <v>3.3216982088740989</v>
      </c>
      <c r="I18" s="10">
        <f t="shared" si="8"/>
        <v>0</v>
      </c>
      <c r="J18" s="10">
        <f>(Parameters!$C$11-'1_Day_Lead'!I18)/(Parameters!$C$11-Parameters!$C$12)</f>
        <v>4</v>
      </c>
      <c r="K18" s="10">
        <f t="shared" si="1"/>
        <v>1</v>
      </c>
      <c r="L18" s="10">
        <f t="shared" si="2"/>
        <v>3.3216982088740989</v>
      </c>
      <c r="M18" s="10">
        <f t="shared" si="3"/>
        <v>33.065355003312071</v>
      </c>
      <c r="N18" s="10" t="str">
        <f t="shared" si="4"/>
        <v>LI</v>
      </c>
      <c r="O18" s="10">
        <f t="shared" si="5"/>
        <v>12.5</v>
      </c>
      <c r="P18" s="10">
        <f t="shared" si="6"/>
        <v>8.2663387508280177</v>
      </c>
      <c r="Q18" s="2"/>
      <c r="R18" s="2"/>
      <c r="S18" s="2"/>
      <c r="T18" s="2"/>
      <c r="U18" s="2"/>
    </row>
    <row r="19" spans="2:21" x14ac:dyDescent="0.3">
      <c r="B19" s="9">
        <v>14</v>
      </c>
      <c r="C19" s="62"/>
      <c r="D19" s="9">
        <v>0</v>
      </c>
      <c r="E19" s="47">
        <v>7.519963641275079</v>
      </c>
      <c r="F19" s="4">
        <v>50</v>
      </c>
      <c r="G19" s="11">
        <v>0.65</v>
      </c>
      <c r="H19" s="10">
        <f t="shared" si="0"/>
        <v>4.8879763668288012</v>
      </c>
      <c r="I19" s="10">
        <f t="shared" si="8"/>
        <v>0</v>
      </c>
      <c r="J19" s="10">
        <f>(Parameters!$C$11-'1_Day_Lead'!I19)/(Parameters!$C$11-Parameters!$C$12)</f>
        <v>4</v>
      </c>
      <c r="K19" s="10">
        <f t="shared" si="1"/>
        <v>1</v>
      </c>
      <c r="L19" s="10">
        <f t="shared" si="2"/>
        <v>4.8879763668288012</v>
      </c>
      <c r="M19" s="10">
        <f t="shared" si="3"/>
        <v>32.411039885655249</v>
      </c>
      <c r="N19" s="10" t="str">
        <f t="shared" si="4"/>
        <v>LI</v>
      </c>
      <c r="O19" s="10">
        <f t="shared" si="5"/>
        <v>12.5</v>
      </c>
      <c r="P19" s="10">
        <f t="shared" si="6"/>
        <v>8.1027599714138123</v>
      </c>
      <c r="Q19" s="2"/>
      <c r="R19" s="2"/>
      <c r="S19" s="2"/>
      <c r="T19" s="2"/>
      <c r="U19" s="2"/>
    </row>
    <row r="20" spans="2:21" x14ac:dyDescent="0.3">
      <c r="B20" s="9">
        <v>15</v>
      </c>
      <c r="C20" s="62"/>
      <c r="D20" s="9">
        <v>0</v>
      </c>
      <c r="E20" s="47">
        <v>3.3650359996633981</v>
      </c>
      <c r="F20" s="4">
        <v>50</v>
      </c>
      <c r="G20" s="11">
        <v>0.65</v>
      </c>
      <c r="H20" s="10">
        <f t="shared" si="0"/>
        <v>2.1872733997812088</v>
      </c>
      <c r="I20" s="10">
        <f t="shared" si="8"/>
        <v>0</v>
      </c>
      <c r="J20" s="10">
        <f>(Parameters!$C$11-'1_Day_Lead'!I20)/(Parameters!$C$11-Parameters!$C$12)</f>
        <v>4</v>
      </c>
      <c r="K20" s="10">
        <f t="shared" si="1"/>
        <v>1</v>
      </c>
      <c r="L20" s="10">
        <f t="shared" si="2"/>
        <v>2.1872733997812088</v>
      </c>
      <c r="M20" s="10">
        <f t="shared" si="3"/>
        <v>34.621006514460227</v>
      </c>
      <c r="N20" s="10" t="str">
        <f t="shared" si="4"/>
        <v>LI</v>
      </c>
      <c r="O20" s="10">
        <f t="shared" si="5"/>
        <v>12.5</v>
      </c>
      <c r="P20" s="10">
        <f t="shared" si="6"/>
        <v>8.6552516286150567</v>
      </c>
      <c r="Q20" s="2"/>
      <c r="R20" s="2"/>
      <c r="S20" s="2"/>
      <c r="T20" s="2"/>
      <c r="U20" s="2"/>
    </row>
    <row r="21" spans="2:21" x14ac:dyDescent="0.3">
      <c r="B21" s="9">
        <v>16</v>
      </c>
      <c r="C21" s="62"/>
      <c r="D21" s="9">
        <v>0</v>
      </c>
      <c r="E21" s="47">
        <v>4.3893032894780291</v>
      </c>
      <c r="F21" s="4">
        <v>50</v>
      </c>
      <c r="G21" s="11">
        <v>0.65</v>
      </c>
      <c r="H21" s="10">
        <f t="shared" si="0"/>
        <v>2.853047138160719</v>
      </c>
      <c r="I21" s="10">
        <f t="shared" si="8"/>
        <v>0</v>
      </c>
      <c r="J21" s="10">
        <f>(Parameters!$C$11-'1_Day_Lead'!I21)/(Parameters!$C$11-Parameters!$C$12)</f>
        <v>4</v>
      </c>
      <c r="K21" s="10">
        <f t="shared" si="1"/>
        <v>1</v>
      </c>
      <c r="L21" s="10">
        <f t="shared" si="2"/>
        <v>2.853047138160719</v>
      </c>
      <c r="M21" s="10">
        <f t="shared" si="3"/>
        <v>35.612707747684453</v>
      </c>
      <c r="N21" s="10" t="str">
        <f t="shared" si="4"/>
        <v>LI</v>
      </c>
      <c r="O21" s="10">
        <f t="shared" si="5"/>
        <v>12.5</v>
      </c>
      <c r="P21" s="10">
        <f t="shared" si="6"/>
        <v>8.9031769369211133</v>
      </c>
      <c r="Q21" s="2"/>
      <c r="R21" s="2"/>
      <c r="S21" s="2"/>
      <c r="T21" s="2"/>
      <c r="U21" s="2"/>
    </row>
    <row r="22" spans="2:21" x14ac:dyDescent="0.3">
      <c r="B22" s="9">
        <v>17</v>
      </c>
      <c r="C22" s="62"/>
      <c r="D22" s="9">
        <v>0</v>
      </c>
      <c r="E22" s="47">
        <v>11.056105000930108</v>
      </c>
      <c r="F22" s="4">
        <v>50</v>
      </c>
      <c r="G22" s="11">
        <v>0.65</v>
      </c>
      <c r="H22" s="10">
        <f t="shared" si="0"/>
        <v>7.1864682506045705</v>
      </c>
      <c r="I22" s="10">
        <f t="shared" si="8"/>
        <v>0</v>
      </c>
      <c r="J22" s="10">
        <f>(Parameters!$C$11-'1_Day_Lead'!I22)/(Parameters!$C$11-Parameters!$C$12)</f>
        <v>4</v>
      </c>
      <c r="K22" s="10">
        <f t="shared" si="1"/>
        <v>1</v>
      </c>
      <c r="L22" s="10">
        <f t="shared" si="2"/>
        <v>7.1864682506045705</v>
      </c>
      <c r="M22" s="10">
        <f t="shared" si="3"/>
        <v>32.02306256015877</v>
      </c>
      <c r="N22" s="10" t="str">
        <f t="shared" si="4"/>
        <v>LI</v>
      </c>
      <c r="O22" s="10">
        <f t="shared" si="5"/>
        <v>12.5</v>
      </c>
      <c r="P22" s="10">
        <f t="shared" si="6"/>
        <v>8.0057656400396926</v>
      </c>
      <c r="Q22" s="2"/>
      <c r="R22" s="2"/>
      <c r="S22" s="2"/>
      <c r="T22" s="2"/>
      <c r="U22" s="2"/>
    </row>
    <row r="23" spans="2:21" x14ac:dyDescent="0.3">
      <c r="B23" s="9">
        <v>18</v>
      </c>
      <c r="C23" s="62"/>
      <c r="D23" s="9">
        <v>0</v>
      </c>
      <c r="E23" s="47">
        <v>4.7294558902758723</v>
      </c>
      <c r="F23" s="4">
        <v>50</v>
      </c>
      <c r="G23" s="11">
        <v>0.65</v>
      </c>
      <c r="H23" s="10">
        <f t="shared" si="0"/>
        <v>3.0741463286793169</v>
      </c>
      <c r="I23" s="10">
        <f t="shared" si="8"/>
        <v>0</v>
      </c>
      <c r="J23" s="10">
        <f>(Parameters!$C$11-'1_Day_Lead'!I23)/(Parameters!$C$11-Parameters!$C$12)</f>
        <v>4</v>
      </c>
      <c r="K23" s="10">
        <f t="shared" si="1"/>
        <v>1</v>
      </c>
      <c r="L23" s="10">
        <f t="shared" si="2"/>
        <v>3.0741463286793169</v>
      </c>
      <c r="M23" s="10">
        <f t="shared" si="3"/>
        <v>33.44315059143976</v>
      </c>
      <c r="N23" s="10" t="str">
        <f t="shared" si="4"/>
        <v>LI</v>
      </c>
      <c r="O23" s="10">
        <f t="shared" si="5"/>
        <v>12.5</v>
      </c>
      <c r="P23" s="10">
        <f t="shared" si="6"/>
        <v>8.3607876478599401</v>
      </c>
      <c r="Q23" s="2"/>
      <c r="R23" s="2"/>
      <c r="S23" s="2"/>
      <c r="T23" s="2"/>
      <c r="U23" s="2"/>
    </row>
    <row r="24" spans="2:21" x14ac:dyDescent="0.3">
      <c r="B24" s="9">
        <v>19</v>
      </c>
      <c r="C24" s="62"/>
      <c r="D24" s="9">
        <v>0</v>
      </c>
      <c r="E24" s="47">
        <v>2.3544236970680297</v>
      </c>
      <c r="F24" s="4">
        <v>50</v>
      </c>
      <c r="G24" s="11">
        <v>0.65</v>
      </c>
      <c r="H24" s="10">
        <f t="shared" si="0"/>
        <v>1.5303754030942194</v>
      </c>
      <c r="I24" s="10">
        <f t="shared" si="8"/>
        <v>0</v>
      </c>
      <c r="J24" s="10">
        <f>(Parameters!$C$11-'1_Day_Lead'!I24)/(Parameters!$C$11-Parameters!$C$12)</f>
        <v>4</v>
      </c>
      <c r="K24" s="10">
        <f t="shared" si="1"/>
        <v>1</v>
      </c>
      <c r="L24" s="10">
        <f t="shared" si="2"/>
        <v>1.5303754030942194</v>
      </c>
      <c r="M24" s="10">
        <f t="shared" si="3"/>
        <v>36.051987540485598</v>
      </c>
      <c r="N24" s="10" t="str">
        <f t="shared" si="4"/>
        <v>LI</v>
      </c>
      <c r="O24" s="10">
        <f t="shared" si="5"/>
        <v>12.5</v>
      </c>
      <c r="P24" s="10">
        <f t="shared" si="6"/>
        <v>9.0129968851213995</v>
      </c>
      <c r="Q24" s="2"/>
      <c r="R24" s="2"/>
      <c r="S24" s="2"/>
      <c r="T24" s="2"/>
      <c r="U24" s="2"/>
    </row>
    <row r="25" spans="2:21" x14ac:dyDescent="0.3">
      <c r="B25" s="9">
        <v>20</v>
      </c>
      <c r="C25" s="62"/>
      <c r="D25" s="9">
        <v>0</v>
      </c>
      <c r="E25" s="47">
        <v>3.398791880623691</v>
      </c>
      <c r="F25" s="4">
        <v>50</v>
      </c>
      <c r="G25" s="11">
        <v>0.65</v>
      </c>
      <c r="H25" s="10">
        <f t="shared" si="0"/>
        <v>2.2092147224053993</v>
      </c>
      <c r="I25" s="10">
        <f t="shared" si="8"/>
        <v>0</v>
      </c>
      <c r="J25" s="10">
        <f>(Parameters!$C$11-'1_Day_Lead'!I25)/(Parameters!$C$11-Parameters!$C$12)</f>
        <v>4</v>
      </c>
      <c r="K25" s="10">
        <f t="shared" si="1"/>
        <v>1</v>
      </c>
      <c r="L25" s="10">
        <f t="shared" si="2"/>
        <v>2.2092147224053993</v>
      </c>
      <c r="M25" s="10">
        <f t="shared" si="3"/>
        <v>37.329775932958796</v>
      </c>
      <c r="N25" s="10" t="str">
        <f t="shared" si="4"/>
        <v>LI</v>
      </c>
      <c r="O25" s="10">
        <f t="shared" si="5"/>
        <v>12.5</v>
      </c>
      <c r="P25" s="10">
        <f t="shared" si="6"/>
        <v>9.332443983239699</v>
      </c>
      <c r="Q25" s="2"/>
      <c r="R25" s="2"/>
      <c r="S25" s="2"/>
      <c r="T25" s="2"/>
      <c r="U25" s="2"/>
    </row>
    <row r="26" spans="2:21" x14ac:dyDescent="0.3">
      <c r="B26" s="9">
        <v>21</v>
      </c>
      <c r="C26" s="62"/>
      <c r="D26" s="9">
        <v>1.5</v>
      </c>
      <c r="E26" s="47">
        <v>4.7352800404691138</v>
      </c>
      <c r="F26" s="4">
        <v>50</v>
      </c>
      <c r="G26" s="11">
        <v>0.65</v>
      </c>
      <c r="H26" s="10">
        <f t="shared" si="0"/>
        <v>3.0779320263049241</v>
      </c>
      <c r="I26" s="10">
        <f t="shared" si="8"/>
        <v>0</v>
      </c>
      <c r="J26" s="10">
        <f>(Parameters!$C$11-'1_Day_Lead'!I26)/(Parameters!$C$11-Parameters!$C$12)</f>
        <v>4</v>
      </c>
      <c r="K26" s="10">
        <f t="shared" si="1"/>
        <v>1</v>
      </c>
      <c r="L26" s="10">
        <f t="shared" si="2"/>
        <v>3.0779320263049241</v>
      </c>
      <c r="M26" s="10">
        <f t="shared" si="3"/>
        <v>38.919399923414176</v>
      </c>
      <c r="N26" s="10" t="str">
        <f t="shared" si="4"/>
        <v>NI</v>
      </c>
      <c r="O26" s="10">
        <f t="shared" si="5"/>
        <v>0</v>
      </c>
      <c r="P26" s="10">
        <f t="shared" si="6"/>
        <v>9.7298499808535439</v>
      </c>
      <c r="Q26" s="2"/>
      <c r="R26" s="2"/>
      <c r="S26" s="2"/>
      <c r="T26" s="2"/>
      <c r="U26" s="2"/>
    </row>
    <row r="27" spans="2:21" x14ac:dyDescent="0.3">
      <c r="B27" s="9">
        <v>22</v>
      </c>
      <c r="C27" s="62"/>
      <c r="D27" s="9">
        <v>13</v>
      </c>
      <c r="E27" s="47">
        <v>2.7759231185835671</v>
      </c>
      <c r="F27" s="4">
        <v>50</v>
      </c>
      <c r="G27" s="11">
        <v>0.65</v>
      </c>
      <c r="H27" s="10">
        <f t="shared" si="0"/>
        <v>1.8043500270793187</v>
      </c>
      <c r="I27" s="10">
        <f t="shared" si="8"/>
        <v>0</v>
      </c>
      <c r="J27" s="10">
        <f>(Parameters!$C$11-'1_Day_Lead'!I27)/(Parameters!$C$11-Parameters!$C$12)</f>
        <v>4</v>
      </c>
      <c r="K27" s="10">
        <f t="shared" si="1"/>
        <v>1</v>
      </c>
      <c r="L27" s="10">
        <f t="shared" si="2"/>
        <v>1.8043500270793187</v>
      </c>
      <c r="M27" s="10">
        <f t="shared" si="3"/>
        <v>40.385199915481316</v>
      </c>
      <c r="N27" s="10" t="str">
        <f t="shared" si="4"/>
        <v>NI</v>
      </c>
      <c r="O27" s="10">
        <f t="shared" si="5"/>
        <v>0</v>
      </c>
      <c r="P27" s="10">
        <f t="shared" si="6"/>
        <v>10.096299978870329</v>
      </c>
      <c r="Q27" s="2"/>
      <c r="R27" s="2"/>
      <c r="S27" s="2"/>
      <c r="T27" s="2"/>
      <c r="U27" s="2"/>
    </row>
    <row r="28" spans="2:21" x14ac:dyDescent="0.3">
      <c r="B28" s="9">
        <v>23</v>
      </c>
      <c r="C28" s="62"/>
      <c r="D28" s="9">
        <v>0</v>
      </c>
      <c r="E28" s="47">
        <v>3.5635218946882001</v>
      </c>
      <c r="F28" s="4">
        <v>50</v>
      </c>
      <c r="G28" s="11">
        <v>0.65</v>
      </c>
      <c r="H28" s="10">
        <f t="shared" si="0"/>
        <v>2.31628923154733</v>
      </c>
      <c r="I28" s="10">
        <f t="shared" si="8"/>
        <v>0</v>
      </c>
      <c r="J28" s="10">
        <f>(Parameters!$C$11-'1_Day_Lead'!I28)/(Parameters!$C$11-Parameters!$C$12)</f>
        <v>4</v>
      </c>
      <c r="K28" s="10">
        <f t="shared" si="1"/>
        <v>1</v>
      </c>
      <c r="L28" s="10">
        <f t="shared" si="2"/>
        <v>2.31628923154733</v>
      </c>
      <c r="M28" s="10">
        <f t="shared" si="3"/>
        <v>27.972610705063659</v>
      </c>
      <c r="N28" s="10" t="str">
        <f t="shared" si="4"/>
        <v>LI</v>
      </c>
      <c r="O28" s="10">
        <f t="shared" si="5"/>
        <v>12.5</v>
      </c>
      <c r="P28" s="10">
        <f t="shared" si="6"/>
        <v>6.9931526762659146</v>
      </c>
      <c r="Q28" s="2"/>
      <c r="R28" s="2"/>
      <c r="S28" s="2"/>
      <c r="T28" s="2"/>
      <c r="U28" s="2"/>
    </row>
    <row r="29" spans="2:21" x14ac:dyDescent="0.3">
      <c r="B29" s="9">
        <v>24</v>
      </c>
      <c r="C29" s="62"/>
      <c r="D29" s="9">
        <v>0</v>
      </c>
      <c r="E29" s="47">
        <v>2.718739043720956</v>
      </c>
      <c r="F29" s="4">
        <v>50</v>
      </c>
      <c r="G29" s="11">
        <v>0.65</v>
      </c>
      <c r="H29" s="10">
        <f t="shared" si="0"/>
        <v>1.7671803784186215</v>
      </c>
      <c r="I29" s="10">
        <f t="shared" si="8"/>
        <v>0</v>
      </c>
      <c r="J29" s="10">
        <f>(Parameters!$C$11-'1_Day_Lead'!I29)/(Parameters!$C$11-Parameters!$C$12)</f>
        <v>4</v>
      </c>
      <c r="K29" s="10">
        <f t="shared" si="1"/>
        <v>1</v>
      </c>
      <c r="L29" s="10">
        <f t="shared" si="2"/>
        <v>1.7671803784186215</v>
      </c>
      <c r="M29" s="10">
        <f t="shared" si="3"/>
        <v>31.712277650379121</v>
      </c>
      <c r="N29" s="10" t="str">
        <f t="shared" si="4"/>
        <v>LI</v>
      </c>
      <c r="O29" s="10">
        <f t="shared" si="5"/>
        <v>12.5</v>
      </c>
      <c r="P29" s="10">
        <f t="shared" si="6"/>
        <v>7.9280694125947804</v>
      </c>
      <c r="Q29" s="2"/>
      <c r="R29" s="2"/>
      <c r="S29" s="2"/>
      <c r="T29" s="2"/>
      <c r="U29" s="2"/>
    </row>
    <row r="30" spans="2:21" x14ac:dyDescent="0.3">
      <c r="B30" s="9">
        <v>25</v>
      </c>
      <c r="C30" s="63"/>
      <c r="D30" s="9">
        <v>0</v>
      </c>
      <c r="E30" s="47">
        <v>3.4757862660938303</v>
      </c>
      <c r="F30" s="4">
        <v>50</v>
      </c>
      <c r="G30" s="11">
        <v>0.65</v>
      </c>
      <c r="H30" s="10">
        <f t="shared" si="0"/>
        <v>2.2592610729609897</v>
      </c>
      <c r="I30" s="10">
        <f t="shared" si="8"/>
        <v>0</v>
      </c>
      <c r="J30" s="10">
        <f>(Parameters!$C$11-'1_Day_Lead'!I30)/(Parameters!$C$11-Parameters!$C$12)</f>
        <v>4</v>
      </c>
      <c r="K30" s="10">
        <f t="shared" si="1"/>
        <v>1</v>
      </c>
      <c r="L30" s="10">
        <f t="shared" si="2"/>
        <v>2.2592610729609897</v>
      </c>
      <c r="M30" s="10">
        <f t="shared" si="3"/>
        <v>34.024947164823352</v>
      </c>
      <c r="N30" s="10" t="str">
        <f t="shared" si="4"/>
        <v>LI</v>
      </c>
      <c r="O30" s="10">
        <f t="shared" si="5"/>
        <v>12.5</v>
      </c>
      <c r="P30" s="10">
        <f t="shared" si="6"/>
        <v>8.5062367912058381</v>
      </c>
      <c r="Q30" s="2"/>
      <c r="R30" s="2"/>
      <c r="S30" s="2"/>
      <c r="T30" s="2"/>
      <c r="U30" s="2"/>
    </row>
    <row r="31" spans="2:21" ht="14.7" customHeight="1" x14ac:dyDescent="0.3">
      <c r="B31" s="9">
        <v>26</v>
      </c>
      <c r="C31" s="61" t="s">
        <v>39</v>
      </c>
      <c r="D31" s="9">
        <v>0</v>
      </c>
      <c r="E31" s="47">
        <v>4.5287989329121192</v>
      </c>
      <c r="F31" s="4">
        <v>30</v>
      </c>
      <c r="G31" s="11">
        <f>G30+(Parameters!$E$18-Parameters!$E$17)/Parameters!$C$18</f>
        <v>0.66428571428571426</v>
      </c>
      <c r="H31" s="10">
        <f t="shared" si="0"/>
        <v>3.0084164340059076</v>
      </c>
      <c r="I31" s="10">
        <f t="shared" si="8"/>
        <v>0</v>
      </c>
      <c r="J31" s="10">
        <f>(Parameters!$C$11-'1_Day_Lead'!I31)/(Parameters!$C$11-Parameters!$C$12)</f>
        <v>4</v>
      </c>
      <c r="K31" s="10">
        <f t="shared" si="1"/>
        <v>1</v>
      </c>
      <c r="L31" s="10">
        <f t="shared" si="2"/>
        <v>3.0084164340059076</v>
      </c>
      <c r="M31" s="10">
        <f t="shared" si="3"/>
        <v>35.010293939611607</v>
      </c>
      <c r="N31" s="10" t="str">
        <f t="shared" si="4"/>
        <v>NI</v>
      </c>
      <c r="O31" s="10">
        <f t="shared" si="5"/>
        <v>0</v>
      </c>
      <c r="P31" s="10">
        <f t="shared" si="6"/>
        <v>8.7525734849029018</v>
      </c>
      <c r="Q31" s="2"/>
      <c r="R31" s="2"/>
      <c r="S31" s="2"/>
      <c r="T31" s="2"/>
      <c r="U31" s="2"/>
    </row>
    <row r="32" spans="2:21" x14ac:dyDescent="0.3">
      <c r="B32" s="9">
        <v>27</v>
      </c>
      <c r="C32" s="62"/>
      <c r="D32" s="9">
        <v>0</v>
      </c>
      <c r="E32" s="47">
        <v>2.307005107327734</v>
      </c>
      <c r="F32" s="4">
        <v>30</v>
      </c>
      <c r="G32" s="11">
        <f>G31+(Parameters!$E$18-Parameters!$E$17)/Parameters!$C$18</f>
        <v>0.67857142857142849</v>
      </c>
      <c r="H32" s="10">
        <f t="shared" si="0"/>
        <v>1.5654677514009623</v>
      </c>
      <c r="I32" s="10">
        <f t="shared" si="8"/>
        <v>0</v>
      </c>
      <c r="J32" s="10">
        <f>(Parameters!$C$11-'1_Day_Lead'!I32)/(Parameters!$C$11-Parameters!$C$12)</f>
        <v>4</v>
      </c>
      <c r="K32" s="10">
        <f t="shared" si="1"/>
        <v>1</v>
      </c>
      <c r="L32" s="10">
        <f t="shared" si="2"/>
        <v>1.5654677514009623</v>
      </c>
      <c r="M32" s="10">
        <f t="shared" si="3"/>
        <v>24.692252703307744</v>
      </c>
      <c r="N32" s="10" t="str">
        <f t="shared" si="4"/>
        <v>NI</v>
      </c>
      <c r="O32" s="10">
        <f t="shared" si="5"/>
        <v>0</v>
      </c>
      <c r="P32" s="10">
        <f t="shared" si="6"/>
        <v>6.1730631758269361</v>
      </c>
      <c r="Q32" s="2"/>
      <c r="R32" s="2"/>
      <c r="S32" s="2"/>
      <c r="T32" s="2"/>
      <c r="U32" s="2"/>
    </row>
    <row r="33" spans="2:21" x14ac:dyDescent="0.3">
      <c r="B33" s="9">
        <v>28</v>
      </c>
      <c r="C33" s="62"/>
      <c r="D33" s="9">
        <v>0</v>
      </c>
      <c r="E33" s="47">
        <v>4.0777656484164355</v>
      </c>
      <c r="F33" s="4">
        <v>30</v>
      </c>
      <c r="G33" s="11">
        <f>G32+(Parameters!$E$18-Parameters!$E$17)/Parameters!$C$18</f>
        <v>0.69285714285714273</v>
      </c>
      <c r="H33" s="10">
        <f t="shared" si="0"/>
        <v>2.8253090564028156</v>
      </c>
      <c r="I33" s="10">
        <f t="shared" si="8"/>
        <v>0</v>
      </c>
      <c r="J33" s="10">
        <f>(Parameters!$C$11-'1_Day_Lead'!I33)/(Parameters!$C$11-Parameters!$C$12)</f>
        <v>4</v>
      </c>
      <c r="K33" s="10">
        <f t="shared" si="1"/>
        <v>1</v>
      </c>
      <c r="L33" s="10">
        <f t="shared" si="2"/>
        <v>2.8253090564028156</v>
      </c>
      <c r="M33" s="10">
        <f t="shared" si="3"/>
        <v>15.693880471077993</v>
      </c>
      <c r="N33" s="10" t="str">
        <f t="shared" si="4"/>
        <v>LI</v>
      </c>
      <c r="O33" s="10">
        <f t="shared" si="5"/>
        <v>7.5</v>
      </c>
      <c r="P33" s="10">
        <f t="shared" si="6"/>
        <v>3.9234701177694982</v>
      </c>
      <c r="Q33" s="2"/>
      <c r="R33" s="2"/>
      <c r="S33" s="2"/>
      <c r="T33" s="2"/>
      <c r="U33" s="2"/>
    </row>
    <row r="34" spans="2:21" x14ac:dyDescent="0.3">
      <c r="B34" s="9">
        <v>29</v>
      </c>
      <c r="C34" s="62"/>
      <c r="D34" s="9">
        <v>0</v>
      </c>
      <c r="E34" s="47">
        <v>2.531661341042843</v>
      </c>
      <c r="F34" s="4">
        <v>30</v>
      </c>
      <c r="G34" s="11">
        <f>G33+(Parameters!$E$18-Parameters!$E$17)/Parameters!$C$18</f>
        <v>0.70714285714285696</v>
      </c>
      <c r="H34" s="10">
        <f t="shared" si="0"/>
        <v>1.7902462340231529</v>
      </c>
      <c r="I34" s="10">
        <f t="shared" si="8"/>
        <v>0</v>
      </c>
      <c r="J34" s="10">
        <f>(Parameters!$C$11-'1_Day_Lead'!I34)/(Parameters!$C$11-Parameters!$C$12)</f>
        <v>4</v>
      </c>
      <c r="K34" s="10">
        <f t="shared" si="1"/>
        <v>1</v>
      </c>
      <c r="L34" s="10">
        <f t="shared" si="2"/>
        <v>1.7902462340231529</v>
      </c>
      <c r="M34" s="10">
        <f t="shared" si="3"/>
        <v>17.480164119285341</v>
      </c>
      <c r="N34" s="10" t="str">
        <f t="shared" si="4"/>
        <v>LI</v>
      </c>
      <c r="O34" s="10">
        <f t="shared" si="5"/>
        <v>7.5</v>
      </c>
      <c r="P34" s="10">
        <f t="shared" si="6"/>
        <v>4.3700410298213352</v>
      </c>
      <c r="Q34" s="2"/>
      <c r="R34" s="2"/>
      <c r="S34" s="2"/>
      <c r="T34" s="2"/>
      <c r="U34" s="2"/>
    </row>
    <row r="35" spans="2:21" x14ac:dyDescent="0.3">
      <c r="B35" s="9">
        <v>30</v>
      </c>
      <c r="C35" s="62"/>
      <c r="D35" s="9">
        <v>0</v>
      </c>
      <c r="E35" s="47">
        <v>2.2115815488767399</v>
      </c>
      <c r="F35" s="4">
        <v>30</v>
      </c>
      <c r="G35" s="11">
        <f>G34+(Parameters!$E$18-Parameters!$E$17)/Parameters!$C$18</f>
        <v>0.7214285714285712</v>
      </c>
      <c r="H35" s="10">
        <f t="shared" si="0"/>
        <v>1.5954981174039333</v>
      </c>
      <c r="I35" s="10">
        <f t="shared" si="8"/>
        <v>0</v>
      </c>
      <c r="J35" s="10">
        <f>(Parameters!$C$11-'1_Day_Lead'!I35)/(Parameters!$C$11-Parameters!$C$12)</f>
        <v>4</v>
      </c>
      <c r="K35" s="10">
        <f t="shared" si="1"/>
        <v>1</v>
      </c>
      <c r="L35" s="10">
        <f t="shared" si="2"/>
        <v>1.5954981174039333</v>
      </c>
      <c r="M35" s="10">
        <f t="shared" si="3"/>
        <v>19.014624972060069</v>
      </c>
      <c r="N35" s="10" t="str">
        <f t="shared" si="4"/>
        <v>LI</v>
      </c>
      <c r="O35" s="10">
        <f t="shared" si="5"/>
        <v>7.5</v>
      </c>
      <c r="P35" s="10">
        <f t="shared" si="6"/>
        <v>4.7536562430150173</v>
      </c>
      <c r="Q35" s="2"/>
      <c r="R35" s="2"/>
      <c r="S35" s="2"/>
      <c r="T35" s="2"/>
      <c r="U35" s="2"/>
    </row>
    <row r="36" spans="2:21" x14ac:dyDescent="0.3">
      <c r="B36" s="9">
        <v>31</v>
      </c>
      <c r="C36" s="62"/>
      <c r="D36" s="9">
        <v>0</v>
      </c>
      <c r="E36" s="47">
        <v>2.7825303530501762</v>
      </c>
      <c r="F36" s="4">
        <v>30</v>
      </c>
      <c r="G36" s="11">
        <f>G35+(Parameters!$E$18-Parameters!$E$17)/Parameters!$C$18</f>
        <v>0.73571428571428543</v>
      </c>
      <c r="H36" s="10">
        <f t="shared" si="0"/>
        <v>2.0471473311726287</v>
      </c>
      <c r="I36" s="10">
        <f t="shared" si="8"/>
        <v>0</v>
      </c>
      <c r="J36" s="10">
        <f>(Parameters!$C$11-'1_Day_Lead'!I36)/(Parameters!$C$11-Parameters!$C$12)</f>
        <v>4</v>
      </c>
      <c r="K36" s="10">
        <f t="shared" si="1"/>
        <v>1</v>
      </c>
      <c r="L36" s="10">
        <f t="shared" si="2"/>
        <v>2.0471473311726287</v>
      </c>
      <c r="M36" s="10">
        <f t="shared" si="3"/>
        <v>19.713821397872422</v>
      </c>
      <c r="N36" s="10" t="str">
        <f t="shared" si="4"/>
        <v>LI</v>
      </c>
      <c r="O36" s="10">
        <f t="shared" si="5"/>
        <v>7.5</v>
      </c>
      <c r="P36" s="10">
        <f t="shared" si="6"/>
        <v>4.9284553494681056</v>
      </c>
      <c r="Q36" s="2"/>
      <c r="R36" s="2"/>
      <c r="S36" s="2"/>
      <c r="T36" s="2"/>
      <c r="U36" s="2"/>
    </row>
    <row r="37" spans="2:21" x14ac:dyDescent="0.3">
      <c r="B37" s="9">
        <v>32</v>
      </c>
      <c r="C37" s="62"/>
      <c r="D37" s="9">
        <v>0</v>
      </c>
      <c r="E37" s="47">
        <v>5.0138555987894424</v>
      </c>
      <c r="F37" s="4">
        <v>30</v>
      </c>
      <c r="G37" s="11">
        <f>G36+(Parameters!$E$18-Parameters!$E$17)/Parameters!$C$18</f>
        <v>0.74999999999999967</v>
      </c>
      <c r="H37" s="10">
        <f t="shared" si="0"/>
        <v>3.76039169909208</v>
      </c>
      <c r="I37" s="10">
        <f t="shared" si="8"/>
        <v>0</v>
      </c>
      <c r="J37" s="10">
        <f>(Parameters!$C$11-'1_Day_Lead'!I37)/(Parameters!$C$11-Parameters!$C$12)</f>
        <v>4</v>
      </c>
      <c r="K37" s="10">
        <f t="shared" si="1"/>
        <v>1</v>
      </c>
      <c r="L37" s="10">
        <f t="shared" si="2"/>
        <v>3.76039169909208</v>
      </c>
      <c r="M37" s="10">
        <f t="shared" si="3"/>
        <v>18.524974349312238</v>
      </c>
      <c r="N37" s="10" t="str">
        <f t="shared" si="4"/>
        <v>LI</v>
      </c>
      <c r="O37" s="10">
        <f t="shared" si="5"/>
        <v>7.5</v>
      </c>
      <c r="P37" s="10">
        <f t="shared" si="6"/>
        <v>4.6312435873280595</v>
      </c>
      <c r="Q37" s="2"/>
      <c r="R37" s="2"/>
      <c r="S37" s="2"/>
      <c r="T37" s="2"/>
      <c r="U37" s="2"/>
    </row>
    <row r="38" spans="2:21" x14ac:dyDescent="0.3">
      <c r="B38" s="9">
        <v>33</v>
      </c>
      <c r="C38" s="62"/>
      <c r="D38" s="9">
        <v>0</v>
      </c>
      <c r="E38" s="47">
        <v>3.1572058375937488</v>
      </c>
      <c r="F38" s="4">
        <v>30</v>
      </c>
      <c r="G38" s="11">
        <f>G37+(Parameters!$E$18-Parameters!$E$17)/Parameters!$C$18</f>
        <v>0.7642857142857139</v>
      </c>
      <c r="H38" s="10">
        <f t="shared" si="0"/>
        <v>2.413007318732364</v>
      </c>
      <c r="I38" s="10">
        <f t="shared" si="8"/>
        <v>0</v>
      </c>
      <c r="J38" s="10">
        <f>(Parameters!$C$11-'1_Day_Lead'!I38)/(Parameters!$C$11-Parameters!$C$12)</f>
        <v>4</v>
      </c>
      <c r="K38" s="10">
        <f t="shared" si="1"/>
        <v>1</v>
      </c>
      <c r="L38" s="10">
        <f t="shared" si="2"/>
        <v>2.413007318732364</v>
      </c>
      <c r="M38" s="10">
        <f t="shared" si="3"/>
        <v>18.980723443251811</v>
      </c>
      <c r="N38" s="10" t="str">
        <f t="shared" si="4"/>
        <v>LI</v>
      </c>
      <c r="O38" s="10">
        <f t="shared" si="5"/>
        <v>7.5</v>
      </c>
      <c r="P38" s="10">
        <f t="shared" si="6"/>
        <v>4.7451808608129529</v>
      </c>
      <c r="Q38" s="2"/>
      <c r="R38" s="2"/>
      <c r="S38" s="2"/>
      <c r="T38" s="2"/>
      <c r="U38" s="2"/>
    </row>
    <row r="39" spans="2:21" x14ac:dyDescent="0.3">
      <c r="B39" s="9">
        <v>34</v>
      </c>
      <c r="C39" s="62"/>
      <c r="D39" s="9">
        <v>0</v>
      </c>
      <c r="E39" s="47">
        <v>1.7888353966355477</v>
      </c>
      <c r="F39" s="4">
        <v>30</v>
      </c>
      <c r="G39" s="11">
        <f>G38+(Parameters!$E$18-Parameters!$E$17)/Parameters!$C$18</f>
        <v>0.77857142857142814</v>
      </c>
      <c r="H39" s="10">
        <f t="shared" si="0"/>
        <v>1.3927361302376757</v>
      </c>
      <c r="I39" s="10">
        <f t="shared" si="8"/>
        <v>0</v>
      </c>
      <c r="J39" s="10">
        <f>(Parameters!$C$11-'1_Day_Lead'!I39)/(Parameters!$C$11-Parameters!$C$12)</f>
        <v>4</v>
      </c>
      <c r="K39" s="10">
        <f t="shared" si="1"/>
        <v>1</v>
      </c>
      <c r="L39" s="10">
        <f t="shared" si="2"/>
        <v>1.3927361302376757</v>
      </c>
      <c r="M39" s="10">
        <f t="shared" si="3"/>
        <v>20.342806452201181</v>
      </c>
      <c r="N39" s="10" t="str">
        <f t="shared" si="4"/>
        <v>LI</v>
      </c>
      <c r="O39" s="10">
        <f t="shared" si="5"/>
        <v>7.5</v>
      </c>
      <c r="P39" s="10">
        <f t="shared" si="6"/>
        <v>5.0857016130502952</v>
      </c>
      <c r="Q39" s="2"/>
      <c r="R39" s="2"/>
      <c r="S39" s="2"/>
      <c r="T39" s="2"/>
      <c r="U39" s="2"/>
    </row>
    <row r="40" spans="2:21" x14ac:dyDescent="0.3">
      <c r="B40" s="9">
        <v>35</v>
      </c>
      <c r="C40" s="62"/>
      <c r="D40" s="9">
        <v>0</v>
      </c>
      <c r="E40" s="47">
        <v>1.6162804719960147</v>
      </c>
      <c r="F40" s="4">
        <v>30</v>
      </c>
      <c r="G40" s="11">
        <f>G39+(Parameters!$E$18-Parameters!$E$17)/Parameters!$C$18</f>
        <v>0.79285714285714237</v>
      </c>
      <c r="H40" s="10">
        <f t="shared" si="0"/>
        <v>1.2814795170825537</v>
      </c>
      <c r="I40" s="10">
        <f t="shared" si="8"/>
        <v>0</v>
      </c>
      <c r="J40" s="10">
        <f>(Parameters!$C$11-'1_Day_Lead'!I40)/(Parameters!$C$11-Parameters!$C$12)</f>
        <v>4</v>
      </c>
      <c r="K40" s="10">
        <f t="shared" si="1"/>
        <v>1</v>
      </c>
      <c r="L40" s="10">
        <f t="shared" si="2"/>
        <v>1.2814795170825537</v>
      </c>
      <c r="M40" s="10">
        <f t="shared" si="3"/>
        <v>21.475625322068332</v>
      </c>
      <c r="N40" s="10" t="str">
        <f t="shared" si="4"/>
        <v>LI</v>
      </c>
      <c r="O40" s="10">
        <f t="shared" si="5"/>
        <v>7.5</v>
      </c>
      <c r="P40" s="10">
        <f t="shared" si="6"/>
        <v>5.368906330517083</v>
      </c>
      <c r="Q40" s="2"/>
      <c r="R40" s="2"/>
      <c r="S40" s="2"/>
      <c r="T40" s="2"/>
      <c r="U40" s="2"/>
    </row>
    <row r="41" spans="2:21" x14ac:dyDescent="0.3">
      <c r="B41" s="9">
        <v>36</v>
      </c>
      <c r="C41" s="62"/>
      <c r="D41" s="9">
        <v>0</v>
      </c>
      <c r="E41" s="47">
        <v>1.1689622512584477</v>
      </c>
      <c r="F41" s="4">
        <v>30</v>
      </c>
      <c r="G41" s="11">
        <f>G40+(Parameters!$E$18-Parameters!$E$17)/Parameters!$C$18</f>
        <v>0.80714285714285661</v>
      </c>
      <c r="H41" s="10">
        <f t="shared" si="0"/>
        <v>0.94351953137288924</v>
      </c>
      <c r="I41" s="10">
        <f t="shared" si="8"/>
        <v>0</v>
      </c>
      <c r="J41" s="10">
        <f>(Parameters!$C$11-'1_Day_Lead'!I41)/(Parameters!$C$11-Parameters!$C$12)</f>
        <v>4</v>
      </c>
      <c r="K41" s="10">
        <f t="shared" si="1"/>
        <v>1</v>
      </c>
      <c r="L41" s="10">
        <f t="shared" si="2"/>
        <v>0.94351953137288924</v>
      </c>
      <c r="M41" s="10">
        <f t="shared" si="3"/>
        <v>22.663199460178362</v>
      </c>
      <c r="N41" s="10" t="str">
        <f t="shared" si="4"/>
        <v>NI</v>
      </c>
      <c r="O41" s="10">
        <f t="shared" si="5"/>
        <v>0</v>
      </c>
      <c r="P41" s="10">
        <f t="shared" si="6"/>
        <v>5.6657998650445904</v>
      </c>
      <c r="Q41" s="33"/>
      <c r="R41" s="33"/>
      <c r="S41" s="33"/>
      <c r="T41" s="33"/>
      <c r="U41" s="33"/>
    </row>
    <row r="42" spans="2:21" x14ac:dyDescent="0.3">
      <c r="B42" s="9">
        <v>37</v>
      </c>
      <c r="C42" s="62"/>
      <c r="D42" s="9">
        <v>0.3</v>
      </c>
      <c r="E42" s="47">
        <v>4.0729050752849592</v>
      </c>
      <c r="F42" s="4">
        <v>30</v>
      </c>
      <c r="G42" s="11">
        <f>G41+(Parameters!$E$18-Parameters!$E$17)/Parameters!$C$18</f>
        <v>0.82142857142857084</v>
      </c>
      <c r="H42" s="10">
        <f t="shared" si="0"/>
        <v>3.3456005975554999</v>
      </c>
      <c r="I42" s="10">
        <f t="shared" si="8"/>
        <v>0</v>
      </c>
      <c r="J42" s="10">
        <f>(Parameters!$C$11-'1_Day_Lead'!I42)/(Parameters!$C$11-Parameters!$C$12)</f>
        <v>4</v>
      </c>
      <c r="K42" s="10">
        <f t="shared" si="1"/>
        <v>1</v>
      </c>
      <c r="L42" s="10">
        <f t="shared" si="2"/>
        <v>3.3456005975554999</v>
      </c>
      <c r="M42" s="10">
        <f t="shared" si="3"/>
        <v>13.951798997578273</v>
      </c>
      <c r="N42" s="10" t="str">
        <f t="shared" si="4"/>
        <v>MI</v>
      </c>
      <c r="O42" s="10">
        <f t="shared" si="5"/>
        <v>15</v>
      </c>
      <c r="P42" s="10">
        <f t="shared" si="6"/>
        <v>3.4879497493945681</v>
      </c>
      <c r="Q42" s="33"/>
      <c r="R42" s="33"/>
      <c r="S42" s="33"/>
      <c r="T42" s="33"/>
      <c r="U42" s="33"/>
    </row>
    <row r="43" spans="2:21" x14ac:dyDescent="0.3">
      <c r="B43" s="9">
        <v>38</v>
      </c>
      <c r="C43" s="62"/>
      <c r="D43" s="9">
        <v>0</v>
      </c>
      <c r="E43" s="47">
        <v>2.0684740437280613</v>
      </c>
      <c r="F43" s="4">
        <v>30</v>
      </c>
      <c r="G43" s="11">
        <f>G42+(Parameters!$E$18-Parameters!$E$17)/Parameters!$C$18</f>
        <v>0.83571428571428508</v>
      </c>
      <c r="H43" s="10">
        <f t="shared" si="0"/>
        <v>1.7286533079727355</v>
      </c>
      <c r="I43" s="10">
        <f t="shared" si="8"/>
        <v>4.0938015999772279</v>
      </c>
      <c r="J43" s="10">
        <f>(Parameters!$C$11-'1_Day_Lead'!I43)/(Parameters!$C$11-Parameters!$C$12)</f>
        <v>3.8862832888895209</v>
      </c>
      <c r="K43" s="10">
        <f t="shared" si="1"/>
        <v>1</v>
      </c>
      <c r="L43" s="10">
        <f t="shared" si="2"/>
        <v>1.7286533079727355</v>
      </c>
      <c r="M43" s="10">
        <f t="shared" si="3"/>
        <v>23.735195940210971</v>
      </c>
      <c r="N43" s="10" t="str">
        <f t="shared" si="4"/>
        <v>NI</v>
      </c>
      <c r="O43" s="10">
        <f t="shared" si="5"/>
        <v>0</v>
      </c>
      <c r="P43" s="10">
        <f t="shared" si="6"/>
        <v>5.9337989850527428</v>
      </c>
      <c r="Q43" s="33"/>
      <c r="R43" s="33"/>
      <c r="S43" s="33"/>
      <c r="T43" s="33"/>
      <c r="U43" s="33"/>
    </row>
    <row r="44" spans="2:21" x14ac:dyDescent="0.3">
      <c r="B44" s="9">
        <v>39</v>
      </c>
      <c r="C44" s="62"/>
      <c r="D44" s="9">
        <v>0.3</v>
      </c>
      <c r="E44" s="47">
        <v>1.4370998872546104</v>
      </c>
      <c r="F44" s="4">
        <v>30</v>
      </c>
      <c r="G44" s="11">
        <f>G43+(Parameters!$E$18-Parameters!$E$17)/Parameters!$C$18</f>
        <v>0.84999999999999931</v>
      </c>
      <c r="H44" s="10">
        <f t="shared" si="0"/>
        <v>1.2215349041664179</v>
      </c>
      <c r="I44" s="10">
        <f t="shared" si="8"/>
        <v>0</v>
      </c>
      <c r="J44" s="10">
        <f>(Parameters!$C$11-'1_Day_Lead'!I44)/(Parameters!$C$11-Parameters!$C$12)</f>
        <v>4</v>
      </c>
      <c r="K44" s="10">
        <f t="shared" si="1"/>
        <v>1</v>
      </c>
      <c r="L44" s="10">
        <f t="shared" si="2"/>
        <v>1.2215349041664179</v>
      </c>
      <c r="M44" s="10">
        <f t="shared" si="3"/>
        <v>16.879862050991811</v>
      </c>
      <c r="N44" s="10" t="str">
        <f t="shared" si="4"/>
        <v>LI</v>
      </c>
      <c r="O44" s="10">
        <f t="shared" si="5"/>
        <v>7.5</v>
      </c>
      <c r="P44" s="10">
        <f t="shared" si="6"/>
        <v>4.2199655127479527</v>
      </c>
      <c r="Q44" s="33"/>
      <c r="R44" s="33"/>
      <c r="S44" s="33"/>
      <c r="T44" s="33"/>
      <c r="U44" s="33"/>
    </row>
    <row r="45" spans="2:21" x14ac:dyDescent="0.3">
      <c r="B45" s="9">
        <v>40</v>
      </c>
      <c r="C45" s="62"/>
      <c r="D45" s="9">
        <v>0</v>
      </c>
      <c r="E45" s="47">
        <v>0.96027518320829852</v>
      </c>
      <c r="F45" s="4">
        <v>30</v>
      </c>
      <c r="G45" s="11">
        <f>G44+(Parameters!$E$18-Parameters!$E$17)/Parameters!$C$18</f>
        <v>0.86428571428571355</v>
      </c>
      <c r="H45" s="10">
        <f t="shared" si="0"/>
        <v>0.82995212263002871</v>
      </c>
      <c r="I45" s="10">
        <f t="shared" si="8"/>
        <v>0</v>
      </c>
      <c r="J45" s="10">
        <f>(Parameters!$C$11-'1_Day_Lead'!I45)/(Parameters!$C$11-Parameters!$C$12)</f>
        <v>4</v>
      </c>
      <c r="K45" s="10">
        <f t="shared" si="1"/>
        <v>1</v>
      </c>
      <c r="L45" s="10">
        <f t="shared" si="2"/>
        <v>0.82995212263002871</v>
      </c>
      <c r="M45" s="10">
        <f t="shared" si="3"/>
        <v>19.329944415613831</v>
      </c>
      <c r="N45" s="10" t="str">
        <f t="shared" si="4"/>
        <v>LI</v>
      </c>
      <c r="O45" s="10">
        <f t="shared" si="5"/>
        <v>7.5</v>
      </c>
      <c r="P45" s="10">
        <f t="shared" si="6"/>
        <v>4.8324861039034577</v>
      </c>
      <c r="Q45" s="33"/>
      <c r="R45" s="33"/>
      <c r="S45" s="33"/>
      <c r="T45" s="33"/>
      <c r="U45" s="33"/>
    </row>
    <row r="46" spans="2:21" x14ac:dyDescent="0.3">
      <c r="B46" s="9">
        <v>41</v>
      </c>
      <c r="C46" s="62"/>
      <c r="D46" s="9">
        <v>0</v>
      </c>
      <c r="E46" s="47">
        <v>2.8202546135384758</v>
      </c>
      <c r="F46" s="4">
        <v>30</v>
      </c>
      <c r="G46" s="11">
        <f>G45+(Parameters!$E$18-Parameters!$E$17)/Parameters!$C$18</f>
        <v>0.87857142857142778</v>
      </c>
      <c r="H46" s="10">
        <f t="shared" si="0"/>
        <v>2.4777951247516588</v>
      </c>
      <c r="I46" s="10">
        <f t="shared" si="8"/>
        <v>0</v>
      </c>
      <c r="J46" s="10">
        <f>(Parameters!$C$11-'1_Day_Lead'!I46)/(Parameters!$C$11-Parameters!$C$12)</f>
        <v>4</v>
      </c>
      <c r="K46" s="10">
        <f t="shared" si="1"/>
        <v>1</v>
      </c>
      <c r="L46" s="10">
        <f t="shared" si="2"/>
        <v>2.4777951247516588</v>
      </c>
      <c r="M46" s="10">
        <f t="shared" si="3"/>
        <v>19.519663186958716</v>
      </c>
      <c r="N46" s="10" t="str">
        <f t="shared" si="4"/>
        <v>LI</v>
      </c>
      <c r="O46" s="10">
        <f t="shared" si="5"/>
        <v>7.5</v>
      </c>
      <c r="P46" s="10">
        <f t="shared" si="6"/>
        <v>4.8799157967396791</v>
      </c>
      <c r="Q46" s="33"/>
      <c r="R46" s="33"/>
      <c r="S46" s="33"/>
      <c r="T46" s="33"/>
      <c r="U46" s="33"/>
    </row>
    <row r="47" spans="2:21" x14ac:dyDescent="0.3">
      <c r="B47" s="9">
        <v>42</v>
      </c>
      <c r="C47" s="62"/>
      <c r="D47" s="9">
        <v>1.8</v>
      </c>
      <c r="E47" s="47">
        <v>2.5104374431037448</v>
      </c>
      <c r="F47" s="4">
        <v>30</v>
      </c>
      <c r="G47" s="11">
        <f>G46+(Parameters!$E$18-Parameters!$E$17)/Parameters!$C$18</f>
        <v>0.89285714285714202</v>
      </c>
      <c r="H47" s="10">
        <f t="shared" si="0"/>
        <v>2.2414620027711987</v>
      </c>
      <c r="I47" s="10">
        <f t="shared" si="8"/>
        <v>0</v>
      </c>
      <c r="J47" s="10">
        <f>(Parameters!$C$11-'1_Day_Lead'!I47)/(Parameters!$C$11-Parameters!$C$12)</f>
        <v>4</v>
      </c>
      <c r="K47" s="10">
        <f t="shared" si="1"/>
        <v>1</v>
      </c>
      <c r="L47" s="10">
        <f t="shared" si="2"/>
        <v>2.2414620027711987</v>
      </c>
      <c r="M47" s="10">
        <f t="shared" si="3"/>
        <v>21.698285387447839</v>
      </c>
      <c r="N47" s="10" t="str">
        <f t="shared" si="4"/>
        <v>LI</v>
      </c>
      <c r="O47" s="10">
        <f t="shared" si="5"/>
        <v>7.5</v>
      </c>
      <c r="P47" s="10">
        <f t="shared" si="6"/>
        <v>5.4245713468619599</v>
      </c>
      <c r="Q47" s="33"/>
      <c r="R47" s="33"/>
      <c r="S47" s="33"/>
      <c r="T47" s="33"/>
      <c r="U47" s="33"/>
    </row>
    <row r="48" spans="2:21" x14ac:dyDescent="0.3">
      <c r="B48" s="9">
        <v>43</v>
      </c>
      <c r="C48" s="62"/>
      <c r="D48" s="9">
        <v>0</v>
      </c>
      <c r="E48" s="47">
        <v>2.7348148925772819</v>
      </c>
      <c r="F48" s="4">
        <v>30</v>
      </c>
      <c r="G48" s="11">
        <f>G47+(Parameters!$E$18-Parameters!$E$17)/Parameters!$C$18</f>
        <v>0.90714285714285625</v>
      </c>
      <c r="H48" s="10">
        <f t="shared" si="0"/>
        <v>2.480867795409389</v>
      </c>
      <c r="I48" s="10">
        <f t="shared" si="8"/>
        <v>0</v>
      </c>
      <c r="J48" s="10">
        <f>(Parameters!$C$11-'1_Day_Lead'!I48)/(Parameters!$C$11-Parameters!$C$12)</f>
        <v>4</v>
      </c>
      <c r="K48" s="10">
        <f t="shared" si="1"/>
        <v>1</v>
      </c>
      <c r="L48" s="10">
        <f t="shared" si="2"/>
        <v>2.480867795409389</v>
      </c>
      <c r="M48" s="10">
        <f t="shared" si="3"/>
        <v>21.292846245176491</v>
      </c>
      <c r="N48" s="10" t="str">
        <f t="shared" si="4"/>
        <v>LI</v>
      </c>
      <c r="O48" s="10">
        <f t="shared" si="5"/>
        <v>7.5</v>
      </c>
      <c r="P48" s="10">
        <f t="shared" si="6"/>
        <v>5.3232115612941229</v>
      </c>
      <c r="Q48" s="33"/>
      <c r="R48" s="33"/>
      <c r="S48" s="33"/>
      <c r="T48" s="33"/>
      <c r="U48" s="33"/>
    </row>
    <row r="49" spans="2:21" x14ac:dyDescent="0.3">
      <c r="B49" s="9">
        <v>44</v>
      </c>
      <c r="C49" s="62"/>
      <c r="D49" s="9">
        <v>0</v>
      </c>
      <c r="E49" s="47">
        <v>1.3083411345844234</v>
      </c>
      <c r="F49" s="4">
        <v>30</v>
      </c>
      <c r="G49" s="11">
        <f>G48+(Parameters!$E$18-Parameters!$E$17)/Parameters!$C$18</f>
        <v>0.92142857142857049</v>
      </c>
      <c r="H49" s="10">
        <f t="shared" si="0"/>
        <v>1.2055429025813602</v>
      </c>
      <c r="I49" s="10">
        <f t="shared" si="8"/>
        <v>0</v>
      </c>
      <c r="J49" s="10">
        <f>(Parameters!$C$11-'1_Day_Lead'!I49)/(Parameters!$C$11-Parameters!$C$12)</f>
        <v>4</v>
      </c>
      <c r="K49" s="10">
        <f t="shared" si="1"/>
        <v>1</v>
      </c>
      <c r="L49" s="10">
        <f t="shared" si="2"/>
        <v>1.2055429025813602</v>
      </c>
      <c r="M49" s="10">
        <f t="shared" si="3"/>
        <v>22.264091781301008</v>
      </c>
      <c r="N49" s="10" t="str">
        <f t="shared" si="4"/>
        <v>LI</v>
      </c>
      <c r="O49" s="10">
        <f t="shared" si="5"/>
        <v>7.5</v>
      </c>
      <c r="P49" s="10">
        <f t="shared" si="6"/>
        <v>5.5660229453252521</v>
      </c>
      <c r="Q49" s="33"/>
      <c r="R49" s="33"/>
      <c r="S49" s="33"/>
      <c r="T49" s="33"/>
      <c r="U49" s="33"/>
    </row>
    <row r="50" spans="2:21" x14ac:dyDescent="0.3">
      <c r="B50" s="9">
        <v>45</v>
      </c>
      <c r="C50" s="62"/>
      <c r="D50" s="9">
        <v>1.3</v>
      </c>
      <c r="E50" s="47">
        <v>0.8983935891838708</v>
      </c>
      <c r="F50" s="4">
        <v>30</v>
      </c>
      <c r="G50" s="11">
        <f>G49+(Parameters!$E$18-Parameters!$E$17)/Parameters!$C$18</f>
        <v>0.93571428571428472</v>
      </c>
      <c r="H50" s="10">
        <f t="shared" si="0"/>
        <v>0.84063971559347817</v>
      </c>
      <c r="I50" s="10">
        <f t="shared" si="8"/>
        <v>0</v>
      </c>
      <c r="J50" s="10">
        <f>(Parameters!$C$11-'1_Day_Lead'!I50)/(Parameters!$C$11-Parameters!$C$12)</f>
        <v>4</v>
      </c>
      <c r="K50" s="10">
        <f t="shared" si="1"/>
        <v>1</v>
      </c>
      <c r="L50" s="10">
        <f t="shared" si="2"/>
        <v>0.84063971559347817</v>
      </c>
      <c r="M50" s="10">
        <f t="shared" si="3"/>
        <v>24.657429120382279</v>
      </c>
      <c r="N50" s="10" t="str">
        <f t="shared" si="4"/>
        <v>NI</v>
      </c>
      <c r="O50" s="10">
        <f t="shared" si="5"/>
        <v>0</v>
      </c>
      <c r="P50" s="10">
        <f t="shared" si="6"/>
        <v>6.1643572800955697</v>
      </c>
      <c r="Q50" s="33"/>
      <c r="R50" s="33"/>
      <c r="S50" s="33"/>
      <c r="T50" s="33"/>
      <c r="U50" s="33"/>
    </row>
    <row r="51" spans="2:21" x14ac:dyDescent="0.3">
      <c r="B51" s="9">
        <v>46</v>
      </c>
      <c r="C51" s="62"/>
      <c r="D51" s="9">
        <v>2</v>
      </c>
      <c r="E51" s="47">
        <v>1.2813815823732875</v>
      </c>
      <c r="F51" s="4">
        <v>30</v>
      </c>
      <c r="G51" s="11">
        <f>G50+(Parameters!$E$18-Parameters!$E$17)/Parameters!$C$18</f>
        <v>0.94999999999999896</v>
      </c>
      <c r="H51" s="10">
        <f t="shared" si="0"/>
        <v>1.2173125032546217</v>
      </c>
      <c r="I51" s="10">
        <f t="shared" si="8"/>
        <v>0</v>
      </c>
      <c r="J51" s="10">
        <f>(Parameters!$C$11-'1_Day_Lead'!I51)/(Parameters!$C$11-Parameters!$C$12)</f>
        <v>4</v>
      </c>
      <c r="K51" s="10">
        <f t="shared" si="1"/>
        <v>1</v>
      </c>
      <c r="L51" s="10">
        <f t="shared" si="2"/>
        <v>1.2173125032546217</v>
      </c>
      <c r="M51" s="10">
        <f t="shared" si="3"/>
        <v>19.275759337032088</v>
      </c>
      <c r="N51" s="10" t="str">
        <f t="shared" si="4"/>
        <v>LI</v>
      </c>
      <c r="O51" s="10">
        <f t="shared" si="5"/>
        <v>7.5</v>
      </c>
      <c r="P51" s="10">
        <f t="shared" si="6"/>
        <v>4.8189398342580221</v>
      </c>
      <c r="Q51" s="33"/>
      <c r="R51" s="33"/>
      <c r="S51" s="33"/>
      <c r="T51" s="33"/>
      <c r="U51" s="33"/>
    </row>
    <row r="52" spans="2:21" x14ac:dyDescent="0.3">
      <c r="B52" s="9">
        <v>47</v>
      </c>
      <c r="C52" s="62"/>
      <c r="D52" s="9">
        <v>6.9</v>
      </c>
      <c r="E52" s="47">
        <v>2.5570842637851796</v>
      </c>
      <c r="F52" s="4">
        <v>30</v>
      </c>
      <c r="G52" s="11">
        <f>G51+(Parameters!$E$18-Parameters!$E$17)/Parameters!$C$18</f>
        <v>0.96428571428571319</v>
      </c>
      <c r="H52" s="10">
        <f t="shared" si="0"/>
        <v>2.465759825792849</v>
      </c>
      <c r="I52" s="10">
        <f t="shared" si="8"/>
        <v>0</v>
      </c>
      <c r="J52" s="10">
        <f>(Parameters!$C$11-'1_Day_Lead'!I52)/(Parameters!$C$11-Parameters!$C$12)</f>
        <v>4</v>
      </c>
      <c r="K52" s="10">
        <f t="shared" si="1"/>
        <v>1</v>
      </c>
      <c r="L52" s="10">
        <f t="shared" si="2"/>
        <v>2.465759825792849</v>
      </c>
      <c r="M52" s="10">
        <f t="shared" si="3"/>
        <v>26.391059676981222</v>
      </c>
      <c r="N52" s="10" t="str">
        <f t="shared" si="4"/>
        <v>NI</v>
      </c>
      <c r="O52" s="10">
        <f t="shared" si="5"/>
        <v>0</v>
      </c>
      <c r="P52" s="10">
        <f t="shared" si="6"/>
        <v>6.5977649192453054</v>
      </c>
      <c r="Q52" s="33"/>
      <c r="R52" s="33"/>
      <c r="S52" s="33"/>
      <c r="T52" s="33"/>
      <c r="U52" s="33"/>
    </row>
    <row r="53" spans="2:21" x14ac:dyDescent="0.3">
      <c r="B53" s="9">
        <v>48</v>
      </c>
      <c r="C53" s="62"/>
      <c r="D53" s="9">
        <v>4.3</v>
      </c>
      <c r="E53" s="47">
        <v>2.4185045501060549</v>
      </c>
      <c r="F53" s="4">
        <v>30</v>
      </c>
      <c r="G53" s="11">
        <f>G52+(Parameters!$E$18-Parameters!$E$17)/Parameters!$C$18</f>
        <v>0.97857142857142743</v>
      </c>
      <c r="H53" s="10">
        <f t="shared" si="0"/>
        <v>2.3666794526037793</v>
      </c>
      <c r="I53" s="10">
        <f t="shared" si="8"/>
        <v>0</v>
      </c>
      <c r="J53" s="10">
        <f>(Parameters!$C$11-'1_Day_Lead'!I53)/(Parameters!$C$11-Parameters!$C$12)</f>
        <v>4</v>
      </c>
      <c r="K53" s="10">
        <f t="shared" si="1"/>
        <v>1</v>
      </c>
      <c r="L53" s="10">
        <f t="shared" si="2"/>
        <v>2.3666794526037793</v>
      </c>
      <c r="M53" s="10">
        <f t="shared" si="3"/>
        <v>21.726615305132135</v>
      </c>
      <c r="N53" s="10" t="str">
        <f t="shared" si="4"/>
        <v>LI</v>
      </c>
      <c r="O53" s="10">
        <f t="shared" si="5"/>
        <v>7.5</v>
      </c>
      <c r="P53" s="10">
        <f t="shared" si="6"/>
        <v>5.4316538262830338</v>
      </c>
      <c r="Q53" s="33"/>
      <c r="R53" s="33"/>
      <c r="S53" s="33"/>
      <c r="T53" s="33"/>
      <c r="U53" s="33"/>
    </row>
    <row r="54" spans="2:21" x14ac:dyDescent="0.3">
      <c r="B54" s="9">
        <v>49</v>
      </c>
      <c r="C54" s="62"/>
      <c r="D54" s="9">
        <v>0</v>
      </c>
      <c r="E54" s="47">
        <v>4.8562292902978443</v>
      </c>
      <c r="F54" s="4">
        <v>30</v>
      </c>
      <c r="G54" s="11">
        <f>G53+(Parameters!$E$18-Parameters!$E$17)/Parameters!$C$18</f>
        <v>0.99285714285714166</v>
      </c>
      <c r="H54" s="10">
        <f t="shared" si="0"/>
        <v>4.8215419382242821</v>
      </c>
      <c r="I54" s="10">
        <f t="shared" si="8"/>
        <v>0</v>
      </c>
      <c r="J54" s="10">
        <f>(Parameters!$C$11-'1_Day_Lead'!I54)/(Parameters!$C$11-Parameters!$C$12)</f>
        <v>4</v>
      </c>
      <c r="K54" s="10">
        <f t="shared" si="1"/>
        <v>1</v>
      </c>
      <c r="L54" s="10">
        <f t="shared" si="2"/>
        <v>4.8215419382242821</v>
      </c>
      <c r="M54" s="10">
        <f t="shared" si="3"/>
        <v>18.973419540624818</v>
      </c>
      <c r="N54" s="10" t="str">
        <f t="shared" si="4"/>
        <v>LI</v>
      </c>
      <c r="O54" s="10">
        <f t="shared" si="5"/>
        <v>7.5</v>
      </c>
      <c r="P54" s="10">
        <f t="shared" si="6"/>
        <v>4.7433548851562044</v>
      </c>
      <c r="Q54" s="33"/>
      <c r="R54" s="33"/>
      <c r="S54" s="33"/>
      <c r="T54" s="33"/>
      <c r="U54" s="33"/>
    </row>
    <row r="55" spans="2:21" x14ac:dyDescent="0.3">
      <c r="B55" s="9">
        <v>50</v>
      </c>
      <c r="C55" s="62"/>
      <c r="D55" s="9">
        <v>5.3</v>
      </c>
      <c r="E55" s="47">
        <v>0.93554713634966113</v>
      </c>
      <c r="F55" s="4">
        <v>30</v>
      </c>
      <c r="G55" s="11">
        <f>G54+(Parameters!$E$18-Parameters!$E$17)/Parameters!$C$18</f>
        <v>1.007142857142856</v>
      </c>
      <c r="H55" s="10">
        <f t="shared" si="0"/>
        <v>0.94222961589501475</v>
      </c>
      <c r="I55" s="10">
        <f t="shared" si="8"/>
        <v>0</v>
      </c>
      <c r="J55" s="10">
        <f>(Parameters!$C$11-'1_Day_Lead'!I55)/(Parameters!$C$11-Parameters!$C$12)</f>
        <v>4</v>
      </c>
      <c r="K55" s="10">
        <f t="shared" si="1"/>
        <v>1</v>
      </c>
      <c r="L55" s="10">
        <f t="shared" si="2"/>
        <v>0.94222961589501475</v>
      </c>
      <c r="M55" s="10">
        <f t="shared" si="3"/>
        <v>26.087835039573598</v>
      </c>
      <c r="N55" s="10" t="str">
        <f t="shared" si="4"/>
        <v>NI</v>
      </c>
      <c r="O55" s="10">
        <f t="shared" si="5"/>
        <v>0</v>
      </c>
      <c r="P55" s="10">
        <f t="shared" si="6"/>
        <v>6.5219587598933995</v>
      </c>
      <c r="Q55" s="33"/>
      <c r="R55" s="33"/>
      <c r="S55" s="33"/>
      <c r="T55" s="33"/>
      <c r="U55" s="33"/>
    </row>
    <row r="56" spans="2:21" x14ac:dyDescent="0.3">
      <c r="B56" s="9">
        <v>51</v>
      </c>
      <c r="C56" s="62"/>
      <c r="D56" s="9">
        <v>0</v>
      </c>
      <c r="E56" s="47">
        <v>3.7001355034558872</v>
      </c>
      <c r="F56" s="4">
        <v>30</v>
      </c>
      <c r="G56" s="11">
        <f>G55+(Parameters!$E$18-Parameters!$E$17)/Parameters!$C$18</f>
        <v>1.0214285714285702</v>
      </c>
      <c r="H56" s="10">
        <f t="shared" si="0"/>
        <v>3.7794241213870805</v>
      </c>
      <c r="I56" s="10">
        <f t="shared" si="8"/>
        <v>0</v>
      </c>
      <c r="J56" s="10">
        <f>(Parameters!$C$11-'1_Day_Lead'!I56)/(Parameters!$C$11-Parameters!$C$12)</f>
        <v>4</v>
      </c>
      <c r="K56" s="10">
        <f t="shared" si="1"/>
        <v>1</v>
      </c>
      <c r="L56" s="10">
        <f t="shared" si="2"/>
        <v>3.7794241213870805</v>
      </c>
      <c r="M56" s="10">
        <f t="shared" si="3"/>
        <v>15.786452158293118</v>
      </c>
      <c r="N56" s="10" t="str">
        <f t="shared" si="4"/>
        <v>LI</v>
      </c>
      <c r="O56" s="10">
        <f t="shared" si="5"/>
        <v>7.5</v>
      </c>
      <c r="P56" s="10">
        <f t="shared" si="6"/>
        <v>3.9466130395732795</v>
      </c>
      <c r="Q56" s="33"/>
      <c r="R56" s="33"/>
      <c r="S56" s="33"/>
      <c r="T56" s="33"/>
      <c r="U56" s="33"/>
    </row>
    <row r="57" spans="2:21" x14ac:dyDescent="0.3">
      <c r="B57" s="9">
        <v>52</v>
      </c>
      <c r="C57" s="62"/>
      <c r="D57" s="9">
        <v>1.3</v>
      </c>
      <c r="E57" s="47">
        <v>2.0347268020736715</v>
      </c>
      <c r="F57" s="4">
        <v>30</v>
      </c>
      <c r="G57" s="11">
        <f>G56+(Parameters!$E$18-Parameters!$E$17)/Parameters!$C$18</f>
        <v>1.0357142857142845</v>
      </c>
      <c r="H57" s="10">
        <f t="shared" si="0"/>
        <v>2.1073956164334429</v>
      </c>
      <c r="I57" s="10">
        <f t="shared" si="8"/>
        <v>0</v>
      </c>
      <c r="J57" s="10">
        <f>(Parameters!$C$11-'1_Day_Lead'!I57)/(Parameters!$C$11-Parameters!$C$12)</f>
        <v>4</v>
      </c>
      <c r="K57" s="10">
        <f t="shared" si="1"/>
        <v>1</v>
      </c>
      <c r="L57" s="10">
        <f t="shared" si="2"/>
        <v>2.1073956164334429</v>
      </c>
      <c r="M57" s="10">
        <f t="shared" si="3"/>
        <v>18.532443502286394</v>
      </c>
      <c r="N57" s="10" t="str">
        <f t="shared" si="4"/>
        <v>LI</v>
      </c>
      <c r="O57" s="10">
        <f t="shared" si="5"/>
        <v>7.5</v>
      </c>
      <c r="P57" s="10">
        <f t="shared" si="6"/>
        <v>4.6331108755715986</v>
      </c>
      <c r="Q57" s="33"/>
      <c r="R57" s="33"/>
      <c r="S57" s="33"/>
      <c r="T57" s="33"/>
      <c r="U57" s="33"/>
    </row>
    <row r="58" spans="2:21" x14ac:dyDescent="0.3">
      <c r="B58" s="9">
        <v>53</v>
      </c>
      <c r="C58" s="62"/>
      <c r="D58" s="9">
        <v>3.6</v>
      </c>
      <c r="E58" s="47">
        <v>2.393943897249097</v>
      </c>
      <c r="F58" s="4">
        <v>30</v>
      </c>
      <c r="G58" s="11">
        <f>G57+(Parameters!$E$18-Parameters!$E$17)/Parameters!$C$18</f>
        <v>1.0499999999999987</v>
      </c>
      <c r="H58" s="10">
        <f t="shared" si="0"/>
        <v>2.5136410921115488</v>
      </c>
      <c r="I58" s="10">
        <f t="shared" si="8"/>
        <v>0</v>
      </c>
      <c r="J58" s="10">
        <f>(Parameters!$C$11-'1_Day_Lead'!I58)/(Parameters!$C$11-Parameters!$C$12)</f>
        <v>4</v>
      </c>
      <c r="K58" s="10">
        <f t="shared" si="1"/>
        <v>1</v>
      </c>
      <c r="L58" s="10">
        <f t="shared" si="2"/>
        <v>2.5136410921115488</v>
      </c>
      <c r="M58" s="10">
        <f t="shared" si="3"/>
        <v>22.485691534603248</v>
      </c>
      <c r="N58" s="10" t="str">
        <f t="shared" si="4"/>
        <v>LI</v>
      </c>
      <c r="O58" s="10">
        <f t="shared" si="5"/>
        <v>7.5</v>
      </c>
      <c r="P58" s="10">
        <f t="shared" si="6"/>
        <v>5.621422883650812</v>
      </c>
      <c r="Q58" s="33"/>
      <c r="R58" s="33"/>
      <c r="S58" s="33"/>
      <c r="T58" s="33"/>
      <c r="U58" s="33"/>
    </row>
    <row r="59" spans="2:21" x14ac:dyDescent="0.3">
      <c r="B59" s="9">
        <v>54</v>
      </c>
      <c r="C59" s="62"/>
      <c r="D59" s="9">
        <v>0</v>
      </c>
      <c r="E59" s="47">
        <v>1.6172216181143153</v>
      </c>
      <c r="F59" s="4">
        <v>30</v>
      </c>
      <c r="G59" s="11">
        <f>G58+(Parameters!$E$18-Parameters!$E$17)/Parameters!$C$18</f>
        <v>1.0642857142857129</v>
      </c>
      <c r="H59" s="10">
        <f t="shared" si="0"/>
        <v>1.7211858649930905</v>
      </c>
      <c r="I59" s="10">
        <f t="shared" si="8"/>
        <v>0</v>
      </c>
      <c r="J59" s="10">
        <f>(Parameters!$C$11-'1_Day_Lead'!I59)/(Parameters!$C$11-Parameters!$C$12)</f>
        <v>4</v>
      </c>
      <c r="K59" s="10">
        <f t="shared" si="1"/>
        <v>1</v>
      </c>
      <c r="L59" s="10">
        <f t="shared" si="2"/>
        <v>1.7211858649930905</v>
      </c>
      <c r="M59" s="10">
        <f t="shared" si="3"/>
        <v>22.643082785959347</v>
      </c>
      <c r="N59" s="10" t="str">
        <f t="shared" si="4"/>
        <v>NI</v>
      </c>
      <c r="O59" s="10">
        <f t="shared" si="5"/>
        <v>0</v>
      </c>
      <c r="P59" s="10">
        <f t="shared" si="6"/>
        <v>5.6607706964898368</v>
      </c>
      <c r="Q59" s="33"/>
      <c r="R59" s="33"/>
      <c r="S59" s="33"/>
      <c r="T59" s="33"/>
      <c r="U59" s="33"/>
    </row>
    <row r="60" spans="2:21" x14ac:dyDescent="0.3">
      <c r="B60" s="9">
        <v>55</v>
      </c>
      <c r="C60" s="62"/>
      <c r="D60" s="9">
        <v>6.1</v>
      </c>
      <c r="E60" s="47">
        <v>2.9235638013793985</v>
      </c>
      <c r="F60" s="4">
        <v>30</v>
      </c>
      <c r="G60" s="11">
        <f>G59+(Parameters!$E$18-Parameters!$E$17)/Parameters!$C$18</f>
        <v>1.0785714285714272</v>
      </c>
      <c r="H60" s="10">
        <f t="shared" si="0"/>
        <v>3.1532723857734899</v>
      </c>
      <c r="I60" s="10">
        <f t="shared" si="8"/>
        <v>0</v>
      </c>
      <c r="J60" s="10">
        <f>(Parameters!$C$11-'1_Day_Lead'!I60)/(Parameters!$C$11-Parameters!$C$12)</f>
        <v>4</v>
      </c>
      <c r="K60" s="10">
        <f t="shared" si="1"/>
        <v>1</v>
      </c>
      <c r="L60" s="10">
        <f t="shared" si="2"/>
        <v>3.1532723857734899</v>
      </c>
      <c r="M60" s="10">
        <f t="shared" si="3"/>
        <v>19.929039703696017</v>
      </c>
      <c r="N60" s="10" t="str">
        <f t="shared" si="4"/>
        <v>LI</v>
      </c>
      <c r="O60" s="10">
        <f t="shared" si="5"/>
        <v>7.5</v>
      </c>
      <c r="P60" s="10">
        <f t="shared" si="6"/>
        <v>4.9822599259240041</v>
      </c>
      <c r="Q60" s="33"/>
      <c r="R60" s="33"/>
      <c r="S60" s="33"/>
      <c r="T60" s="33"/>
      <c r="U60" s="33"/>
    </row>
    <row r="61" spans="2:21" x14ac:dyDescent="0.3">
      <c r="B61" s="9">
        <v>56</v>
      </c>
      <c r="C61" s="62"/>
      <c r="D61" s="9">
        <v>0</v>
      </c>
      <c r="E61" s="47">
        <v>3.5224315143280238</v>
      </c>
      <c r="F61" s="4">
        <v>30</v>
      </c>
      <c r="G61" s="11">
        <f>G60+(Parameters!$E$18-Parameters!$E$17)/Parameters!$C$18</f>
        <v>1.0928571428571414</v>
      </c>
      <c r="H61" s="10">
        <f t="shared" si="0"/>
        <v>3.8495144406584783</v>
      </c>
      <c r="I61" s="10">
        <f t="shared" si="8"/>
        <v>0</v>
      </c>
      <c r="J61" s="10">
        <f>(Parameters!$C$11-'1_Day_Lead'!I61)/(Parameters!$C$11-Parameters!$C$12)</f>
        <v>4</v>
      </c>
      <c r="K61" s="10">
        <f t="shared" si="1"/>
        <v>1</v>
      </c>
      <c r="L61" s="10">
        <f t="shared" si="2"/>
        <v>3.8495144406584783</v>
      </c>
      <c r="M61" s="10">
        <f t="shared" si="3"/>
        <v>18.597265337113534</v>
      </c>
      <c r="N61" s="10" t="str">
        <f t="shared" si="4"/>
        <v>LI</v>
      </c>
      <c r="O61" s="10">
        <f t="shared" si="5"/>
        <v>7.5</v>
      </c>
      <c r="P61" s="10">
        <f t="shared" si="6"/>
        <v>4.6493163342783834</v>
      </c>
      <c r="Q61" s="33"/>
      <c r="R61" s="33"/>
      <c r="S61" s="33"/>
      <c r="T61" s="33"/>
      <c r="U61" s="33"/>
    </row>
    <row r="62" spans="2:21" x14ac:dyDescent="0.3">
      <c r="B62" s="9">
        <v>57</v>
      </c>
      <c r="C62" s="62"/>
      <c r="D62" s="9">
        <v>0</v>
      </c>
      <c r="E62" s="47">
        <v>3.3171484229698676</v>
      </c>
      <c r="F62" s="4">
        <v>30</v>
      </c>
      <c r="G62" s="11">
        <f>G61+(Parameters!$E$18-Parameters!$E$17)/Parameters!$C$18</f>
        <v>1.1071428571428557</v>
      </c>
      <c r="H62" s="10">
        <f t="shared" si="0"/>
        <v>3.6725571825737768</v>
      </c>
      <c r="I62" s="10">
        <f t="shared" si="8"/>
        <v>0</v>
      </c>
      <c r="J62" s="10">
        <f>(Parameters!$C$11-'1_Day_Lead'!I62)/(Parameters!$C$11-Parameters!$C$12)</f>
        <v>4</v>
      </c>
      <c r="K62" s="10">
        <f t="shared" si="1"/>
        <v>1</v>
      </c>
      <c r="L62" s="10">
        <f t="shared" si="2"/>
        <v>3.6725571825737768</v>
      </c>
      <c r="M62" s="10">
        <f t="shared" si="3"/>
        <v>17.775391820261376</v>
      </c>
      <c r="N62" s="10" t="str">
        <f t="shared" si="4"/>
        <v>LI</v>
      </c>
      <c r="O62" s="10">
        <f t="shared" si="5"/>
        <v>7.5</v>
      </c>
      <c r="P62" s="10">
        <f t="shared" si="6"/>
        <v>4.443847955065344</v>
      </c>
      <c r="Q62" s="33"/>
      <c r="R62" s="33"/>
      <c r="S62" s="33"/>
      <c r="T62" s="33"/>
      <c r="U62" s="33"/>
    </row>
    <row r="63" spans="2:21" x14ac:dyDescent="0.3">
      <c r="B63" s="9">
        <v>58</v>
      </c>
      <c r="C63" s="62"/>
      <c r="D63" s="9">
        <v>0</v>
      </c>
      <c r="E63" s="47">
        <v>2.9929317201767374</v>
      </c>
      <c r="F63" s="4">
        <v>30</v>
      </c>
      <c r="G63" s="11">
        <f>G62+(Parameters!$E$18-Parameters!$E$17)/Parameters!$C$18</f>
        <v>1.1214285714285699</v>
      </c>
      <c r="H63" s="10">
        <f t="shared" si="0"/>
        <v>3.3563591433410509</v>
      </c>
      <c r="I63" s="10">
        <f t="shared" si="8"/>
        <v>0</v>
      </c>
      <c r="J63" s="10">
        <f>(Parameters!$C$11-'1_Day_Lead'!I63)/(Parameters!$C$11-Parameters!$C$12)</f>
        <v>4</v>
      </c>
      <c r="K63" s="10">
        <f t="shared" si="1"/>
        <v>1</v>
      </c>
      <c r="L63" s="10">
        <f t="shared" si="2"/>
        <v>3.3563591433410509</v>
      </c>
      <c r="M63" s="10">
        <f t="shared" si="3"/>
        <v>17.47518472185498</v>
      </c>
      <c r="N63" s="10" t="str">
        <f t="shared" si="4"/>
        <v>LI</v>
      </c>
      <c r="O63" s="10">
        <f t="shared" si="5"/>
        <v>7.5</v>
      </c>
      <c r="P63" s="10">
        <f t="shared" si="6"/>
        <v>4.368796180463745</v>
      </c>
      <c r="Q63" s="33"/>
      <c r="R63" s="33"/>
      <c r="S63" s="33"/>
      <c r="T63" s="33"/>
      <c r="U63" s="33"/>
    </row>
    <row r="64" spans="2:21" x14ac:dyDescent="0.3">
      <c r="B64" s="9">
        <v>59</v>
      </c>
      <c r="C64" s="62"/>
      <c r="D64" s="9">
        <v>0</v>
      </c>
      <c r="E64" s="47">
        <v>1.3894284908546701</v>
      </c>
      <c r="F64" s="4">
        <v>30</v>
      </c>
      <c r="G64" s="11">
        <f>G63+(Parameters!$E$18-Parameters!$E$17)/Parameters!$C$18</f>
        <v>1.1357142857142841</v>
      </c>
      <c r="H64" s="10">
        <f t="shared" si="0"/>
        <v>1.5779937860420874</v>
      </c>
      <c r="I64" s="10">
        <f t="shared" si="8"/>
        <v>0</v>
      </c>
      <c r="J64" s="10">
        <f>(Parameters!$C$11-'1_Day_Lead'!I64)/(Parameters!$C$11-Parameters!$C$12)</f>
        <v>4</v>
      </c>
      <c r="K64" s="10">
        <f t="shared" si="1"/>
        <v>1</v>
      </c>
      <c r="L64" s="10">
        <f t="shared" si="2"/>
        <v>1.5779937860420874</v>
      </c>
      <c r="M64" s="10">
        <f t="shared" si="3"/>
        <v>19.028394755349147</v>
      </c>
      <c r="N64" s="10" t="str">
        <f t="shared" si="4"/>
        <v>LI</v>
      </c>
      <c r="O64" s="10">
        <f t="shared" si="5"/>
        <v>7.5</v>
      </c>
      <c r="P64" s="10">
        <f t="shared" si="6"/>
        <v>4.7570986888372868</v>
      </c>
      <c r="Q64" s="33"/>
      <c r="R64" s="33"/>
      <c r="S64" s="33"/>
      <c r="T64" s="33"/>
      <c r="U64" s="33"/>
    </row>
    <row r="65" spans="2:21" x14ac:dyDescent="0.3">
      <c r="B65" s="9">
        <v>60</v>
      </c>
      <c r="C65" s="63"/>
      <c r="D65" s="9">
        <v>0.3</v>
      </c>
      <c r="E65" s="47">
        <v>0.77187558056673811</v>
      </c>
      <c r="F65" s="4">
        <v>30</v>
      </c>
      <c r="G65" s="11">
        <f>G64+(Parameters!$E$18-Parameters!$E$17)/Parameters!$C$18</f>
        <v>1.1499999999999984</v>
      </c>
      <c r="H65" s="10">
        <f t="shared" si="0"/>
        <v>0.88765691765174759</v>
      </c>
      <c r="I65" s="10">
        <f t="shared" si="8"/>
        <v>0</v>
      </c>
      <c r="J65" s="10">
        <f>(Parameters!$C$11-'1_Day_Lead'!I65)/(Parameters!$C$11-Parameters!$C$12)</f>
        <v>4</v>
      </c>
      <c r="K65" s="10">
        <f t="shared" si="1"/>
        <v>1</v>
      </c>
      <c r="L65" s="10">
        <f t="shared" si="2"/>
        <v>0.88765691765174759</v>
      </c>
      <c r="M65" s="10">
        <f t="shared" si="3"/>
        <v>21.183639148860117</v>
      </c>
      <c r="N65" s="10" t="str">
        <f t="shared" si="4"/>
        <v>LI</v>
      </c>
      <c r="O65" s="10">
        <f t="shared" si="5"/>
        <v>7.5</v>
      </c>
      <c r="P65" s="10">
        <f t="shared" si="6"/>
        <v>5.2959097872150291</v>
      </c>
      <c r="Q65" s="33"/>
      <c r="R65" s="33"/>
      <c r="S65" s="33"/>
      <c r="T65" s="33"/>
      <c r="U65" s="33"/>
    </row>
    <row r="66" spans="2:21" ht="14.7" customHeight="1" x14ac:dyDescent="0.3">
      <c r="B66" s="9">
        <v>61</v>
      </c>
      <c r="C66" s="61" t="s">
        <v>40</v>
      </c>
      <c r="D66" s="9">
        <v>0</v>
      </c>
      <c r="E66" s="47">
        <v>1.4517349975423477</v>
      </c>
      <c r="F66" s="4">
        <v>40</v>
      </c>
      <c r="G66" s="11">
        <f>1.15</f>
        <v>1.1499999999999999</v>
      </c>
      <c r="H66" s="10">
        <f t="shared" si="0"/>
        <v>1.6694952471736997</v>
      </c>
      <c r="I66" s="10">
        <f t="shared" si="8"/>
        <v>0</v>
      </c>
      <c r="J66" s="10">
        <f>(Parameters!$C$11-'1_Day_Lead'!I66)/(Parameters!$C$11-Parameters!$C$12)</f>
        <v>4</v>
      </c>
      <c r="K66" s="10">
        <f t="shared" si="1"/>
        <v>1</v>
      </c>
      <c r="L66" s="10">
        <f t="shared" si="2"/>
        <v>1.6694952471736997</v>
      </c>
      <c r="M66" s="10">
        <f t="shared" si="3"/>
        <v>21.718234114471386</v>
      </c>
      <c r="N66" s="10" t="str">
        <f t="shared" si="4"/>
        <v>LI</v>
      </c>
      <c r="O66" s="10">
        <f t="shared" si="5"/>
        <v>10</v>
      </c>
      <c r="P66" s="10">
        <f t="shared" si="6"/>
        <v>5.4295585286178465</v>
      </c>
      <c r="Q66" s="33"/>
      <c r="R66" s="33"/>
      <c r="S66" s="33"/>
      <c r="T66" s="33"/>
      <c r="U66" s="33"/>
    </row>
    <row r="67" spans="2:21" x14ac:dyDescent="0.3">
      <c r="B67" s="9">
        <v>62</v>
      </c>
      <c r="C67" s="62"/>
      <c r="D67" s="9">
        <v>0.5</v>
      </c>
      <c r="E67" s="47">
        <v>1.9429672150720436</v>
      </c>
      <c r="F67" s="4">
        <v>40</v>
      </c>
      <c r="G67" s="11">
        <f t="shared" ref="G67:G100" si="9">1.15</f>
        <v>1.1499999999999999</v>
      </c>
      <c r="H67" s="10">
        <f t="shared" si="0"/>
        <v>2.2344122973328502</v>
      </c>
      <c r="I67" s="10">
        <f t="shared" si="8"/>
        <v>0</v>
      </c>
      <c r="J67" s="10">
        <f>(Parameters!$C$11-'1_Day_Lead'!I67)/(Parameters!$C$11-Parameters!$C$12)</f>
        <v>4</v>
      </c>
      <c r="K67" s="10">
        <f t="shared" si="1"/>
        <v>1</v>
      </c>
      <c r="L67" s="10">
        <f t="shared" si="2"/>
        <v>2.2344122973328502</v>
      </c>
      <c r="M67" s="10">
        <f t="shared" si="3"/>
        <v>24.554263288520691</v>
      </c>
      <c r="N67" s="10" t="str">
        <f t="shared" si="4"/>
        <v>LI</v>
      </c>
      <c r="O67" s="10">
        <f t="shared" si="5"/>
        <v>10</v>
      </c>
      <c r="P67" s="10">
        <f t="shared" si="6"/>
        <v>6.1385658221301727</v>
      </c>
      <c r="Q67" s="33"/>
      <c r="R67" s="33"/>
      <c r="S67" s="33"/>
      <c r="T67" s="33"/>
      <c r="U67" s="33"/>
    </row>
    <row r="68" spans="2:21" x14ac:dyDescent="0.3">
      <c r="B68" s="9">
        <v>63</v>
      </c>
      <c r="C68" s="62"/>
      <c r="D68" s="9">
        <v>0.3</v>
      </c>
      <c r="E68" s="47">
        <v>2.3831908362241609</v>
      </c>
      <c r="F68" s="4">
        <v>40</v>
      </c>
      <c r="G68" s="11">
        <f t="shared" si="9"/>
        <v>1.1499999999999999</v>
      </c>
      <c r="H68" s="10">
        <f t="shared" si="0"/>
        <v>2.7406694616577849</v>
      </c>
      <c r="I68" s="10">
        <f t="shared" si="8"/>
        <v>0</v>
      </c>
      <c r="J68" s="10">
        <f>(Parameters!$C$11-'1_Day_Lead'!I68)/(Parameters!$C$11-Parameters!$C$12)</f>
        <v>4</v>
      </c>
      <c r="K68" s="10">
        <f t="shared" si="1"/>
        <v>1</v>
      </c>
      <c r="L68" s="10">
        <f t="shared" si="2"/>
        <v>2.7406694616577849</v>
      </c>
      <c r="M68" s="10">
        <f t="shared" si="3"/>
        <v>25.975028004732724</v>
      </c>
      <c r="N68" s="10" t="str">
        <f t="shared" si="4"/>
        <v>LI</v>
      </c>
      <c r="O68" s="10">
        <f t="shared" si="5"/>
        <v>10</v>
      </c>
      <c r="P68" s="10">
        <f t="shared" si="6"/>
        <v>6.4937570011831811</v>
      </c>
      <c r="Q68" s="33"/>
      <c r="R68" s="33"/>
      <c r="S68" s="33"/>
      <c r="T68" s="33"/>
      <c r="U68" s="33"/>
    </row>
    <row r="69" spans="2:21" x14ac:dyDescent="0.3">
      <c r="B69" s="9">
        <v>64</v>
      </c>
      <c r="C69" s="62"/>
      <c r="D69" s="9">
        <v>0</v>
      </c>
      <c r="E69" s="47">
        <v>1.3353766155758304</v>
      </c>
      <c r="F69" s="4">
        <v>40</v>
      </c>
      <c r="G69" s="11">
        <f t="shared" si="9"/>
        <v>1.1499999999999999</v>
      </c>
      <c r="H69" s="10">
        <f t="shared" si="0"/>
        <v>1.5356831079122049</v>
      </c>
      <c r="I69" s="10">
        <f t="shared" si="8"/>
        <v>0</v>
      </c>
      <c r="J69" s="10">
        <f>(Parameters!$C$11-'1_Day_Lead'!I69)/(Parameters!$C$11-Parameters!$C$12)</f>
        <v>4</v>
      </c>
      <c r="K69" s="10">
        <f t="shared" si="1"/>
        <v>1</v>
      </c>
      <c r="L69" s="10">
        <f t="shared" si="2"/>
        <v>1.5356831079122049</v>
      </c>
      <c r="M69" s="10">
        <f t="shared" si="3"/>
        <v>27.945587895637335</v>
      </c>
      <c r="N69" s="10" t="str">
        <f t="shared" si="4"/>
        <v>LI</v>
      </c>
      <c r="O69" s="10">
        <f t="shared" si="5"/>
        <v>10</v>
      </c>
      <c r="P69" s="10">
        <f t="shared" si="6"/>
        <v>6.9863969739093337</v>
      </c>
      <c r="Q69" s="33"/>
      <c r="R69" s="33"/>
      <c r="S69" s="33"/>
      <c r="T69" s="33"/>
      <c r="U69" s="33"/>
    </row>
    <row r="70" spans="2:21" x14ac:dyDescent="0.3">
      <c r="B70" s="9">
        <v>65</v>
      </c>
      <c r="C70" s="62"/>
      <c r="D70" s="9">
        <v>0</v>
      </c>
      <c r="E70" s="47">
        <v>1.5349556063357479</v>
      </c>
      <c r="F70" s="4">
        <v>40</v>
      </c>
      <c r="G70" s="11">
        <f t="shared" si="9"/>
        <v>1.1499999999999999</v>
      </c>
      <c r="H70" s="10">
        <f t="shared" si="0"/>
        <v>1.76519894728611</v>
      </c>
      <c r="I70" s="10">
        <f t="shared" si="8"/>
        <v>0</v>
      </c>
      <c r="J70" s="10">
        <f>(Parameters!$C$11-'1_Day_Lead'!I70)/(Parameters!$C$11-Parameters!$C$12)</f>
        <v>4</v>
      </c>
      <c r="K70" s="10">
        <f t="shared" si="1"/>
        <v>1</v>
      </c>
      <c r="L70" s="10">
        <f t="shared" si="2"/>
        <v>1.76519894728611</v>
      </c>
      <c r="M70" s="10">
        <f t="shared" si="3"/>
        <v>29.193991974441889</v>
      </c>
      <c r="N70" s="10" t="str">
        <f t="shared" si="4"/>
        <v>LI</v>
      </c>
      <c r="O70" s="10">
        <f t="shared" si="5"/>
        <v>10</v>
      </c>
      <c r="P70" s="10">
        <f t="shared" si="6"/>
        <v>7.2984979936104724</v>
      </c>
      <c r="Q70" s="33"/>
      <c r="R70" s="33"/>
      <c r="S70" s="33"/>
      <c r="T70" s="33"/>
      <c r="U70" s="33"/>
    </row>
    <row r="71" spans="2:21" x14ac:dyDescent="0.3">
      <c r="B71" s="9">
        <v>66</v>
      </c>
      <c r="C71" s="62"/>
      <c r="D71" s="9">
        <v>0</v>
      </c>
      <c r="E71" s="47">
        <v>3.2024057981977547</v>
      </c>
      <c r="F71" s="4">
        <v>40</v>
      </c>
      <c r="G71" s="11">
        <f t="shared" si="9"/>
        <v>1.1499999999999999</v>
      </c>
      <c r="H71" s="10">
        <f t="shared" ref="H71:H125" si="10">E71*G71</f>
        <v>3.6827666679274178</v>
      </c>
      <c r="I71" s="10">
        <f t="shared" si="8"/>
        <v>0</v>
      </c>
      <c r="J71" s="10">
        <f>(Parameters!$C$11-'1_Day_Lead'!I71)/(Parameters!$C$11-Parameters!$C$12)</f>
        <v>4</v>
      </c>
      <c r="K71" s="10">
        <f t="shared" ref="K71:K125" si="11">IF(J71&lt;0,0,IF(J71&gt;1,1,J71))</f>
        <v>1</v>
      </c>
      <c r="L71" s="10">
        <f t="shared" ref="L71:L125" si="12">H71*K71</f>
        <v>3.6827666679274178</v>
      </c>
      <c r="M71" s="10">
        <f t="shared" ref="M71:M125" si="13">MAX((M70+O70+D71-L71-P70),0)</f>
        <v>28.212727312903997</v>
      </c>
      <c r="N71" s="10" t="str">
        <f t="shared" ref="N71:N125" si="14">IF(M71&lt;0.25*F71,"HI",IF(M71&lt;0.5*F71,"MI",IF(M71&lt;0.75*F71,"LI","NI")))</f>
        <v>LI</v>
      </c>
      <c r="O71" s="10">
        <f t="shared" ref="O71:O125" si="15">IF(N71="NI",0,IF(N71="LI",0.25*F71,IF(N71="MI",0.5*F71,0.75*F71)))</f>
        <v>10</v>
      </c>
      <c r="P71" s="10">
        <f t="shared" ref="P71:P125" si="16">0.25*M71</f>
        <v>7.0531818282259993</v>
      </c>
      <c r="Q71" s="33"/>
      <c r="R71" s="33"/>
      <c r="S71" s="33"/>
      <c r="T71" s="33"/>
      <c r="U71" s="33"/>
    </row>
    <row r="72" spans="2:21" x14ac:dyDescent="0.3">
      <c r="B72" s="9">
        <v>67</v>
      </c>
      <c r="C72" s="62"/>
      <c r="D72" s="9">
        <v>0</v>
      </c>
      <c r="E72" s="47">
        <v>1.6752820882294641</v>
      </c>
      <c r="F72" s="4">
        <v>40</v>
      </c>
      <c r="G72" s="11">
        <f t="shared" si="9"/>
        <v>1.1499999999999999</v>
      </c>
      <c r="H72" s="10">
        <f t="shared" si="10"/>
        <v>1.9265744014638835</v>
      </c>
      <c r="I72" s="10">
        <f t="shared" ref="I72:I125" si="17">MAX(0,(I71+L71-D71-M71+O71))</f>
        <v>0</v>
      </c>
      <c r="J72" s="10">
        <f>(Parameters!$C$11-'1_Day_Lead'!I72)/(Parameters!$C$11-Parameters!$C$12)</f>
        <v>4</v>
      </c>
      <c r="K72" s="10">
        <f t="shared" si="11"/>
        <v>1</v>
      </c>
      <c r="L72" s="10">
        <f t="shared" si="12"/>
        <v>1.9265744014638835</v>
      </c>
      <c r="M72" s="10">
        <f t="shared" si="13"/>
        <v>29.232971083214114</v>
      </c>
      <c r="N72" s="10" t="str">
        <f t="shared" si="14"/>
        <v>LI</v>
      </c>
      <c r="O72" s="10">
        <f t="shared" si="15"/>
        <v>10</v>
      </c>
      <c r="P72" s="10">
        <f t="shared" si="16"/>
        <v>7.3082427708035285</v>
      </c>
      <c r="Q72" s="33"/>
      <c r="R72" s="33"/>
      <c r="S72" s="33"/>
      <c r="T72" s="33"/>
      <c r="U72" s="33"/>
    </row>
    <row r="73" spans="2:21" x14ac:dyDescent="0.3">
      <c r="B73" s="9">
        <v>68</v>
      </c>
      <c r="C73" s="62"/>
      <c r="D73" s="9">
        <v>0</v>
      </c>
      <c r="E73" s="47">
        <v>1.4872542626613172</v>
      </c>
      <c r="F73" s="4">
        <v>40</v>
      </c>
      <c r="G73" s="11">
        <f t="shared" si="9"/>
        <v>1.1499999999999999</v>
      </c>
      <c r="H73" s="10">
        <f t="shared" si="10"/>
        <v>1.7103424020605147</v>
      </c>
      <c r="I73" s="10">
        <f t="shared" si="17"/>
        <v>0</v>
      </c>
      <c r="J73" s="10">
        <f>(Parameters!$C$11-'1_Day_Lead'!I73)/(Parameters!$C$11-Parameters!$C$12)</f>
        <v>4</v>
      </c>
      <c r="K73" s="10">
        <f t="shared" si="11"/>
        <v>1</v>
      </c>
      <c r="L73" s="10">
        <f t="shared" si="12"/>
        <v>1.7103424020605147</v>
      </c>
      <c r="M73" s="10">
        <f t="shared" si="13"/>
        <v>30.214385910350071</v>
      </c>
      <c r="N73" s="10" t="str">
        <f t="shared" si="14"/>
        <v>NI</v>
      </c>
      <c r="O73" s="10">
        <f t="shared" si="15"/>
        <v>0</v>
      </c>
      <c r="P73" s="10">
        <f t="shared" si="16"/>
        <v>7.5535964775875177</v>
      </c>
      <c r="Q73" s="33"/>
      <c r="R73" s="33"/>
      <c r="S73" s="33"/>
      <c r="T73" s="33"/>
      <c r="U73" s="33"/>
    </row>
    <row r="74" spans="2:21" x14ac:dyDescent="0.3">
      <c r="B74" s="9">
        <v>69</v>
      </c>
      <c r="C74" s="62"/>
      <c r="D74" s="9">
        <v>0</v>
      </c>
      <c r="E74" s="47">
        <v>1.8650898674331471</v>
      </c>
      <c r="F74" s="4">
        <v>40</v>
      </c>
      <c r="G74" s="11">
        <f t="shared" si="9"/>
        <v>1.1499999999999999</v>
      </c>
      <c r="H74" s="10">
        <f t="shared" si="10"/>
        <v>2.1448533475481191</v>
      </c>
      <c r="I74" s="10">
        <f t="shared" si="17"/>
        <v>0</v>
      </c>
      <c r="J74" s="10">
        <f>(Parameters!$C$11-'1_Day_Lead'!I74)/(Parameters!$C$11-Parameters!$C$12)</f>
        <v>4</v>
      </c>
      <c r="K74" s="10">
        <f t="shared" si="11"/>
        <v>1</v>
      </c>
      <c r="L74" s="10">
        <f t="shared" si="12"/>
        <v>2.1448533475481191</v>
      </c>
      <c r="M74" s="10">
        <f t="shared" si="13"/>
        <v>20.515936085214435</v>
      </c>
      <c r="N74" s="10" t="str">
        <f t="shared" si="14"/>
        <v>LI</v>
      </c>
      <c r="O74" s="10">
        <f t="shared" si="15"/>
        <v>10</v>
      </c>
      <c r="P74" s="10">
        <f t="shared" si="16"/>
        <v>5.1289840213036086</v>
      </c>
      <c r="Q74" s="33"/>
      <c r="R74" s="33"/>
      <c r="S74" s="33"/>
      <c r="T74" s="33"/>
      <c r="U74" s="33"/>
    </row>
    <row r="75" spans="2:21" x14ac:dyDescent="0.3">
      <c r="B75" s="9">
        <v>70</v>
      </c>
      <c r="C75" s="62"/>
      <c r="D75" s="9">
        <v>0</v>
      </c>
      <c r="E75" s="47">
        <v>2.0707219494761127</v>
      </c>
      <c r="F75" s="4">
        <v>40</v>
      </c>
      <c r="G75" s="11">
        <f t="shared" si="9"/>
        <v>1.1499999999999999</v>
      </c>
      <c r="H75" s="10">
        <f t="shared" si="10"/>
        <v>2.3813302418975293</v>
      </c>
      <c r="I75" s="10">
        <f t="shared" si="17"/>
        <v>0</v>
      </c>
      <c r="J75" s="10">
        <f>(Parameters!$C$11-'1_Day_Lead'!I75)/(Parameters!$C$11-Parameters!$C$12)</f>
        <v>4</v>
      </c>
      <c r="K75" s="10">
        <f t="shared" si="11"/>
        <v>1</v>
      </c>
      <c r="L75" s="10">
        <f t="shared" si="12"/>
        <v>2.3813302418975293</v>
      </c>
      <c r="M75" s="10">
        <f t="shared" si="13"/>
        <v>23.005621822013296</v>
      </c>
      <c r="N75" s="10" t="str">
        <f t="shared" si="14"/>
        <v>LI</v>
      </c>
      <c r="O75" s="10">
        <f t="shared" si="15"/>
        <v>10</v>
      </c>
      <c r="P75" s="10">
        <f t="shared" si="16"/>
        <v>5.751405455503324</v>
      </c>
      <c r="Q75" s="33"/>
      <c r="R75" s="33"/>
      <c r="S75" s="33"/>
      <c r="T75" s="33"/>
      <c r="U75" s="33"/>
    </row>
    <row r="76" spans="2:21" x14ac:dyDescent="0.3">
      <c r="B76" s="9">
        <v>71</v>
      </c>
      <c r="C76" s="62"/>
      <c r="D76" s="9">
        <v>0</v>
      </c>
      <c r="E76" s="47">
        <v>2.3152637864522942</v>
      </c>
      <c r="F76" s="4">
        <v>40</v>
      </c>
      <c r="G76" s="11">
        <f t="shared" si="9"/>
        <v>1.1499999999999999</v>
      </c>
      <c r="H76" s="10">
        <f t="shared" si="10"/>
        <v>2.6625533544201381</v>
      </c>
      <c r="I76" s="10">
        <f t="shared" si="17"/>
        <v>0</v>
      </c>
      <c r="J76" s="10">
        <f>(Parameters!$C$11-'1_Day_Lead'!I76)/(Parameters!$C$11-Parameters!$C$12)</f>
        <v>4</v>
      </c>
      <c r="K76" s="10">
        <f t="shared" si="11"/>
        <v>1</v>
      </c>
      <c r="L76" s="10">
        <f t="shared" si="12"/>
        <v>2.6625533544201381</v>
      </c>
      <c r="M76" s="10">
        <f t="shared" si="13"/>
        <v>24.591663012089835</v>
      </c>
      <c r="N76" s="10" t="str">
        <f t="shared" si="14"/>
        <v>LI</v>
      </c>
      <c r="O76" s="10">
        <f t="shared" si="15"/>
        <v>10</v>
      </c>
      <c r="P76" s="10">
        <f t="shared" si="16"/>
        <v>6.1479157530224589</v>
      </c>
      <c r="Q76" s="33"/>
      <c r="R76" s="33"/>
      <c r="S76" s="33"/>
      <c r="T76" s="33"/>
      <c r="U76" s="33"/>
    </row>
    <row r="77" spans="2:21" x14ac:dyDescent="0.3">
      <c r="B77" s="9">
        <v>72</v>
      </c>
      <c r="C77" s="62"/>
      <c r="D77" s="9">
        <v>0</v>
      </c>
      <c r="E77" s="47">
        <v>1.772335774219056</v>
      </c>
      <c r="F77" s="4">
        <v>40</v>
      </c>
      <c r="G77" s="11">
        <f t="shared" si="9"/>
        <v>1.1499999999999999</v>
      </c>
      <c r="H77" s="10">
        <f t="shared" si="10"/>
        <v>2.0381861403519141</v>
      </c>
      <c r="I77" s="10">
        <f t="shared" si="17"/>
        <v>0</v>
      </c>
      <c r="J77" s="10">
        <f>(Parameters!$C$11-'1_Day_Lead'!I77)/(Parameters!$C$11-Parameters!$C$12)</f>
        <v>4</v>
      </c>
      <c r="K77" s="10">
        <f t="shared" si="11"/>
        <v>1</v>
      </c>
      <c r="L77" s="10">
        <f t="shared" si="12"/>
        <v>2.0381861403519141</v>
      </c>
      <c r="M77" s="10">
        <f t="shared" si="13"/>
        <v>26.405561118715468</v>
      </c>
      <c r="N77" s="10" t="str">
        <f t="shared" si="14"/>
        <v>LI</v>
      </c>
      <c r="O77" s="10">
        <f t="shared" si="15"/>
        <v>10</v>
      </c>
      <c r="P77" s="10">
        <f t="shared" si="16"/>
        <v>6.601390279678867</v>
      </c>
      <c r="Q77" s="33"/>
      <c r="R77" s="33"/>
      <c r="S77" s="33"/>
      <c r="T77" s="33"/>
      <c r="U77" s="33"/>
    </row>
    <row r="78" spans="2:21" x14ac:dyDescent="0.3">
      <c r="B78" s="9">
        <v>73</v>
      </c>
      <c r="C78" s="62"/>
      <c r="D78" s="9">
        <v>0</v>
      </c>
      <c r="E78" s="47">
        <v>2.2387832231156146</v>
      </c>
      <c r="F78" s="4">
        <v>40</v>
      </c>
      <c r="G78" s="11">
        <f t="shared" si="9"/>
        <v>1.1499999999999999</v>
      </c>
      <c r="H78" s="10">
        <f t="shared" si="10"/>
        <v>2.5746007065829568</v>
      </c>
      <c r="I78" s="10">
        <f t="shared" si="17"/>
        <v>0</v>
      </c>
      <c r="J78" s="10">
        <f>(Parameters!$C$11-'1_Day_Lead'!I78)/(Parameters!$C$11-Parameters!$C$12)</f>
        <v>4</v>
      </c>
      <c r="K78" s="10">
        <f t="shared" si="11"/>
        <v>1</v>
      </c>
      <c r="L78" s="10">
        <f t="shared" si="12"/>
        <v>2.5746007065829568</v>
      </c>
      <c r="M78" s="10">
        <f t="shared" si="13"/>
        <v>27.229570132453645</v>
      </c>
      <c r="N78" s="10" t="str">
        <f t="shared" si="14"/>
        <v>LI</v>
      </c>
      <c r="O78" s="10">
        <f t="shared" si="15"/>
        <v>10</v>
      </c>
      <c r="P78" s="10">
        <f t="shared" si="16"/>
        <v>6.8073925331134113</v>
      </c>
      <c r="Q78" s="33"/>
      <c r="R78" s="33"/>
      <c r="S78" s="33"/>
      <c r="T78" s="33"/>
      <c r="U78" s="33"/>
    </row>
    <row r="79" spans="2:21" x14ac:dyDescent="0.3">
      <c r="B79" s="9">
        <v>74</v>
      </c>
      <c r="C79" s="62"/>
      <c r="D79" s="9">
        <v>0</v>
      </c>
      <c r="E79" s="47">
        <v>2.2080712374295803</v>
      </c>
      <c r="F79" s="4">
        <v>40</v>
      </c>
      <c r="G79" s="11">
        <f t="shared" si="9"/>
        <v>1.1499999999999999</v>
      </c>
      <c r="H79" s="10">
        <f t="shared" si="10"/>
        <v>2.5392819230440171</v>
      </c>
      <c r="I79" s="10">
        <f t="shared" si="17"/>
        <v>0</v>
      </c>
      <c r="J79" s="10">
        <f>(Parameters!$C$11-'1_Day_Lead'!I79)/(Parameters!$C$11-Parameters!$C$12)</f>
        <v>4</v>
      </c>
      <c r="K79" s="10">
        <f t="shared" si="11"/>
        <v>1</v>
      </c>
      <c r="L79" s="10">
        <f t="shared" si="12"/>
        <v>2.5392819230440171</v>
      </c>
      <c r="M79" s="10">
        <f t="shared" si="13"/>
        <v>27.882895676296219</v>
      </c>
      <c r="N79" s="10" t="str">
        <f t="shared" si="14"/>
        <v>LI</v>
      </c>
      <c r="O79" s="10">
        <f t="shared" si="15"/>
        <v>10</v>
      </c>
      <c r="P79" s="10">
        <f t="shared" si="16"/>
        <v>6.9707239190740546</v>
      </c>
      <c r="Q79" s="33"/>
      <c r="R79" s="33"/>
      <c r="S79" s="33"/>
      <c r="T79" s="33"/>
      <c r="U79" s="33"/>
    </row>
    <row r="80" spans="2:21" x14ac:dyDescent="0.3">
      <c r="B80" s="9">
        <v>75</v>
      </c>
      <c r="C80" s="62"/>
      <c r="D80" s="9">
        <v>0</v>
      </c>
      <c r="E80" s="47">
        <v>2.6592686485015684</v>
      </c>
      <c r="F80" s="4">
        <v>40</v>
      </c>
      <c r="G80" s="11">
        <f t="shared" si="9"/>
        <v>1.1499999999999999</v>
      </c>
      <c r="H80" s="10">
        <f t="shared" si="10"/>
        <v>3.0581589457768033</v>
      </c>
      <c r="I80" s="10">
        <f t="shared" si="17"/>
        <v>0</v>
      </c>
      <c r="J80" s="10">
        <f>(Parameters!$C$11-'1_Day_Lead'!I80)/(Parameters!$C$11-Parameters!$C$12)</f>
        <v>4</v>
      </c>
      <c r="K80" s="10">
        <f t="shared" si="11"/>
        <v>1</v>
      </c>
      <c r="L80" s="10">
        <f t="shared" si="12"/>
        <v>3.0581589457768033</v>
      </c>
      <c r="M80" s="10">
        <f t="shared" si="13"/>
        <v>27.854012811445358</v>
      </c>
      <c r="N80" s="10" t="str">
        <f t="shared" si="14"/>
        <v>LI</v>
      </c>
      <c r="O80" s="10">
        <f t="shared" si="15"/>
        <v>10</v>
      </c>
      <c r="P80" s="10">
        <f t="shared" si="16"/>
        <v>6.9635032028613395</v>
      </c>
      <c r="Q80" s="33"/>
      <c r="R80" s="33"/>
      <c r="S80" s="33"/>
      <c r="T80" s="33"/>
      <c r="U80" s="33"/>
    </row>
    <row r="81" spans="2:21" x14ac:dyDescent="0.3">
      <c r="B81" s="9">
        <v>76</v>
      </c>
      <c r="C81" s="62"/>
      <c r="D81" s="9">
        <v>0</v>
      </c>
      <c r="E81" s="47">
        <v>2.4424190773902144</v>
      </c>
      <c r="F81" s="4">
        <v>40</v>
      </c>
      <c r="G81" s="11">
        <f t="shared" si="9"/>
        <v>1.1499999999999999</v>
      </c>
      <c r="H81" s="10">
        <f t="shared" si="10"/>
        <v>2.8087819389987465</v>
      </c>
      <c r="I81" s="10">
        <f t="shared" si="17"/>
        <v>0</v>
      </c>
      <c r="J81" s="10">
        <f>(Parameters!$C$11-'1_Day_Lead'!I81)/(Parameters!$C$11-Parameters!$C$12)</f>
        <v>4</v>
      </c>
      <c r="K81" s="10">
        <f t="shared" si="11"/>
        <v>1</v>
      </c>
      <c r="L81" s="10">
        <f t="shared" si="12"/>
        <v>2.8087819389987465</v>
      </c>
      <c r="M81" s="10">
        <f t="shared" si="13"/>
        <v>28.08172766958527</v>
      </c>
      <c r="N81" s="10" t="str">
        <f t="shared" si="14"/>
        <v>LI</v>
      </c>
      <c r="O81" s="10">
        <f t="shared" si="15"/>
        <v>10</v>
      </c>
      <c r="P81" s="10">
        <f t="shared" si="16"/>
        <v>7.0204319173963174</v>
      </c>
      <c r="Q81" s="33"/>
      <c r="R81" s="33"/>
      <c r="S81" s="33"/>
      <c r="T81" s="33"/>
      <c r="U81" s="33"/>
    </row>
    <row r="82" spans="2:21" x14ac:dyDescent="0.3">
      <c r="B82" s="9">
        <v>77</v>
      </c>
      <c r="C82" s="62"/>
      <c r="D82" s="9">
        <v>0</v>
      </c>
      <c r="E82" s="47">
        <v>2.7412642150960171</v>
      </c>
      <c r="F82" s="4">
        <v>40</v>
      </c>
      <c r="G82" s="11">
        <f t="shared" si="9"/>
        <v>1.1499999999999999</v>
      </c>
      <c r="H82" s="10">
        <f t="shared" si="10"/>
        <v>3.1524538473604196</v>
      </c>
      <c r="I82" s="10">
        <f t="shared" si="17"/>
        <v>0</v>
      </c>
      <c r="J82" s="10">
        <f>(Parameters!$C$11-'1_Day_Lead'!I82)/(Parameters!$C$11-Parameters!$C$12)</f>
        <v>4</v>
      </c>
      <c r="K82" s="10">
        <f t="shared" si="11"/>
        <v>1</v>
      </c>
      <c r="L82" s="10">
        <f t="shared" si="12"/>
        <v>3.1524538473604196</v>
      </c>
      <c r="M82" s="10">
        <f t="shared" si="13"/>
        <v>27.908841904828535</v>
      </c>
      <c r="N82" s="10" t="str">
        <f t="shared" si="14"/>
        <v>LI</v>
      </c>
      <c r="O82" s="10">
        <f t="shared" si="15"/>
        <v>10</v>
      </c>
      <c r="P82" s="10">
        <f t="shared" si="16"/>
        <v>6.9772104762071336</v>
      </c>
      <c r="Q82" s="33"/>
      <c r="R82" s="33"/>
      <c r="S82" s="33"/>
      <c r="T82" s="33"/>
      <c r="U82" s="33"/>
    </row>
    <row r="83" spans="2:21" x14ac:dyDescent="0.3">
      <c r="B83" s="9">
        <v>78</v>
      </c>
      <c r="C83" s="62"/>
      <c r="D83" s="9">
        <v>0</v>
      </c>
      <c r="E83" s="47">
        <v>0.83381422095495572</v>
      </c>
      <c r="F83" s="4">
        <v>40</v>
      </c>
      <c r="G83" s="11">
        <f t="shared" si="9"/>
        <v>1.1499999999999999</v>
      </c>
      <c r="H83" s="10">
        <f t="shared" si="10"/>
        <v>0.958886354098199</v>
      </c>
      <c r="I83" s="10">
        <f t="shared" si="17"/>
        <v>0</v>
      </c>
      <c r="J83" s="10">
        <f>(Parameters!$C$11-'1_Day_Lead'!I83)/(Parameters!$C$11-Parameters!$C$12)</f>
        <v>4</v>
      </c>
      <c r="K83" s="10">
        <f t="shared" si="11"/>
        <v>1</v>
      </c>
      <c r="L83" s="10">
        <f t="shared" si="12"/>
        <v>0.958886354098199</v>
      </c>
      <c r="M83" s="10">
        <f t="shared" si="13"/>
        <v>29.972745074523203</v>
      </c>
      <c r="N83" s="10" t="str">
        <f t="shared" si="14"/>
        <v>LI</v>
      </c>
      <c r="O83" s="10">
        <f t="shared" si="15"/>
        <v>10</v>
      </c>
      <c r="P83" s="10">
        <f t="shared" si="16"/>
        <v>7.4931862686308008</v>
      </c>
      <c r="Q83" s="33"/>
      <c r="R83" s="33"/>
      <c r="S83" s="33"/>
      <c r="T83" s="33"/>
      <c r="U83" s="33"/>
    </row>
    <row r="84" spans="2:21" x14ac:dyDescent="0.3">
      <c r="B84" s="9">
        <v>79</v>
      </c>
      <c r="C84" s="62"/>
      <c r="D84" s="9">
        <v>0</v>
      </c>
      <c r="E84" s="47">
        <v>3.3723378490654996</v>
      </c>
      <c r="F84" s="4">
        <v>40</v>
      </c>
      <c r="G84" s="11">
        <f t="shared" si="9"/>
        <v>1.1499999999999999</v>
      </c>
      <c r="H84" s="10">
        <f t="shared" si="10"/>
        <v>3.8781885264253244</v>
      </c>
      <c r="I84" s="10">
        <f t="shared" si="17"/>
        <v>0</v>
      </c>
      <c r="J84" s="10">
        <f>(Parameters!$C$11-'1_Day_Lead'!I84)/(Parameters!$C$11-Parameters!$C$12)</f>
        <v>4</v>
      </c>
      <c r="K84" s="10">
        <f t="shared" si="11"/>
        <v>1</v>
      </c>
      <c r="L84" s="10">
        <f t="shared" si="12"/>
        <v>3.8781885264253244</v>
      </c>
      <c r="M84" s="10">
        <f t="shared" si="13"/>
        <v>28.601370279467076</v>
      </c>
      <c r="N84" s="10" t="str">
        <f t="shared" si="14"/>
        <v>LI</v>
      </c>
      <c r="O84" s="10">
        <f t="shared" si="15"/>
        <v>10</v>
      </c>
      <c r="P84" s="10">
        <f t="shared" si="16"/>
        <v>7.1503425698667691</v>
      </c>
      <c r="Q84" s="33"/>
      <c r="R84" s="33"/>
      <c r="S84" s="33"/>
      <c r="T84" s="33"/>
      <c r="U84" s="33"/>
    </row>
    <row r="85" spans="2:21" x14ac:dyDescent="0.3">
      <c r="B85" s="9">
        <v>80</v>
      </c>
      <c r="C85" s="62"/>
      <c r="D85" s="9">
        <v>0</v>
      </c>
      <c r="E85" s="47">
        <v>1.8577295991919787</v>
      </c>
      <c r="F85" s="4">
        <v>40</v>
      </c>
      <c r="G85" s="11">
        <f t="shared" si="9"/>
        <v>1.1499999999999999</v>
      </c>
      <c r="H85" s="10">
        <f t="shared" si="10"/>
        <v>2.1363890390707754</v>
      </c>
      <c r="I85" s="10">
        <f t="shared" si="17"/>
        <v>0</v>
      </c>
      <c r="J85" s="10">
        <f>(Parameters!$C$11-'1_Day_Lead'!I85)/(Parameters!$C$11-Parameters!$C$12)</f>
        <v>4</v>
      </c>
      <c r="K85" s="10">
        <f t="shared" si="11"/>
        <v>1</v>
      </c>
      <c r="L85" s="10">
        <f t="shared" si="12"/>
        <v>2.1363890390707754</v>
      </c>
      <c r="M85" s="10">
        <f t="shared" si="13"/>
        <v>29.314638670529529</v>
      </c>
      <c r="N85" s="10" t="str">
        <f t="shared" si="14"/>
        <v>LI</v>
      </c>
      <c r="O85" s="10">
        <f t="shared" si="15"/>
        <v>10</v>
      </c>
      <c r="P85" s="10">
        <f t="shared" si="16"/>
        <v>7.3286596676323823</v>
      </c>
      <c r="Q85" s="33"/>
      <c r="R85" s="33"/>
      <c r="S85" s="33"/>
      <c r="T85" s="33"/>
      <c r="U85" s="33"/>
    </row>
    <row r="86" spans="2:21" x14ac:dyDescent="0.3">
      <c r="B86" s="9">
        <v>81</v>
      </c>
      <c r="C86" s="62"/>
      <c r="D86" s="9">
        <v>0</v>
      </c>
      <c r="E86" s="47">
        <v>0.74446809660487545</v>
      </c>
      <c r="F86" s="4">
        <v>40</v>
      </c>
      <c r="G86" s="11">
        <f t="shared" si="9"/>
        <v>1.1499999999999999</v>
      </c>
      <c r="H86" s="10">
        <f t="shared" si="10"/>
        <v>0.85613831109560667</v>
      </c>
      <c r="I86" s="10">
        <f t="shared" si="17"/>
        <v>0</v>
      </c>
      <c r="J86" s="10">
        <f>(Parameters!$C$11-'1_Day_Lead'!I86)/(Parameters!$C$11-Parameters!$C$12)</f>
        <v>4</v>
      </c>
      <c r="K86" s="10">
        <f t="shared" si="11"/>
        <v>1</v>
      </c>
      <c r="L86" s="10">
        <f t="shared" si="12"/>
        <v>0.85613831109560667</v>
      </c>
      <c r="M86" s="10">
        <f t="shared" si="13"/>
        <v>31.129840691801544</v>
      </c>
      <c r="N86" s="10" t="str">
        <f t="shared" si="14"/>
        <v>NI</v>
      </c>
      <c r="O86" s="10">
        <f t="shared" si="15"/>
        <v>0</v>
      </c>
      <c r="P86" s="10">
        <f t="shared" si="16"/>
        <v>7.7824601729503859</v>
      </c>
      <c r="Q86" s="33"/>
      <c r="R86" s="33"/>
      <c r="S86" s="33"/>
      <c r="T86" s="33"/>
      <c r="U86" s="33"/>
    </row>
    <row r="87" spans="2:21" x14ac:dyDescent="0.3">
      <c r="B87" s="9">
        <v>82</v>
      </c>
      <c r="C87" s="62"/>
      <c r="D87" s="9">
        <v>0</v>
      </c>
      <c r="E87" s="47">
        <v>1.0034635934750769</v>
      </c>
      <c r="F87" s="4">
        <v>40</v>
      </c>
      <c r="G87" s="11">
        <f t="shared" si="9"/>
        <v>1.1499999999999999</v>
      </c>
      <c r="H87" s="10">
        <f t="shared" si="10"/>
        <v>1.1539831324963383</v>
      </c>
      <c r="I87" s="10">
        <f t="shared" si="17"/>
        <v>0</v>
      </c>
      <c r="J87" s="10">
        <f>(Parameters!$C$11-'1_Day_Lead'!I87)/(Parameters!$C$11-Parameters!$C$12)</f>
        <v>4</v>
      </c>
      <c r="K87" s="10">
        <f t="shared" si="11"/>
        <v>1</v>
      </c>
      <c r="L87" s="10">
        <f t="shared" si="12"/>
        <v>1.1539831324963383</v>
      </c>
      <c r="M87" s="10">
        <f t="shared" si="13"/>
        <v>22.193397386354818</v>
      </c>
      <c r="N87" s="10" t="str">
        <f t="shared" si="14"/>
        <v>LI</v>
      </c>
      <c r="O87" s="10">
        <f t="shared" si="15"/>
        <v>10</v>
      </c>
      <c r="P87" s="10">
        <f t="shared" si="16"/>
        <v>5.5483493465887044</v>
      </c>
      <c r="Q87" s="33"/>
      <c r="R87" s="33"/>
      <c r="S87" s="33"/>
      <c r="T87" s="33"/>
      <c r="U87" s="33"/>
    </row>
    <row r="88" spans="2:21" x14ac:dyDescent="0.3">
      <c r="B88" s="9">
        <v>83</v>
      </c>
      <c r="C88" s="62"/>
      <c r="D88" s="9">
        <v>0</v>
      </c>
      <c r="E88" s="47">
        <v>0.86870510419017077</v>
      </c>
      <c r="F88" s="4">
        <v>40</v>
      </c>
      <c r="G88" s="11">
        <f t="shared" si="9"/>
        <v>1.1499999999999999</v>
      </c>
      <c r="H88" s="10">
        <f t="shared" si="10"/>
        <v>0.99901086981869636</v>
      </c>
      <c r="I88" s="10">
        <f t="shared" si="17"/>
        <v>0</v>
      </c>
      <c r="J88" s="10">
        <f>(Parameters!$C$11-'1_Day_Lead'!I88)/(Parameters!$C$11-Parameters!$C$12)</f>
        <v>4</v>
      </c>
      <c r="K88" s="10">
        <f t="shared" si="11"/>
        <v>1</v>
      </c>
      <c r="L88" s="10">
        <f t="shared" si="12"/>
        <v>0.99901086981869636</v>
      </c>
      <c r="M88" s="10">
        <f t="shared" si="13"/>
        <v>25.646037169947416</v>
      </c>
      <c r="N88" s="10" t="str">
        <f t="shared" si="14"/>
        <v>LI</v>
      </c>
      <c r="O88" s="10">
        <f t="shared" si="15"/>
        <v>10</v>
      </c>
      <c r="P88" s="10">
        <f t="shared" si="16"/>
        <v>6.411509292486854</v>
      </c>
      <c r="Q88" s="33"/>
      <c r="R88" s="33"/>
      <c r="S88" s="33"/>
      <c r="T88" s="33"/>
      <c r="U88" s="33"/>
    </row>
    <row r="89" spans="2:21" x14ac:dyDescent="0.3">
      <c r="B89" s="9">
        <v>84</v>
      </c>
      <c r="C89" s="62"/>
      <c r="D89" s="9">
        <v>0</v>
      </c>
      <c r="E89" s="47">
        <v>1.5060433819654784</v>
      </c>
      <c r="F89" s="4">
        <v>40</v>
      </c>
      <c r="G89" s="11">
        <f t="shared" si="9"/>
        <v>1.1499999999999999</v>
      </c>
      <c r="H89" s="10">
        <f t="shared" si="10"/>
        <v>1.7319498892603</v>
      </c>
      <c r="I89" s="10">
        <f t="shared" si="17"/>
        <v>0</v>
      </c>
      <c r="J89" s="10">
        <f>(Parameters!$C$11-'1_Day_Lead'!I89)/(Parameters!$C$11-Parameters!$C$12)</f>
        <v>4</v>
      </c>
      <c r="K89" s="10">
        <f t="shared" si="11"/>
        <v>1</v>
      </c>
      <c r="L89" s="10">
        <f t="shared" si="12"/>
        <v>1.7319498892603</v>
      </c>
      <c r="M89" s="10">
        <f t="shared" si="13"/>
        <v>27.502577988200265</v>
      </c>
      <c r="N89" s="10" t="str">
        <f t="shared" si="14"/>
        <v>LI</v>
      </c>
      <c r="O89" s="10">
        <f t="shared" si="15"/>
        <v>10</v>
      </c>
      <c r="P89" s="10">
        <f t="shared" si="16"/>
        <v>6.8756444970500663</v>
      </c>
      <c r="Q89" s="33"/>
      <c r="R89" s="33"/>
      <c r="S89" s="33"/>
      <c r="T89" s="33"/>
      <c r="U89" s="33"/>
    </row>
    <row r="90" spans="2:21" x14ac:dyDescent="0.3">
      <c r="B90" s="9">
        <v>85</v>
      </c>
      <c r="C90" s="62"/>
      <c r="D90" s="9">
        <v>0</v>
      </c>
      <c r="E90" s="47">
        <v>1.1073295341288063</v>
      </c>
      <c r="F90" s="4">
        <v>40</v>
      </c>
      <c r="G90" s="11">
        <f t="shared" si="9"/>
        <v>1.1499999999999999</v>
      </c>
      <c r="H90" s="10">
        <f t="shared" si="10"/>
        <v>1.2734289642481271</v>
      </c>
      <c r="I90" s="10">
        <f t="shared" si="17"/>
        <v>0</v>
      </c>
      <c r="J90" s="10">
        <f>(Parameters!$C$11-'1_Day_Lead'!I90)/(Parameters!$C$11-Parameters!$C$12)</f>
        <v>4</v>
      </c>
      <c r="K90" s="10">
        <f t="shared" si="11"/>
        <v>1</v>
      </c>
      <c r="L90" s="10">
        <f t="shared" si="12"/>
        <v>1.2734289642481271</v>
      </c>
      <c r="M90" s="10">
        <f t="shared" si="13"/>
        <v>29.353504526902071</v>
      </c>
      <c r="N90" s="10" t="str">
        <f t="shared" si="14"/>
        <v>LI</v>
      </c>
      <c r="O90" s="10">
        <f t="shared" si="15"/>
        <v>10</v>
      </c>
      <c r="P90" s="10">
        <f t="shared" si="16"/>
        <v>7.3383761317255178</v>
      </c>
      <c r="Q90" s="33"/>
      <c r="R90" s="33"/>
      <c r="S90" s="33"/>
      <c r="T90" s="33"/>
      <c r="U90" s="33"/>
    </row>
    <row r="91" spans="2:21" x14ac:dyDescent="0.3">
      <c r="B91" s="9">
        <v>86</v>
      </c>
      <c r="C91" s="62"/>
      <c r="D91" s="9">
        <v>0.5</v>
      </c>
      <c r="E91" s="47">
        <v>1.9147900938309788</v>
      </c>
      <c r="F91" s="4">
        <v>40</v>
      </c>
      <c r="G91" s="11">
        <f t="shared" si="9"/>
        <v>1.1499999999999999</v>
      </c>
      <c r="H91" s="10">
        <f t="shared" si="10"/>
        <v>2.2020086079056256</v>
      </c>
      <c r="I91" s="10">
        <f t="shared" si="17"/>
        <v>0</v>
      </c>
      <c r="J91" s="10">
        <f>(Parameters!$C$11-'1_Day_Lead'!I91)/(Parameters!$C$11-Parameters!$C$12)</f>
        <v>4</v>
      </c>
      <c r="K91" s="10">
        <f t="shared" si="11"/>
        <v>1</v>
      </c>
      <c r="L91" s="10">
        <f t="shared" si="12"/>
        <v>2.2020086079056256</v>
      </c>
      <c r="M91" s="10">
        <f t="shared" si="13"/>
        <v>30.313119787270928</v>
      </c>
      <c r="N91" s="10" t="str">
        <f t="shared" si="14"/>
        <v>NI</v>
      </c>
      <c r="O91" s="10">
        <f t="shared" si="15"/>
        <v>0</v>
      </c>
      <c r="P91" s="10">
        <f t="shared" si="16"/>
        <v>7.578279946817732</v>
      </c>
      <c r="Q91" s="33"/>
      <c r="R91" s="33"/>
      <c r="S91" s="33"/>
      <c r="T91" s="33"/>
      <c r="U91" s="33"/>
    </row>
    <row r="92" spans="2:21" x14ac:dyDescent="0.3">
      <c r="B92" s="9">
        <v>87</v>
      </c>
      <c r="C92" s="62"/>
      <c r="D92" s="9">
        <v>0</v>
      </c>
      <c r="E92" s="47">
        <v>2.8080895882054926</v>
      </c>
      <c r="F92" s="4">
        <v>40</v>
      </c>
      <c r="G92" s="11">
        <f t="shared" si="9"/>
        <v>1.1499999999999999</v>
      </c>
      <c r="H92" s="10">
        <f t="shared" si="10"/>
        <v>3.2293030264363161</v>
      </c>
      <c r="I92" s="10">
        <f t="shared" si="17"/>
        <v>0</v>
      </c>
      <c r="J92" s="10">
        <f>(Parameters!$C$11-'1_Day_Lead'!I92)/(Parameters!$C$11-Parameters!$C$12)</f>
        <v>4</v>
      </c>
      <c r="K92" s="10">
        <f t="shared" si="11"/>
        <v>1</v>
      </c>
      <c r="L92" s="10">
        <f t="shared" si="12"/>
        <v>3.2293030264363161</v>
      </c>
      <c r="M92" s="10">
        <f t="shared" si="13"/>
        <v>19.505536814016878</v>
      </c>
      <c r="N92" s="10" t="str">
        <f t="shared" si="14"/>
        <v>MI</v>
      </c>
      <c r="O92" s="10">
        <f t="shared" si="15"/>
        <v>20</v>
      </c>
      <c r="P92" s="10">
        <f t="shared" si="16"/>
        <v>4.8763842035042195</v>
      </c>
      <c r="Q92" s="33"/>
      <c r="R92" s="33"/>
      <c r="S92" s="33"/>
      <c r="T92" s="33"/>
      <c r="U92" s="33"/>
    </row>
    <row r="93" spans="2:21" x14ac:dyDescent="0.3">
      <c r="B93" s="9">
        <v>88</v>
      </c>
      <c r="C93" s="62"/>
      <c r="D93" s="9">
        <v>0</v>
      </c>
      <c r="E93" s="47">
        <v>3.4052717420086771</v>
      </c>
      <c r="F93" s="4">
        <v>40</v>
      </c>
      <c r="G93" s="11">
        <f t="shared" si="9"/>
        <v>1.1499999999999999</v>
      </c>
      <c r="H93" s="10">
        <f t="shared" si="10"/>
        <v>3.9160625033099783</v>
      </c>
      <c r="I93" s="10">
        <f t="shared" si="17"/>
        <v>3.7237662124194379</v>
      </c>
      <c r="J93" s="10">
        <f>(Parameters!$C$11-'1_Day_Lead'!I93)/(Parameters!$C$11-Parameters!$C$12)</f>
        <v>3.8965620496550155</v>
      </c>
      <c r="K93" s="10">
        <f t="shared" si="11"/>
        <v>1</v>
      </c>
      <c r="L93" s="10">
        <f t="shared" si="12"/>
        <v>3.9160625033099783</v>
      </c>
      <c r="M93" s="10">
        <f t="shared" si="13"/>
        <v>30.713090107202678</v>
      </c>
      <c r="N93" s="10" t="str">
        <f t="shared" si="14"/>
        <v>NI</v>
      </c>
      <c r="O93" s="10">
        <f t="shared" si="15"/>
        <v>0</v>
      </c>
      <c r="P93" s="10">
        <f t="shared" si="16"/>
        <v>7.6782725268006695</v>
      </c>
      <c r="Q93" s="33"/>
      <c r="R93" s="33"/>
      <c r="S93" s="33"/>
      <c r="T93" s="33"/>
      <c r="U93" s="33"/>
    </row>
    <row r="94" spans="2:21" x14ac:dyDescent="0.3">
      <c r="B94" s="9">
        <v>89</v>
      </c>
      <c r="C94" s="62"/>
      <c r="D94" s="9">
        <v>5.6</v>
      </c>
      <c r="E94" s="47">
        <v>2.7838416867390481</v>
      </c>
      <c r="F94" s="4">
        <v>40</v>
      </c>
      <c r="G94" s="11">
        <f t="shared" si="9"/>
        <v>1.1499999999999999</v>
      </c>
      <c r="H94" s="10">
        <f t="shared" si="10"/>
        <v>3.2014179397499052</v>
      </c>
      <c r="I94" s="10">
        <f t="shared" si="17"/>
        <v>0</v>
      </c>
      <c r="J94" s="10">
        <f>(Parameters!$C$11-'1_Day_Lead'!I94)/(Parameters!$C$11-Parameters!$C$12)</f>
        <v>4</v>
      </c>
      <c r="K94" s="10">
        <f t="shared" si="11"/>
        <v>1</v>
      </c>
      <c r="L94" s="10">
        <f t="shared" si="12"/>
        <v>3.2014179397499052</v>
      </c>
      <c r="M94" s="10">
        <f t="shared" si="13"/>
        <v>25.433399640652105</v>
      </c>
      <c r="N94" s="10" t="str">
        <f t="shared" si="14"/>
        <v>LI</v>
      </c>
      <c r="O94" s="10">
        <f t="shared" si="15"/>
        <v>10</v>
      </c>
      <c r="P94" s="10">
        <f t="shared" si="16"/>
        <v>6.3583499101630263</v>
      </c>
      <c r="Q94" s="33"/>
      <c r="R94" s="33"/>
      <c r="S94" s="33"/>
      <c r="T94" s="33"/>
      <c r="U94" s="33"/>
    </row>
    <row r="95" spans="2:21" x14ac:dyDescent="0.3">
      <c r="B95" s="9">
        <v>90</v>
      </c>
      <c r="C95" s="62"/>
      <c r="D95" s="9">
        <v>0.3</v>
      </c>
      <c r="E95" s="47">
        <v>3.6569977025968528</v>
      </c>
      <c r="F95" s="4">
        <v>40</v>
      </c>
      <c r="G95" s="11">
        <f t="shared" si="9"/>
        <v>1.1499999999999999</v>
      </c>
      <c r="H95" s="10">
        <f t="shared" si="10"/>
        <v>4.2055473579863802</v>
      </c>
      <c r="I95" s="10">
        <f t="shared" si="17"/>
        <v>0</v>
      </c>
      <c r="J95" s="10">
        <f>(Parameters!$C$11-'1_Day_Lead'!I95)/(Parameters!$C$11-Parameters!$C$12)</f>
        <v>4</v>
      </c>
      <c r="K95" s="10">
        <f t="shared" si="11"/>
        <v>1</v>
      </c>
      <c r="L95" s="10">
        <f t="shared" si="12"/>
        <v>4.2055473579863802</v>
      </c>
      <c r="M95" s="10">
        <f t="shared" si="13"/>
        <v>25.169502372502699</v>
      </c>
      <c r="N95" s="10" t="str">
        <f t="shared" si="14"/>
        <v>LI</v>
      </c>
      <c r="O95" s="10">
        <f t="shared" si="15"/>
        <v>10</v>
      </c>
      <c r="P95" s="10">
        <f t="shared" si="16"/>
        <v>6.2923755931256746</v>
      </c>
      <c r="Q95" s="33"/>
      <c r="R95" s="33"/>
      <c r="S95" s="33"/>
      <c r="T95" s="33"/>
      <c r="U95" s="33"/>
    </row>
    <row r="96" spans="2:21" x14ac:dyDescent="0.3">
      <c r="B96" s="9">
        <v>91</v>
      </c>
      <c r="C96" s="62"/>
      <c r="D96" s="9">
        <v>14.2</v>
      </c>
      <c r="E96" s="47">
        <v>0.73326796210591227</v>
      </c>
      <c r="F96" s="4">
        <v>40</v>
      </c>
      <c r="G96" s="11">
        <f t="shared" si="9"/>
        <v>1.1499999999999999</v>
      </c>
      <c r="H96" s="10">
        <f t="shared" si="10"/>
        <v>0.84325815642179902</v>
      </c>
      <c r="I96" s="10">
        <f t="shared" si="17"/>
        <v>0</v>
      </c>
      <c r="J96" s="10">
        <f>(Parameters!$C$11-'1_Day_Lead'!I96)/(Parameters!$C$11-Parameters!$C$12)</f>
        <v>4</v>
      </c>
      <c r="K96" s="10">
        <f t="shared" si="11"/>
        <v>1</v>
      </c>
      <c r="L96" s="10">
        <f t="shared" si="12"/>
        <v>0.84325815642179902</v>
      </c>
      <c r="M96" s="10">
        <f t="shared" si="13"/>
        <v>42.233868622955221</v>
      </c>
      <c r="N96" s="10" t="str">
        <f t="shared" si="14"/>
        <v>NI</v>
      </c>
      <c r="O96" s="10">
        <f t="shared" si="15"/>
        <v>0</v>
      </c>
      <c r="P96" s="10">
        <f t="shared" si="16"/>
        <v>10.558467155738805</v>
      </c>
      <c r="Q96" s="33"/>
      <c r="R96" s="33"/>
      <c r="S96" s="33"/>
      <c r="T96" s="33"/>
      <c r="U96" s="33"/>
    </row>
    <row r="97" spans="2:21" x14ac:dyDescent="0.3">
      <c r="B97" s="9">
        <v>92</v>
      </c>
      <c r="C97" s="62"/>
      <c r="D97" s="9">
        <v>0</v>
      </c>
      <c r="E97" s="47">
        <v>1.8751923615156325</v>
      </c>
      <c r="F97" s="4">
        <v>40</v>
      </c>
      <c r="G97" s="11">
        <f t="shared" si="9"/>
        <v>1.1499999999999999</v>
      </c>
      <c r="H97" s="10">
        <f t="shared" si="10"/>
        <v>2.1564712157429771</v>
      </c>
      <c r="I97" s="10">
        <f t="shared" si="17"/>
        <v>0</v>
      </c>
      <c r="J97" s="10">
        <f>(Parameters!$C$11-'1_Day_Lead'!I97)/(Parameters!$C$11-Parameters!$C$12)</f>
        <v>4</v>
      </c>
      <c r="K97" s="10">
        <f t="shared" si="11"/>
        <v>1</v>
      </c>
      <c r="L97" s="10">
        <f t="shared" si="12"/>
        <v>2.1564712157429771</v>
      </c>
      <c r="M97" s="10">
        <f t="shared" si="13"/>
        <v>29.518930251473442</v>
      </c>
      <c r="N97" s="10" t="str">
        <f t="shared" si="14"/>
        <v>LI</v>
      </c>
      <c r="O97" s="10">
        <f t="shared" si="15"/>
        <v>10</v>
      </c>
      <c r="P97" s="10">
        <f t="shared" si="16"/>
        <v>7.3797325628683605</v>
      </c>
      <c r="Q97" s="33"/>
      <c r="R97" s="33"/>
      <c r="S97" s="33"/>
      <c r="T97" s="33"/>
      <c r="U97" s="33"/>
    </row>
    <row r="98" spans="2:21" x14ac:dyDescent="0.3">
      <c r="B98" s="9">
        <v>93</v>
      </c>
      <c r="C98" s="62"/>
      <c r="D98" s="9">
        <v>9.9</v>
      </c>
      <c r="E98" s="47">
        <v>3.3125256877768465</v>
      </c>
      <c r="F98" s="4">
        <v>40</v>
      </c>
      <c r="G98" s="11">
        <f t="shared" si="9"/>
        <v>1.1499999999999999</v>
      </c>
      <c r="H98" s="10">
        <f t="shared" si="10"/>
        <v>3.809404540943373</v>
      </c>
      <c r="I98" s="10">
        <f t="shared" si="17"/>
        <v>0</v>
      </c>
      <c r="J98" s="10">
        <f>(Parameters!$C$11-'1_Day_Lead'!I98)/(Parameters!$C$11-Parameters!$C$12)</f>
        <v>4</v>
      </c>
      <c r="K98" s="10">
        <f t="shared" si="11"/>
        <v>1</v>
      </c>
      <c r="L98" s="10">
        <f t="shared" si="12"/>
        <v>3.809404540943373</v>
      </c>
      <c r="M98" s="10">
        <f t="shared" si="13"/>
        <v>38.229793147661702</v>
      </c>
      <c r="N98" s="10" t="str">
        <f t="shared" si="14"/>
        <v>NI</v>
      </c>
      <c r="O98" s="10">
        <f t="shared" si="15"/>
        <v>0</v>
      </c>
      <c r="P98" s="10">
        <f t="shared" si="16"/>
        <v>9.5574482869154256</v>
      </c>
      <c r="Q98" s="33"/>
      <c r="R98" s="33"/>
      <c r="S98" s="33"/>
      <c r="T98" s="33"/>
      <c r="U98" s="33"/>
    </row>
    <row r="99" spans="2:21" x14ac:dyDescent="0.3">
      <c r="B99" s="9">
        <v>94</v>
      </c>
      <c r="C99" s="62"/>
      <c r="D99" s="9">
        <v>10.199999999999999</v>
      </c>
      <c r="E99" s="47">
        <v>2.5051432383858505</v>
      </c>
      <c r="F99" s="4">
        <v>40</v>
      </c>
      <c r="G99" s="11">
        <f t="shared" si="9"/>
        <v>1.1499999999999999</v>
      </c>
      <c r="H99" s="10">
        <f t="shared" si="10"/>
        <v>2.8809147241437278</v>
      </c>
      <c r="I99" s="10">
        <f t="shared" si="17"/>
        <v>0</v>
      </c>
      <c r="J99" s="10">
        <f>(Parameters!$C$11-'1_Day_Lead'!I99)/(Parameters!$C$11-Parameters!$C$12)</f>
        <v>4</v>
      </c>
      <c r="K99" s="10">
        <f t="shared" si="11"/>
        <v>1</v>
      </c>
      <c r="L99" s="10">
        <f t="shared" si="12"/>
        <v>2.8809147241437278</v>
      </c>
      <c r="M99" s="10">
        <f t="shared" si="13"/>
        <v>35.991430136602546</v>
      </c>
      <c r="N99" s="10" t="str">
        <f t="shared" si="14"/>
        <v>NI</v>
      </c>
      <c r="O99" s="10">
        <f t="shared" si="15"/>
        <v>0</v>
      </c>
      <c r="P99" s="10">
        <f t="shared" si="16"/>
        <v>8.9978575341506364</v>
      </c>
      <c r="Q99" s="33"/>
      <c r="R99" s="33"/>
      <c r="S99" s="33"/>
      <c r="T99" s="33"/>
      <c r="U99" s="33"/>
    </row>
    <row r="100" spans="2:21" x14ac:dyDescent="0.3">
      <c r="B100" s="9">
        <v>95</v>
      </c>
      <c r="C100" s="63"/>
      <c r="D100" s="9">
        <v>6.9</v>
      </c>
      <c r="E100" s="47">
        <v>0.48490287989604813</v>
      </c>
      <c r="F100" s="4">
        <v>40</v>
      </c>
      <c r="G100" s="11">
        <f t="shared" si="9"/>
        <v>1.1499999999999999</v>
      </c>
      <c r="H100" s="10">
        <f t="shared" si="10"/>
        <v>0.55763831188045532</v>
      </c>
      <c r="I100" s="10">
        <f t="shared" si="17"/>
        <v>0</v>
      </c>
      <c r="J100" s="10">
        <f>(Parameters!$C$11-'1_Day_Lead'!I100)/(Parameters!$C$11-Parameters!$C$12)</f>
        <v>4</v>
      </c>
      <c r="K100" s="10">
        <f t="shared" si="11"/>
        <v>1</v>
      </c>
      <c r="L100" s="10">
        <f t="shared" si="12"/>
        <v>0.55763831188045532</v>
      </c>
      <c r="M100" s="10">
        <f t="shared" si="13"/>
        <v>33.335934290571458</v>
      </c>
      <c r="N100" s="10" t="str">
        <f t="shared" si="14"/>
        <v>NI</v>
      </c>
      <c r="O100" s="10">
        <f t="shared" si="15"/>
        <v>0</v>
      </c>
      <c r="P100" s="10">
        <f t="shared" si="16"/>
        <v>8.3339835726428646</v>
      </c>
      <c r="Q100" s="33"/>
      <c r="R100" s="33"/>
      <c r="S100" s="33"/>
      <c r="T100" s="33"/>
      <c r="U100" s="33"/>
    </row>
    <row r="101" spans="2:21" ht="14.7" customHeight="1" x14ac:dyDescent="0.3">
      <c r="B101" s="9">
        <v>96</v>
      </c>
      <c r="C101" s="74" t="s">
        <v>41</v>
      </c>
      <c r="D101" s="9">
        <v>10.199999999999999</v>
      </c>
      <c r="E101" s="47">
        <v>2.5083522735873061</v>
      </c>
      <c r="F101" s="4">
        <v>10</v>
      </c>
      <c r="G101" s="11">
        <f>G100-((Parameters!$E$19-Parameters!$E$20)/Parameters!$C$20)</f>
        <v>1.1299999999999999</v>
      </c>
      <c r="H101" s="10">
        <f t="shared" si="10"/>
        <v>2.8344380691536557</v>
      </c>
      <c r="I101" s="10">
        <f t="shared" si="17"/>
        <v>0</v>
      </c>
      <c r="J101" s="10">
        <f>(Parameters!$C$11-'1_Day_Lead'!I101)/(Parameters!$C$11-Parameters!$C$12)</f>
        <v>4</v>
      </c>
      <c r="K101" s="10">
        <f t="shared" si="11"/>
        <v>1</v>
      </c>
      <c r="L101" s="10">
        <f t="shared" si="12"/>
        <v>2.8344380691536557</v>
      </c>
      <c r="M101" s="10">
        <f t="shared" si="13"/>
        <v>32.367512648774941</v>
      </c>
      <c r="N101" s="10" t="str">
        <f t="shared" si="14"/>
        <v>NI</v>
      </c>
      <c r="O101" s="10">
        <f t="shared" si="15"/>
        <v>0</v>
      </c>
      <c r="P101" s="10">
        <f t="shared" si="16"/>
        <v>8.0918781621937352</v>
      </c>
      <c r="Q101" s="33"/>
      <c r="R101" s="33"/>
      <c r="S101" s="33"/>
      <c r="T101" s="33"/>
      <c r="U101" s="33"/>
    </row>
    <row r="102" spans="2:21" x14ac:dyDescent="0.3">
      <c r="B102" s="9">
        <v>97</v>
      </c>
      <c r="C102" s="75"/>
      <c r="D102" s="9">
        <v>37.799999999999997</v>
      </c>
      <c r="E102" s="47">
        <v>1.5080216365009116</v>
      </c>
      <c r="F102" s="4">
        <v>10</v>
      </c>
      <c r="G102" s="11">
        <f>G101-((Parameters!$E$19-Parameters!$E$20)/Parameters!$C$20)</f>
        <v>1.1099999999999999</v>
      </c>
      <c r="H102" s="10">
        <f t="shared" si="10"/>
        <v>1.6739040165160117</v>
      </c>
      <c r="I102" s="10">
        <f t="shared" si="17"/>
        <v>0</v>
      </c>
      <c r="J102" s="10">
        <f>(Parameters!$C$11-'1_Day_Lead'!I102)/(Parameters!$C$11-Parameters!$C$12)</f>
        <v>4</v>
      </c>
      <c r="K102" s="10">
        <f t="shared" si="11"/>
        <v>1</v>
      </c>
      <c r="L102" s="10">
        <f t="shared" si="12"/>
        <v>1.6739040165160117</v>
      </c>
      <c r="M102" s="10">
        <f t="shared" si="13"/>
        <v>60.401730470065189</v>
      </c>
      <c r="N102" s="10" t="str">
        <f t="shared" si="14"/>
        <v>NI</v>
      </c>
      <c r="O102" s="10">
        <f t="shared" si="15"/>
        <v>0</v>
      </c>
      <c r="P102" s="10">
        <f t="shared" si="16"/>
        <v>15.100432617516297</v>
      </c>
      <c r="Q102" s="33"/>
      <c r="R102" s="33"/>
      <c r="S102" s="33"/>
      <c r="T102" s="33"/>
      <c r="U102" s="33"/>
    </row>
    <row r="103" spans="2:21" x14ac:dyDescent="0.3">
      <c r="B103" s="9">
        <v>98</v>
      </c>
      <c r="C103" s="75"/>
      <c r="D103" s="9">
        <v>0.5</v>
      </c>
      <c r="E103" s="47">
        <v>0.55722767092875802</v>
      </c>
      <c r="F103" s="4">
        <v>10</v>
      </c>
      <c r="G103" s="11">
        <f>G102-((Parameters!$E$19-Parameters!$E$20)/Parameters!$C$20)</f>
        <v>1.0899999999999999</v>
      </c>
      <c r="H103" s="10">
        <f t="shared" si="10"/>
        <v>0.60737816131234612</v>
      </c>
      <c r="I103" s="10">
        <f t="shared" si="17"/>
        <v>0</v>
      </c>
      <c r="J103" s="10">
        <f>(Parameters!$C$11-'1_Day_Lead'!I103)/(Parameters!$C$11-Parameters!$C$12)</f>
        <v>4</v>
      </c>
      <c r="K103" s="10">
        <f t="shared" si="11"/>
        <v>1</v>
      </c>
      <c r="L103" s="10">
        <f t="shared" si="12"/>
        <v>0.60737816131234612</v>
      </c>
      <c r="M103" s="10">
        <f t="shared" si="13"/>
        <v>45.193919691236545</v>
      </c>
      <c r="N103" s="10" t="str">
        <f t="shared" si="14"/>
        <v>NI</v>
      </c>
      <c r="O103" s="10">
        <f t="shared" si="15"/>
        <v>0</v>
      </c>
      <c r="P103" s="10">
        <f t="shared" si="16"/>
        <v>11.298479922809136</v>
      </c>
      <c r="Q103" s="33"/>
      <c r="R103" s="33"/>
      <c r="S103" s="33"/>
      <c r="T103" s="33"/>
      <c r="U103" s="33"/>
    </row>
    <row r="104" spans="2:21" x14ac:dyDescent="0.3">
      <c r="B104" s="9">
        <v>99</v>
      </c>
      <c r="C104" s="75"/>
      <c r="D104" s="9">
        <v>0</v>
      </c>
      <c r="E104" s="47">
        <v>2.808384696100493</v>
      </c>
      <c r="F104" s="4">
        <v>10</v>
      </c>
      <c r="G104" s="11">
        <f>G103-((Parameters!$E$19-Parameters!$E$20)/Parameters!$C$20)</f>
        <v>1.0699999999999998</v>
      </c>
      <c r="H104" s="10">
        <f t="shared" si="10"/>
        <v>3.0049716248275269</v>
      </c>
      <c r="I104" s="10">
        <f t="shared" si="17"/>
        <v>0</v>
      </c>
      <c r="J104" s="10">
        <f>(Parameters!$C$11-'1_Day_Lead'!I104)/(Parameters!$C$11-Parameters!$C$12)</f>
        <v>4</v>
      </c>
      <c r="K104" s="10">
        <f t="shared" si="11"/>
        <v>1</v>
      </c>
      <c r="L104" s="10">
        <f t="shared" si="12"/>
        <v>3.0049716248275269</v>
      </c>
      <c r="M104" s="10">
        <f t="shared" si="13"/>
        <v>30.890468143599882</v>
      </c>
      <c r="N104" s="10" t="str">
        <f t="shared" si="14"/>
        <v>NI</v>
      </c>
      <c r="O104" s="10">
        <f t="shared" si="15"/>
        <v>0</v>
      </c>
      <c r="P104" s="10">
        <f t="shared" si="16"/>
        <v>7.7226170358999706</v>
      </c>
      <c r="Q104" s="33"/>
      <c r="R104" s="33"/>
      <c r="S104" s="33"/>
      <c r="T104" s="33"/>
      <c r="U104" s="33"/>
    </row>
    <row r="105" spans="2:21" x14ac:dyDescent="0.3">
      <c r="B105" s="9">
        <v>100</v>
      </c>
      <c r="C105" s="75"/>
      <c r="D105" s="9">
        <v>0</v>
      </c>
      <c r="E105" s="47">
        <v>0.88526172579693141</v>
      </c>
      <c r="F105" s="4">
        <v>10</v>
      </c>
      <c r="G105" s="11">
        <f>G104-((Parameters!$E$19-Parameters!$E$20)/Parameters!$C$20)</f>
        <v>1.0499999999999998</v>
      </c>
      <c r="H105" s="10">
        <f t="shared" si="10"/>
        <v>0.92952481208677784</v>
      </c>
      <c r="I105" s="10">
        <f t="shared" si="17"/>
        <v>0</v>
      </c>
      <c r="J105" s="10">
        <f>(Parameters!$C$11-'1_Day_Lead'!I105)/(Parameters!$C$11-Parameters!$C$12)</f>
        <v>4</v>
      </c>
      <c r="K105" s="10">
        <f t="shared" si="11"/>
        <v>1</v>
      </c>
      <c r="L105" s="10">
        <f t="shared" si="12"/>
        <v>0.92952481208677784</v>
      </c>
      <c r="M105" s="10">
        <f t="shared" si="13"/>
        <v>22.238326295613135</v>
      </c>
      <c r="N105" s="10" t="str">
        <f t="shared" si="14"/>
        <v>NI</v>
      </c>
      <c r="O105" s="10">
        <f t="shared" si="15"/>
        <v>0</v>
      </c>
      <c r="P105" s="10">
        <f t="shared" si="16"/>
        <v>5.5595815739032837</v>
      </c>
      <c r="Q105" s="33"/>
      <c r="R105" s="33"/>
      <c r="S105" s="33"/>
      <c r="T105" s="33"/>
      <c r="U105" s="33"/>
    </row>
    <row r="106" spans="2:21" x14ac:dyDescent="0.3">
      <c r="B106" s="9">
        <v>101</v>
      </c>
      <c r="C106" s="75"/>
      <c r="D106" s="9">
        <v>4.8</v>
      </c>
      <c r="E106" s="47">
        <v>1.0363637996812054</v>
      </c>
      <c r="F106" s="4">
        <v>10</v>
      </c>
      <c r="G106" s="11">
        <f>G105-((Parameters!$E$19-Parameters!$E$20)/Parameters!$C$20)</f>
        <v>1.0299999999999998</v>
      </c>
      <c r="H106" s="10">
        <f t="shared" si="10"/>
        <v>1.0674547136716415</v>
      </c>
      <c r="I106" s="10">
        <f t="shared" si="17"/>
        <v>0</v>
      </c>
      <c r="J106" s="10">
        <f>(Parameters!$C$11-'1_Day_Lead'!I106)/(Parameters!$C$11-Parameters!$C$12)</f>
        <v>4</v>
      </c>
      <c r="K106" s="10">
        <f t="shared" si="11"/>
        <v>1</v>
      </c>
      <c r="L106" s="10">
        <f t="shared" si="12"/>
        <v>1.0674547136716415</v>
      </c>
      <c r="M106" s="10">
        <f t="shared" si="13"/>
        <v>20.411290008038211</v>
      </c>
      <c r="N106" s="10" t="str">
        <f t="shared" si="14"/>
        <v>NI</v>
      </c>
      <c r="O106" s="10">
        <f t="shared" si="15"/>
        <v>0</v>
      </c>
      <c r="P106" s="10">
        <f t="shared" si="16"/>
        <v>5.1028225020095528</v>
      </c>
      <c r="Q106" s="33"/>
      <c r="R106" s="33"/>
      <c r="S106" s="33"/>
      <c r="T106" s="33"/>
      <c r="U106" s="33"/>
    </row>
    <row r="107" spans="2:21" x14ac:dyDescent="0.3">
      <c r="B107" s="9">
        <v>102</v>
      </c>
      <c r="C107" s="75"/>
      <c r="D107" s="9">
        <v>0.3</v>
      </c>
      <c r="E107" s="47">
        <v>0.49975610939878889</v>
      </c>
      <c r="F107" s="4">
        <v>10</v>
      </c>
      <c r="G107" s="11">
        <f>G106-((Parameters!$E$19-Parameters!$E$20)/Parameters!$C$20)</f>
        <v>1.0099999999999998</v>
      </c>
      <c r="H107" s="10">
        <f t="shared" si="10"/>
        <v>0.50475367049277664</v>
      </c>
      <c r="I107" s="10">
        <f t="shared" si="17"/>
        <v>0</v>
      </c>
      <c r="J107" s="10">
        <f>(Parameters!$C$11-'1_Day_Lead'!I107)/(Parameters!$C$11-Parameters!$C$12)</f>
        <v>4</v>
      </c>
      <c r="K107" s="10">
        <f t="shared" si="11"/>
        <v>1</v>
      </c>
      <c r="L107" s="10">
        <f t="shared" si="12"/>
        <v>0.50475367049277664</v>
      </c>
      <c r="M107" s="10">
        <f t="shared" si="13"/>
        <v>15.103713835535885</v>
      </c>
      <c r="N107" s="10" t="str">
        <f t="shared" si="14"/>
        <v>NI</v>
      </c>
      <c r="O107" s="10">
        <f t="shared" si="15"/>
        <v>0</v>
      </c>
      <c r="P107" s="10">
        <f t="shared" si="16"/>
        <v>3.7759284588839712</v>
      </c>
      <c r="Q107" s="33"/>
      <c r="R107" s="33"/>
      <c r="S107" s="33"/>
      <c r="T107" s="33"/>
      <c r="U107" s="33"/>
    </row>
    <row r="108" spans="2:21" x14ac:dyDescent="0.3">
      <c r="B108" s="9">
        <v>103</v>
      </c>
      <c r="C108" s="75"/>
      <c r="D108" s="9">
        <v>13.2</v>
      </c>
      <c r="E108" s="47">
        <v>2.3947002189722064</v>
      </c>
      <c r="F108" s="4">
        <v>10</v>
      </c>
      <c r="G108" s="11">
        <f>G107-((Parameters!$E$19-Parameters!$E$20)/Parameters!$C$20)</f>
        <v>0.98999999999999977</v>
      </c>
      <c r="H108" s="10">
        <f t="shared" si="10"/>
        <v>2.3707532167824836</v>
      </c>
      <c r="I108" s="10">
        <f t="shared" si="17"/>
        <v>0</v>
      </c>
      <c r="J108" s="10">
        <f>(Parameters!$C$11-'1_Day_Lead'!I108)/(Parameters!$C$11-Parameters!$C$12)</f>
        <v>4</v>
      </c>
      <c r="K108" s="10">
        <f t="shared" si="11"/>
        <v>1</v>
      </c>
      <c r="L108" s="10">
        <f t="shared" si="12"/>
        <v>2.3707532167824836</v>
      </c>
      <c r="M108" s="10">
        <f t="shared" si="13"/>
        <v>22.157032159869431</v>
      </c>
      <c r="N108" s="10" t="str">
        <f t="shared" si="14"/>
        <v>NI</v>
      </c>
      <c r="O108" s="10">
        <f t="shared" si="15"/>
        <v>0</v>
      </c>
      <c r="P108" s="10">
        <f t="shared" si="16"/>
        <v>5.5392580399673577</v>
      </c>
      <c r="Q108" s="33"/>
      <c r="R108" s="33"/>
      <c r="S108" s="33"/>
      <c r="T108" s="33"/>
      <c r="U108" s="33"/>
    </row>
    <row r="109" spans="2:21" x14ac:dyDescent="0.3">
      <c r="B109" s="9">
        <v>104</v>
      </c>
      <c r="C109" s="75"/>
      <c r="D109" s="9">
        <v>28.4</v>
      </c>
      <c r="E109" s="47">
        <v>1.8801825357823343</v>
      </c>
      <c r="F109" s="4">
        <v>10</v>
      </c>
      <c r="G109" s="11">
        <f>G108-((Parameters!$E$19-Parameters!$E$20)/Parameters!$C$20)</f>
        <v>0.96999999999999975</v>
      </c>
      <c r="H109" s="10">
        <f t="shared" si="10"/>
        <v>1.8237770597088638</v>
      </c>
      <c r="I109" s="10">
        <f t="shared" si="17"/>
        <v>0</v>
      </c>
      <c r="J109" s="10">
        <f>(Parameters!$C$11-'1_Day_Lead'!I109)/(Parameters!$C$11-Parameters!$C$12)</f>
        <v>4</v>
      </c>
      <c r="K109" s="10">
        <f t="shared" si="11"/>
        <v>1</v>
      </c>
      <c r="L109" s="10">
        <f t="shared" si="12"/>
        <v>1.8237770597088638</v>
      </c>
      <c r="M109" s="10">
        <f t="shared" si="13"/>
        <v>43.193997060193205</v>
      </c>
      <c r="N109" s="10" t="str">
        <f t="shared" si="14"/>
        <v>NI</v>
      </c>
      <c r="O109" s="10">
        <f t="shared" si="15"/>
        <v>0</v>
      </c>
      <c r="P109" s="10">
        <f t="shared" si="16"/>
        <v>10.798499265048301</v>
      </c>
      <c r="Q109" s="33"/>
      <c r="R109" s="33"/>
      <c r="S109" s="33"/>
      <c r="T109" s="33"/>
      <c r="U109" s="33"/>
    </row>
    <row r="110" spans="2:21" x14ac:dyDescent="0.3">
      <c r="B110" s="9">
        <v>105</v>
      </c>
      <c r="C110" s="75"/>
      <c r="D110" s="9">
        <v>1</v>
      </c>
      <c r="E110" s="47">
        <v>2.0118060664485902</v>
      </c>
      <c r="F110" s="4">
        <v>10</v>
      </c>
      <c r="G110" s="11">
        <f>G109-((Parameters!$E$19-Parameters!$E$20)/Parameters!$C$20)</f>
        <v>0.94999999999999973</v>
      </c>
      <c r="H110" s="10">
        <f t="shared" si="10"/>
        <v>1.9112157631261601</v>
      </c>
      <c r="I110" s="10">
        <f t="shared" si="17"/>
        <v>0</v>
      </c>
      <c r="J110" s="10">
        <f>(Parameters!$C$11-'1_Day_Lead'!I110)/(Parameters!$C$11-Parameters!$C$12)</f>
        <v>4</v>
      </c>
      <c r="K110" s="10">
        <f t="shared" si="11"/>
        <v>1</v>
      </c>
      <c r="L110" s="10">
        <f t="shared" si="12"/>
        <v>1.9112157631261601</v>
      </c>
      <c r="M110" s="10">
        <f t="shared" si="13"/>
        <v>31.484282032018747</v>
      </c>
      <c r="N110" s="10" t="str">
        <f t="shared" si="14"/>
        <v>NI</v>
      </c>
      <c r="O110" s="10">
        <f t="shared" si="15"/>
        <v>0</v>
      </c>
      <c r="P110" s="10">
        <f t="shared" si="16"/>
        <v>7.8710705080046868</v>
      </c>
      <c r="Q110" s="33"/>
      <c r="R110" s="33"/>
      <c r="S110" s="33"/>
      <c r="T110" s="33"/>
      <c r="U110" s="33"/>
    </row>
    <row r="111" spans="2:21" x14ac:dyDescent="0.3">
      <c r="B111" s="9">
        <v>106</v>
      </c>
      <c r="C111" s="75"/>
      <c r="D111" s="9">
        <v>26.9</v>
      </c>
      <c r="E111" s="47">
        <v>1.8415575603641938</v>
      </c>
      <c r="F111" s="4">
        <v>10</v>
      </c>
      <c r="G111" s="11">
        <f>G110-((Parameters!$E$19-Parameters!$E$20)/Parameters!$C$20)</f>
        <v>0.92999999999999972</v>
      </c>
      <c r="H111" s="10">
        <f t="shared" si="10"/>
        <v>1.7126485311386996</v>
      </c>
      <c r="I111" s="10">
        <f t="shared" si="17"/>
        <v>0</v>
      </c>
      <c r="J111" s="10">
        <f>(Parameters!$C$11-'1_Day_Lead'!I111)/(Parameters!$C$11-Parameters!$C$12)</f>
        <v>4</v>
      </c>
      <c r="K111" s="10">
        <f t="shared" si="11"/>
        <v>1</v>
      </c>
      <c r="L111" s="10">
        <f t="shared" si="12"/>
        <v>1.7126485311386996</v>
      </c>
      <c r="M111" s="10">
        <f t="shared" si="13"/>
        <v>48.800562992875363</v>
      </c>
      <c r="N111" s="10" t="str">
        <f t="shared" si="14"/>
        <v>NI</v>
      </c>
      <c r="O111" s="10">
        <f t="shared" si="15"/>
        <v>0</v>
      </c>
      <c r="P111" s="10">
        <f t="shared" si="16"/>
        <v>12.200140748218841</v>
      </c>
      <c r="Q111" s="33"/>
      <c r="R111" s="33"/>
      <c r="S111" s="33"/>
      <c r="T111" s="33"/>
      <c r="U111" s="33"/>
    </row>
    <row r="112" spans="2:21" x14ac:dyDescent="0.3">
      <c r="B112" s="9">
        <v>107</v>
      </c>
      <c r="C112" s="75"/>
      <c r="D112" s="9">
        <v>0</v>
      </c>
      <c r="E112" s="47">
        <v>2.373105243131846</v>
      </c>
      <c r="F112" s="4">
        <v>10</v>
      </c>
      <c r="G112" s="11">
        <f>G111-((Parameters!$E$19-Parameters!$E$20)/Parameters!$C$20)</f>
        <v>0.9099999999999997</v>
      </c>
      <c r="H112" s="10">
        <f t="shared" si="10"/>
        <v>2.1595257712499794</v>
      </c>
      <c r="I112" s="10">
        <f t="shared" si="17"/>
        <v>0</v>
      </c>
      <c r="J112" s="10">
        <f>(Parameters!$C$11-'1_Day_Lead'!I112)/(Parameters!$C$11-Parameters!$C$12)</f>
        <v>4</v>
      </c>
      <c r="K112" s="10">
        <f t="shared" si="11"/>
        <v>1</v>
      </c>
      <c r="L112" s="10">
        <f t="shared" si="12"/>
        <v>2.1595257712499794</v>
      </c>
      <c r="M112" s="10">
        <f t="shared" si="13"/>
        <v>34.440896473406539</v>
      </c>
      <c r="N112" s="10" t="str">
        <f t="shared" si="14"/>
        <v>NI</v>
      </c>
      <c r="O112" s="10">
        <f t="shared" si="15"/>
        <v>0</v>
      </c>
      <c r="P112" s="10">
        <f t="shared" si="16"/>
        <v>8.6102241183516348</v>
      </c>
      <c r="Q112" s="33"/>
      <c r="R112" s="33"/>
      <c r="S112" s="33"/>
      <c r="T112" s="33"/>
      <c r="U112" s="33"/>
    </row>
    <row r="113" spans="2:21" x14ac:dyDescent="0.3">
      <c r="B113" s="9">
        <v>108</v>
      </c>
      <c r="C113" s="75"/>
      <c r="D113" s="9">
        <v>0</v>
      </c>
      <c r="E113" s="47">
        <v>1.868924290934749</v>
      </c>
      <c r="F113" s="4">
        <v>10</v>
      </c>
      <c r="G113" s="11">
        <f>G112-((Parameters!$E$19-Parameters!$E$20)/Parameters!$C$20)</f>
        <v>0.88999999999999968</v>
      </c>
      <c r="H113" s="10">
        <f t="shared" si="10"/>
        <v>1.663342618931926</v>
      </c>
      <c r="I113" s="10">
        <f t="shared" si="17"/>
        <v>0</v>
      </c>
      <c r="J113" s="10">
        <f>(Parameters!$C$11-'1_Day_Lead'!I113)/(Parameters!$C$11-Parameters!$C$12)</f>
        <v>4</v>
      </c>
      <c r="K113" s="10">
        <f t="shared" si="11"/>
        <v>1</v>
      </c>
      <c r="L113" s="10">
        <f t="shared" si="12"/>
        <v>1.663342618931926</v>
      </c>
      <c r="M113" s="10">
        <f t="shared" si="13"/>
        <v>24.167329736122976</v>
      </c>
      <c r="N113" s="10" t="str">
        <f t="shared" si="14"/>
        <v>NI</v>
      </c>
      <c r="O113" s="10">
        <f t="shared" si="15"/>
        <v>0</v>
      </c>
      <c r="P113" s="10">
        <f t="shared" si="16"/>
        <v>6.0418324340307441</v>
      </c>
      <c r="Q113" s="33"/>
      <c r="R113" s="33"/>
      <c r="S113" s="33"/>
      <c r="T113" s="33"/>
      <c r="U113" s="33"/>
    </row>
    <row r="114" spans="2:21" x14ac:dyDescent="0.3">
      <c r="B114" s="9">
        <v>109</v>
      </c>
      <c r="C114" s="75"/>
      <c r="D114" s="9">
        <v>6.9</v>
      </c>
      <c r="E114" s="47">
        <v>1.61484081411739</v>
      </c>
      <c r="F114" s="4">
        <v>10</v>
      </c>
      <c r="G114" s="11">
        <f>G113-((Parameters!$E$19-Parameters!$E$20)/Parameters!$C$20)</f>
        <v>0.86999999999999966</v>
      </c>
      <c r="H114" s="10">
        <f t="shared" si="10"/>
        <v>1.4049115082821289</v>
      </c>
      <c r="I114" s="10">
        <f t="shared" si="17"/>
        <v>0</v>
      </c>
      <c r="J114" s="10">
        <f>(Parameters!$C$11-'1_Day_Lead'!I114)/(Parameters!$C$11-Parameters!$C$12)</f>
        <v>4</v>
      </c>
      <c r="K114" s="10">
        <f t="shared" si="11"/>
        <v>1</v>
      </c>
      <c r="L114" s="10">
        <f t="shared" si="12"/>
        <v>1.4049115082821289</v>
      </c>
      <c r="M114" s="10">
        <f t="shared" si="13"/>
        <v>23.620585793810104</v>
      </c>
      <c r="N114" s="10" t="str">
        <f t="shared" si="14"/>
        <v>NI</v>
      </c>
      <c r="O114" s="10">
        <f t="shared" si="15"/>
        <v>0</v>
      </c>
      <c r="P114" s="10">
        <f t="shared" si="16"/>
        <v>5.905146448452526</v>
      </c>
      <c r="Q114" s="33"/>
      <c r="R114" s="33"/>
      <c r="S114" s="33"/>
      <c r="T114" s="33"/>
      <c r="U114" s="33"/>
    </row>
    <row r="115" spans="2:21" x14ac:dyDescent="0.3">
      <c r="B115" s="9">
        <v>110</v>
      </c>
      <c r="C115" s="75"/>
      <c r="D115" s="9">
        <v>0</v>
      </c>
      <c r="E115" s="47">
        <v>2.0015883608264295</v>
      </c>
      <c r="F115" s="4">
        <v>10</v>
      </c>
      <c r="G115" s="11">
        <f>G114-((Parameters!$E$19-Parameters!$E$20)/Parameters!$C$20)</f>
        <v>0.84999999999999964</v>
      </c>
      <c r="H115" s="10">
        <f t="shared" si="10"/>
        <v>1.7013501067024643</v>
      </c>
      <c r="I115" s="10">
        <f t="shared" si="17"/>
        <v>0</v>
      </c>
      <c r="J115" s="10">
        <f>(Parameters!$C$11-'1_Day_Lead'!I115)/(Parameters!$C$11-Parameters!$C$12)</f>
        <v>4</v>
      </c>
      <c r="K115" s="10">
        <f t="shared" si="11"/>
        <v>1</v>
      </c>
      <c r="L115" s="10">
        <f t="shared" si="12"/>
        <v>1.7013501067024643</v>
      </c>
      <c r="M115" s="10">
        <f t="shared" si="13"/>
        <v>16.014089238655114</v>
      </c>
      <c r="N115" s="10" t="str">
        <f t="shared" si="14"/>
        <v>NI</v>
      </c>
      <c r="O115" s="10">
        <f t="shared" si="15"/>
        <v>0</v>
      </c>
      <c r="P115" s="10">
        <f t="shared" si="16"/>
        <v>4.0035223096637784</v>
      </c>
      <c r="Q115" s="33"/>
      <c r="R115" s="33"/>
      <c r="S115" s="33"/>
      <c r="T115" s="33"/>
      <c r="U115" s="33"/>
    </row>
    <row r="116" spans="2:21" x14ac:dyDescent="0.3">
      <c r="B116" s="9">
        <v>111</v>
      </c>
      <c r="C116" s="75"/>
      <c r="D116" s="9">
        <v>0</v>
      </c>
      <c r="E116" s="47">
        <v>1.7474607589459781</v>
      </c>
      <c r="F116" s="4">
        <v>10</v>
      </c>
      <c r="G116" s="11">
        <f>G115-((Parameters!$E$19-Parameters!$E$20)/Parameters!$C$20)</f>
        <v>0.82999999999999963</v>
      </c>
      <c r="H116" s="10">
        <f t="shared" si="10"/>
        <v>1.4503924299251612</v>
      </c>
      <c r="I116" s="10">
        <f t="shared" si="17"/>
        <v>0</v>
      </c>
      <c r="J116" s="10">
        <f>(Parameters!$C$11-'1_Day_Lead'!I116)/(Parameters!$C$11-Parameters!$C$12)</f>
        <v>4</v>
      </c>
      <c r="K116" s="10">
        <f t="shared" si="11"/>
        <v>1</v>
      </c>
      <c r="L116" s="10">
        <f t="shared" si="12"/>
        <v>1.4503924299251612</v>
      </c>
      <c r="M116" s="10">
        <f t="shared" si="13"/>
        <v>10.560174499066175</v>
      </c>
      <c r="N116" s="10" t="str">
        <f t="shared" si="14"/>
        <v>NI</v>
      </c>
      <c r="O116" s="10">
        <f t="shared" si="15"/>
        <v>0</v>
      </c>
      <c r="P116" s="10">
        <f t="shared" si="16"/>
        <v>2.6400436247665438</v>
      </c>
      <c r="Q116" s="33"/>
      <c r="R116" s="33"/>
      <c r="S116" s="33"/>
      <c r="T116" s="33"/>
      <c r="U116" s="33"/>
    </row>
    <row r="117" spans="2:21" x14ac:dyDescent="0.3">
      <c r="B117" s="9">
        <v>112</v>
      </c>
      <c r="C117" s="75"/>
      <c r="D117" s="9">
        <v>0</v>
      </c>
      <c r="E117" s="47">
        <v>0.54647704933541386</v>
      </c>
      <c r="F117" s="4">
        <v>10</v>
      </c>
      <c r="G117" s="11">
        <f>G116-((Parameters!$E$19-Parameters!$E$20)/Parameters!$C$20)</f>
        <v>0.80999999999999961</v>
      </c>
      <c r="H117" s="10">
        <f t="shared" si="10"/>
        <v>0.44264640996168503</v>
      </c>
      <c r="I117" s="10">
        <f t="shared" si="17"/>
        <v>0</v>
      </c>
      <c r="J117" s="10">
        <f>(Parameters!$C$11-'1_Day_Lead'!I117)/(Parameters!$C$11-Parameters!$C$12)</f>
        <v>4</v>
      </c>
      <c r="K117" s="10">
        <f t="shared" si="11"/>
        <v>1</v>
      </c>
      <c r="L117" s="10">
        <f t="shared" si="12"/>
        <v>0.44264640996168503</v>
      </c>
      <c r="M117" s="10">
        <f t="shared" si="13"/>
        <v>7.4774844643379454</v>
      </c>
      <c r="N117" s="10" t="str">
        <f t="shared" si="14"/>
        <v>LI</v>
      </c>
      <c r="O117" s="10">
        <f t="shared" si="15"/>
        <v>2.5</v>
      </c>
      <c r="P117" s="10">
        <f t="shared" si="16"/>
        <v>1.8693711160844864</v>
      </c>
      <c r="Q117" s="33"/>
      <c r="R117" s="33"/>
      <c r="S117" s="33"/>
      <c r="T117" s="33"/>
      <c r="U117" s="33"/>
    </row>
    <row r="118" spans="2:21" x14ac:dyDescent="0.3">
      <c r="B118" s="9">
        <v>113</v>
      </c>
      <c r="C118" s="75"/>
      <c r="D118" s="9">
        <v>0.5</v>
      </c>
      <c r="E118" s="47">
        <v>1.09641878022029</v>
      </c>
      <c r="F118" s="4">
        <v>10</v>
      </c>
      <c r="G118" s="11">
        <f>G117-((Parameters!$E$19-Parameters!$E$20)/Parameters!$C$20)</f>
        <v>0.78999999999999959</v>
      </c>
      <c r="H118" s="10">
        <f t="shared" si="10"/>
        <v>0.8661708363740287</v>
      </c>
      <c r="I118" s="10">
        <f t="shared" si="17"/>
        <v>0</v>
      </c>
      <c r="J118" s="10">
        <f>(Parameters!$C$11-'1_Day_Lead'!I118)/(Parameters!$C$11-Parameters!$C$12)</f>
        <v>4</v>
      </c>
      <c r="K118" s="10">
        <f t="shared" si="11"/>
        <v>1</v>
      </c>
      <c r="L118" s="10">
        <f t="shared" si="12"/>
        <v>0.8661708363740287</v>
      </c>
      <c r="M118" s="10">
        <f t="shared" si="13"/>
        <v>7.7419425118794303</v>
      </c>
      <c r="N118" s="10" t="str">
        <f t="shared" si="14"/>
        <v>NI</v>
      </c>
      <c r="O118" s="10">
        <f t="shared" si="15"/>
        <v>0</v>
      </c>
      <c r="P118" s="10">
        <f t="shared" si="16"/>
        <v>1.9354856279698576</v>
      </c>
      <c r="Q118" s="33"/>
      <c r="R118" s="33"/>
      <c r="S118" s="33"/>
      <c r="T118" s="33"/>
      <c r="U118" s="33"/>
    </row>
    <row r="119" spans="2:21" x14ac:dyDescent="0.3">
      <c r="B119" s="9">
        <v>114</v>
      </c>
      <c r="C119" s="75"/>
      <c r="D119" s="9">
        <v>0.5</v>
      </c>
      <c r="E119" s="47">
        <v>1.3619770028213634</v>
      </c>
      <c r="F119" s="4">
        <v>10</v>
      </c>
      <c r="G119" s="11">
        <f>G118-((Parameters!$E$19-Parameters!$E$20)/Parameters!$C$20)</f>
        <v>0.76999999999999957</v>
      </c>
      <c r="H119" s="10">
        <f t="shared" si="10"/>
        <v>1.0487222921724493</v>
      </c>
      <c r="I119" s="10">
        <f t="shared" si="17"/>
        <v>0</v>
      </c>
      <c r="J119" s="10">
        <f>(Parameters!$C$11-'1_Day_Lead'!I119)/(Parameters!$C$11-Parameters!$C$12)</f>
        <v>4</v>
      </c>
      <c r="K119" s="10">
        <f t="shared" si="11"/>
        <v>1</v>
      </c>
      <c r="L119" s="10">
        <f t="shared" si="12"/>
        <v>1.0487222921724493</v>
      </c>
      <c r="M119" s="10">
        <f t="shared" si="13"/>
        <v>5.2577345917371225</v>
      </c>
      <c r="N119" s="10" t="str">
        <f t="shared" si="14"/>
        <v>LI</v>
      </c>
      <c r="O119" s="10">
        <f t="shared" si="15"/>
        <v>2.5</v>
      </c>
      <c r="P119" s="10">
        <f t="shared" si="16"/>
        <v>1.3144336479342806</v>
      </c>
      <c r="Q119" s="33"/>
      <c r="R119" s="33"/>
      <c r="S119" s="33"/>
      <c r="T119" s="33"/>
      <c r="U119" s="33"/>
    </row>
    <row r="120" spans="2:21" x14ac:dyDescent="0.3">
      <c r="B120" s="9">
        <v>115</v>
      </c>
      <c r="C120" s="75"/>
      <c r="D120" s="9">
        <v>4.0999999999999996</v>
      </c>
      <c r="E120" s="47">
        <v>0.90377531202258654</v>
      </c>
      <c r="F120" s="4">
        <v>10</v>
      </c>
      <c r="G120" s="11">
        <f>G119-((Parameters!$E$19-Parameters!$E$20)/Parameters!$C$20)</f>
        <v>0.74999999999999956</v>
      </c>
      <c r="H120" s="10">
        <f t="shared" si="10"/>
        <v>0.67783148401693949</v>
      </c>
      <c r="I120" s="10">
        <f t="shared" si="17"/>
        <v>0</v>
      </c>
      <c r="J120" s="10">
        <f>(Parameters!$C$11-'1_Day_Lead'!I120)/(Parameters!$C$11-Parameters!$C$12)</f>
        <v>4</v>
      </c>
      <c r="K120" s="10">
        <f t="shared" si="11"/>
        <v>1</v>
      </c>
      <c r="L120" s="10">
        <f t="shared" si="12"/>
        <v>0.67783148401693949</v>
      </c>
      <c r="M120" s="10">
        <f t="shared" si="13"/>
        <v>9.8654694597859027</v>
      </c>
      <c r="N120" s="10" t="str">
        <f t="shared" si="14"/>
        <v>NI</v>
      </c>
      <c r="O120" s="10">
        <f t="shared" si="15"/>
        <v>0</v>
      </c>
      <c r="P120" s="10">
        <f t="shared" si="16"/>
        <v>2.4663673649464757</v>
      </c>
      <c r="Q120" s="33"/>
      <c r="R120" s="33"/>
      <c r="S120" s="33"/>
      <c r="T120" s="33"/>
      <c r="U120" s="33"/>
    </row>
    <row r="121" spans="2:21" x14ac:dyDescent="0.3">
      <c r="B121" s="9">
        <v>116</v>
      </c>
      <c r="C121" s="75"/>
      <c r="D121" s="9">
        <v>0.3</v>
      </c>
      <c r="E121" s="47">
        <v>1.2846428366812703</v>
      </c>
      <c r="F121" s="4">
        <v>10</v>
      </c>
      <c r="G121" s="11">
        <f>G120-((Parameters!$E$19-Parameters!$E$20)/Parameters!$C$20)</f>
        <v>0.72999999999999954</v>
      </c>
      <c r="H121" s="10">
        <f t="shared" si="10"/>
        <v>0.93778927077732677</v>
      </c>
      <c r="I121" s="10">
        <f t="shared" si="17"/>
        <v>0</v>
      </c>
      <c r="J121" s="10">
        <f>(Parameters!$C$11-'1_Day_Lead'!I121)/(Parameters!$C$11-Parameters!$C$12)</f>
        <v>4</v>
      </c>
      <c r="K121" s="10">
        <f t="shared" si="11"/>
        <v>1</v>
      </c>
      <c r="L121" s="10">
        <f t="shared" si="12"/>
        <v>0.93778927077732677</v>
      </c>
      <c r="M121" s="10">
        <f t="shared" si="13"/>
        <v>6.7613128240621014</v>
      </c>
      <c r="N121" s="10" t="str">
        <f t="shared" si="14"/>
        <v>LI</v>
      </c>
      <c r="O121" s="10">
        <f t="shared" si="15"/>
        <v>2.5</v>
      </c>
      <c r="P121" s="10">
        <f t="shared" si="16"/>
        <v>1.6903282060155254</v>
      </c>
      <c r="Q121" s="33"/>
      <c r="R121" s="33"/>
      <c r="S121" s="33"/>
      <c r="T121" s="33"/>
      <c r="U121" s="33"/>
    </row>
    <row r="122" spans="2:21" x14ac:dyDescent="0.3">
      <c r="B122" s="9">
        <v>117</v>
      </c>
      <c r="C122" s="75"/>
      <c r="D122" s="9">
        <v>0</v>
      </c>
      <c r="E122" s="47">
        <v>1.5942247703167705</v>
      </c>
      <c r="F122" s="4">
        <v>10</v>
      </c>
      <c r="G122" s="11">
        <f>G121-((Parameters!$E$19-Parameters!$E$20)/Parameters!$C$20)</f>
        <v>0.70999999999999952</v>
      </c>
      <c r="H122" s="10">
        <f t="shared" si="10"/>
        <v>1.1318995869249062</v>
      </c>
      <c r="I122" s="10">
        <f t="shared" si="17"/>
        <v>0</v>
      </c>
      <c r="J122" s="10">
        <f>(Parameters!$C$11-'1_Day_Lead'!I122)/(Parameters!$C$11-Parameters!$C$12)</f>
        <v>4</v>
      </c>
      <c r="K122" s="10">
        <f t="shared" si="11"/>
        <v>1</v>
      </c>
      <c r="L122" s="10">
        <f t="shared" si="12"/>
        <v>1.1318995869249062</v>
      </c>
      <c r="M122" s="10">
        <f t="shared" si="13"/>
        <v>6.439085031121671</v>
      </c>
      <c r="N122" s="10" t="str">
        <f t="shared" si="14"/>
        <v>LI</v>
      </c>
      <c r="O122" s="10">
        <f t="shared" si="15"/>
        <v>2.5</v>
      </c>
      <c r="P122" s="10">
        <f t="shared" si="16"/>
        <v>1.6097712577804177</v>
      </c>
      <c r="Q122" s="33"/>
      <c r="R122" s="33"/>
      <c r="S122" s="33"/>
      <c r="T122" s="33"/>
      <c r="U122" s="33"/>
    </row>
    <row r="123" spans="2:21" x14ac:dyDescent="0.3">
      <c r="B123" s="9">
        <v>118</v>
      </c>
      <c r="C123" s="75"/>
      <c r="D123" s="9">
        <v>0</v>
      </c>
      <c r="E123" s="47">
        <v>1.6095420871849622</v>
      </c>
      <c r="F123" s="4">
        <v>10</v>
      </c>
      <c r="G123" s="11">
        <f>G122-((Parameters!$E$19-Parameters!$E$20)/Parameters!$C$20)</f>
        <v>0.6899999999999995</v>
      </c>
      <c r="H123" s="10">
        <f t="shared" si="10"/>
        <v>1.110584040157623</v>
      </c>
      <c r="I123" s="10">
        <f t="shared" si="17"/>
        <v>0</v>
      </c>
      <c r="J123" s="10">
        <f>(Parameters!$C$11-'1_Day_Lead'!I123)/(Parameters!$C$11-Parameters!$C$12)</f>
        <v>4</v>
      </c>
      <c r="K123" s="10">
        <f t="shared" si="11"/>
        <v>1</v>
      </c>
      <c r="L123" s="10">
        <f t="shared" si="12"/>
        <v>1.110584040157623</v>
      </c>
      <c r="M123" s="10">
        <f t="shared" si="13"/>
        <v>6.21872973318363</v>
      </c>
      <c r="N123" s="10" t="str">
        <f t="shared" si="14"/>
        <v>LI</v>
      </c>
      <c r="O123" s="10">
        <f t="shared" si="15"/>
        <v>2.5</v>
      </c>
      <c r="P123" s="10">
        <f t="shared" si="16"/>
        <v>1.5546824332959075</v>
      </c>
      <c r="Q123" s="33"/>
      <c r="R123" s="33"/>
      <c r="S123" s="33"/>
      <c r="T123" s="33"/>
      <c r="U123" s="33"/>
    </row>
    <row r="124" spans="2:21" x14ac:dyDescent="0.3">
      <c r="B124" s="9">
        <v>119</v>
      </c>
      <c r="C124" s="75"/>
      <c r="D124" s="9">
        <v>14.2</v>
      </c>
      <c r="E124" s="47">
        <v>1.2439247008039922</v>
      </c>
      <c r="F124" s="4">
        <v>10</v>
      </c>
      <c r="G124" s="11">
        <f>G123-((Parameters!$E$19-Parameters!$E$20)/Parameters!$C$20)</f>
        <v>0.66999999999999948</v>
      </c>
      <c r="H124" s="10">
        <f t="shared" si="10"/>
        <v>0.8334295495386741</v>
      </c>
      <c r="I124" s="10">
        <f t="shared" si="17"/>
        <v>0</v>
      </c>
      <c r="J124" s="10">
        <f>(Parameters!$C$11-'1_Day_Lead'!I124)/(Parameters!$C$11-Parameters!$C$12)</f>
        <v>4</v>
      </c>
      <c r="K124" s="10">
        <f t="shared" si="11"/>
        <v>1</v>
      </c>
      <c r="L124" s="10">
        <f t="shared" si="12"/>
        <v>0.8334295495386741</v>
      </c>
      <c r="M124" s="10">
        <f t="shared" si="13"/>
        <v>20.530617750349045</v>
      </c>
      <c r="N124" s="10" t="str">
        <f t="shared" si="14"/>
        <v>NI</v>
      </c>
      <c r="O124" s="10">
        <f t="shared" si="15"/>
        <v>0</v>
      </c>
      <c r="P124" s="10">
        <f t="shared" si="16"/>
        <v>5.1326544375872611</v>
      </c>
      <c r="Q124" s="33"/>
      <c r="R124" s="33"/>
      <c r="S124" s="33"/>
      <c r="T124" s="33"/>
      <c r="U124" s="33"/>
    </row>
    <row r="125" spans="2:21" x14ac:dyDescent="0.3">
      <c r="B125" s="9">
        <v>120</v>
      </c>
      <c r="C125" s="75"/>
      <c r="D125" s="9">
        <v>1.3</v>
      </c>
      <c r="E125" s="47">
        <v>1.20419307882661</v>
      </c>
      <c r="F125" s="4">
        <v>10</v>
      </c>
      <c r="G125" s="11">
        <f>G124-((Parameters!$E$19-Parameters!$E$20)/Parameters!$C$20)</f>
        <v>0.64999999999999947</v>
      </c>
      <c r="H125" s="10">
        <f t="shared" si="10"/>
        <v>0.7827255012372959</v>
      </c>
      <c r="I125" s="10">
        <f t="shared" si="17"/>
        <v>0</v>
      </c>
      <c r="J125" s="10">
        <f>(Parameters!$C$11-'1_Day_Lead'!I125)/(Parameters!$C$11-Parameters!$C$12)</f>
        <v>4</v>
      </c>
      <c r="K125" s="10">
        <f t="shared" si="11"/>
        <v>1</v>
      </c>
      <c r="L125" s="10">
        <f t="shared" si="12"/>
        <v>0.7827255012372959</v>
      </c>
      <c r="M125" s="10">
        <f t="shared" si="13"/>
        <v>15.91523781152449</v>
      </c>
      <c r="N125" s="10" t="str">
        <f t="shared" si="14"/>
        <v>NI</v>
      </c>
      <c r="O125" s="10">
        <f t="shared" si="15"/>
        <v>0</v>
      </c>
      <c r="P125" s="10">
        <f t="shared" si="16"/>
        <v>3.9788094528811224</v>
      </c>
      <c r="Q125" s="33"/>
      <c r="R125" s="33"/>
      <c r="S125" s="33"/>
      <c r="T125" s="33"/>
      <c r="U125" s="33"/>
    </row>
    <row r="126" spans="2:21" x14ac:dyDescent="0.3">
      <c r="B126" s="30"/>
      <c r="C126" s="36"/>
      <c r="D126" s="30"/>
      <c r="E126" s="30"/>
      <c r="F126" s="31"/>
      <c r="G126" s="31"/>
      <c r="H126" s="32"/>
      <c r="I126" s="32"/>
      <c r="J126" s="32"/>
      <c r="K126" s="32"/>
      <c r="L126" s="32"/>
      <c r="M126" s="32"/>
      <c r="N126" s="32"/>
      <c r="O126" s="32"/>
      <c r="P126" s="32"/>
      <c r="Q126" s="33"/>
      <c r="R126" s="33"/>
      <c r="S126" s="33"/>
      <c r="T126" s="33"/>
      <c r="U126" s="33"/>
    </row>
    <row r="127" spans="2:21" x14ac:dyDescent="0.3">
      <c r="B127" s="30"/>
      <c r="C127" s="10" t="s">
        <v>47</v>
      </c>
      <c r="D127" s="42">
        <f>SUM(D6:D30)</f>
        <v>14.5</v>
      </c>
      <c r="E127" s="9"/>
      <c r="F127" s="4"/>
      <c r="G127" s="4"/>
      <c r="H127" s="10"/>
      <c r="J127" s="10"/>
      <c r="K127" s="10"/>
      <c r="L127" s="43">
        <f>SUM(L6:L30)</f>
        <v>78.444026515538269</v>
      </c>
      <c r="M127" s="43"/>
      <c r="N127" s="43"/>
      <c r="O127" s="43">
        <f t="shared" ref="O127:P127" si="18">SUM(O6:O30)</f>
        <v>275</v>
      </c>
      <c r="P127" s="43">
        <f t="shared" si="18"/>
        <v>213.03726311084424</v>
      </c>
      <c r="Q127" s="33"/>
      <c r="R127" s="33"/>
      <c r="S127" s="33"/>
      <c r="T127" s="33"/>
      <c r="U127" s="33"/>
    </row>
    <row r="128" spans="2:21" x14ac:dyDescent="0.3">
      <c r="B128" s="30"/>
      <c r="C128" s="10" t="s">
        <v>48</v>
      </c>
      <c r="D128" s="44">
        <f>SUM(D31:D65)</f>
        <v>33.5</v>
      </c>
      <c r="E128" s="9"/>
      <c r="F128" s="4"/>
      <c r="G128" s="4"/>
      <c r="H128" s="10"/>
      <c r="J128" s="10"/>
      <c r="K128" s="10"/>
      <c r="L128" s="43">
        <f>SUM(L31:L65)</f>
        <v>77.427791481095085</v>
      </c>
      <c r="M128" s="43"/>
      <c r="N128" s="43"/>
      <c r="O128" s="43">
        <f t="shared" ref="O128:P128" si="19">SUM(O31:O65)</f>
        <v>210</v>
      </c>
      <c r="P128" s="43">
        <f t="shared" si="19"/>
        <v>180.70318953087738</v>
      </c>
      <c r="Q128" s="33"/>
      <c r="R128" s="33"/>
      <c r="S128" s="33"/>
      <c r="T128" s="33"/>
      <c r="U128" s="33"/>
    </row>
    <row r="129" spans="2:21" x14ac:dyDescent="0.3">
      <c r="B129" s="30"/>
      <c r="C129" s="10" t="s">
        <v>49</v>
      </c>
      <c r="D129" s="44">
        <f>SUM(D66:D100)</f>
        <v>48.4</v>
      </c>
      <c r="E129" s="9"/>
      <c r="F129" s="4"/>
      <c r="G129" s="4"/>
      <c r="H129" s="10"/>
      <c r="J129" s="10"/>
      <c r="K129" s="10"/>
      <c r="L129" s="43">
        <f>SUM(L66:L100)</f>
        <v>80.61534444982901</v>
      </c>
      <c r="M129" s="43"/>
      <c r="N129" s="43"/>
      <c r="O129" s="43">
        <f t="shared" ref="O129:P129" si="20">SUM(O66:O100)</f>
        <v>280</v>
      </c>
      <c r="P129" s="43">
        <f t="shared" si="20"/>
        <v>246.17043419388744</v>
      </c>
      <c r="Q129" s="33"/>
      <c r="R129" s="33"/>
      <c r="S129" s="33"/>
      <c r="T129" s="33"/>
      <c r="U129" s="33"/>
    </row>
    <row r="130" spans="2:21" x14ac:dyDescent="0.3">
      <c r="B130" s="30"/>
      <c r="C130" s="46" t="s">
        <v>50</v>
      </c>
      <c r="D130" s="43">
        <f>SUM(D101:D125)</f>
        <v>150.9</v>
      </c>
      <c r="E130" s="45"/>
      <c r="F130" s="45"/>
      <c r="G130" s="45"/>
      <c r="H130" s="45"/>
      <c r="J130" s="45"/>
      <c r="K130" s="45"/>
      <c r="L130" s="43">
        <f>SUM(L101:L125)</f>
        <v>34.652141045069527</v>
      </c>
      <c r="M130" s="43"/>
      <c r="N130" s="43"/>
      <c r="O130" s="43">
        <f t="shared" ref="O130:P130" si="21">SUM(O101:O125)</f>
        <v>12.5</v>
      </c>
      <c r="P130" s="43">
        <f t="shared" si="21"/>
        <v>141.81338131421569</v>
      </c>
      <c r="Q130" s="33"/>
      <c r="R130" s="33"/>
      <c r="S130" s="33"/>
      <c r="T130" s="33"/>
      <c r="U130" s="33"/>
    </row>
    <row r="132" spans="2:21" x14ac:dyDescent="0.3">
      <c r="D132" s="13">
        <f>SUM(D6:D125)</f>
        <v>247.30000000000004</v>
      </c>
      <c r="E132" s="13"/>
      <c r="F132" s="13"/>
      <c r="G132" s="14"/>
      <c r="H132" s="14"/>
      <c r="I132" s="14"/>
      <c r="J132" s="14"/>
      <c r="K132" s="14"/>
      <c r="L132" s="13">
        <f>SUM(L6:L125)</f>
        <v>271.13930349153208</v>
      </c>
      <c r="M132" s="13"/>
      <c r="N132" s="13"/>
      <c r="O132" s="13">
        <f>SUM(O5:O125)</f>
        <v>777.5</v>
      </c>
      <c r="P132" s="13">
        <f>SUM(P5:P125)</f>
        <v>791.72426814982475</v>
      </c>
    </row>
    <row r="133" spans="2:21" x14ac:dyDescent="0.3">
      <c r="E133" s="27">
        <f>SUM(E6:E125)</f>
        <v>315.87375914197787</v>
      </c>
    </row>
  </sheetData>
  <mergeCells count="6">
    <mergeCell ref="C66:C100"/>
    <mergeCell ref="C101:C125"/>
    <mergeCell ref="C6:C30"/>
    <mergeCell ref="B2:P2"/>
    <mergeCell ref="F4:F5"/>
    <mergeCell ref="C31:C65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U133"/>
  <sheetViews>
    <sheetView workbookViewId="0">
      <selection activeCell="D6" sqref="D6"/>
    </sheetView>
  </sheetViews>
  <sheetFormatPr defaultRowHeight="14.4" x14ac:dyDescent="0.3"/>
  <cols>
    <col min="1" max="1" width="3.109375" customWidth="1"/>
    <col min="3" max="3" width="12.109375" customWidth="1"/>
    <col min="4" max="4" width="13.21875" customWidth="1"/>
    <col min="5" max="5" width="10.6640625" customWidth="1"/>
    <col min="6" max="6" width="13.77734375" customWidth="1"/>
    <col min="10" max="10" width="11.33203125" customWidth="1"/>
    <col min="11" max="11" width="14.5546875" customWidth="1"/>
    <col min="12" max="12" width="10.21875" customWidth="1"/>
    <col min="13" max="13" width="13.88671875" customWidth="1"/>
    <col min="14" max="14" width="15" customWidth="1"/>
    <col min="15" max="15" width="13.21875" customWidth="1"/>
    <col min="16" max="16" width="17.77734375" customWidth="1"/>
  </cols>
  <sheetData>
    <row r="1" spans="2:21" ht="15" thickBot="1" x14ac:dyDescent="0.35"/>
    <row r="2" spans="2:21" ht="16.2" thickBot="1" x14ac:dyDescent="0.35">
      <c r="B2" s="64" t="s">
        <v>32</v>
      </c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6"/>
    </row>
    <row r="4" spans="2:21" ht="33" customHeight="1" x14ac:dyDescent="0.3">
      <c r="B4" s="1" t="s">
        <v>20</v>
      </c>
      <c r="C4" s="1" t="s">
        <v>4</v>
      </c>
      <c r="D4" s="12" t="s">
        <v>21</v>
      </c>
      <c r="E4" s="1" t="s">
        <v>22</v>
      </c>
      <c r="F4" s="67" t="s">
        <v>34</v>
      </c>
      <c r="G4" s="1" t="s">
        <v>23</v>
      </c>
      <c r="H4" s="1" t="s">
        <v>24</v>
      </c>
      <c r="I4" s="1" t="s">
        <v>25</v>
      </c>
      <c r="J4" s="1" t="s">
        <v>26</v>
      </c>
      <c r="K4" s="1" t="s">
        <v>27</v>
      </c>
      <c r="L4" s="12" t="s">
        <v>28</v>
      </c>
      <c r="M4" s="24" t="s">
        <v>34</v>
      </c>
      <c r="N4" s="24" t="s">
        <v>37</v>
      </c>
      <c r="O4" s="25" t="s">
        <v>38</v>
      </c>
      <c r="P4" s="12" t="s">
        <v>30</v>
      </c>
      <c r="Q4" s="1"/>
      <c r="R4" s="1"/>
      <c r="S4" s="1"/>
      <c r="T4" s="1"/>
      <c r="U4" s="1"/>
    </row>
    <row r="5" spans="2:21" x14ac:dyDescent="0.3">
      <c r="B5" s="1"/>
      <c r="C5" s="16"/>
      <c r="D5" s="19"/>
      <c r="E5" s="19"/>
      <c r="F5" s="68"/>
      <c r="G5" s="19"/>
      <c r="H5" s="19"/>
      <c r="I5" s="19"/>
      <c r="J5" s="19"/>
      <c r="K5" s="19"/>
      <c r="L5" s="19"/>
      <c r="M5" s="4">
        <v>50</v>
      </c>
      <c r="N5" s="26"/>
      <c r="O5" s="18">
        <v>0</v>
      </c>
      <c r="P5" s="18">
        <v>10</v>
      </c>
      <c r="Q5" s="1"/>
      <c r="R5" s="1"/>
      <c r="S5" s="1"/>
      <c r="T5" s="1"/>
      <c r="U5" s="1"/>
    </row>
    <row r="6" spans="2:21" x14ac:dyDescent="0.3">
      <c r="B6" s="9">
        <v>1</v>
      </c>
      <c r="C6" s="61" t="s">
        <v>16</v>
      </c>
      <c r="D6" s="9"/>
      <c r="E6" s="47"/>
      <c r="F6" s="4">
        <v>50</v>
      </c>
      <c r="G6" s="11">
        <v>0.65</v>
      </c>
      <c r="H6" s="10">
        <f>E6*G6</f>
        <v>0</v>
      </c>
      <c r="I6" s="11">
        <v>100</v>
      </c>
      <c r="J6" s="10">
        <f>(Parameters!$C$11-'1_Day_Perfect'!I6)/(Parameters!$C$11-Parameters!$C$12)</f>
        <v>1.2222222222222223</v>
      </c>
      <c r="K6" s="10">
        <f>IF(J6&lt;0,0,IF(J6&gt;1,1,J6))</f>
        <v>1</v>
      </c>
      <c r="L6" s="10">
        <f>H6*K6</f>
        <v>0</v>
      </c>
      <c r="M6" s="10">
        <f>MAX((M5+O5+D6-L6-P5),0)</f>
        <v>40</v>
      </c>
      <c r="N6" s="10" t="str">
        <f>IF(M6&lt;0.25*F6,"HI",IF(M6&lt;0.5*F6,"MI",IF(M6&lt;0.75*F6,"LI","NI")))</f>
        <v>NI</v>
      </c>
      <c r="O6" s="10">
        <f>IF(N6="NI",0,IF(N6="LI",0.25*F6,IF(N6="MI",0.5*F6,0.75*F6)))</f>
        <v>0</v>
      </c>
      <c r="P6" s="10">
        <f>0.25*M6</f>
        <v>10</v>
      </c>
      <c r="Q6" s="2"/>
      <c r="R6" s="2"/>
      <c r="S6" s="2"/>
      <c r="T6" s="2"/>
      <c r="U6" s="2"/>
    </row>
    <row r="7" spans="2:21" x14ac:dyDescent="0.3">
      <c r="B7" s="9">
        <v>2</v>
      </c>
      <c r="C7" s="62"/>
      <c r="D7" s="9"/>
      <c r="E7" s="47"/>
      <c r="F7" s="4">
        <v>50</v>
      </c>
      <c r="G7" s="11">
        <v>0.65</v>
      </c>
      <c r="H7" s="10">
        <f t="shared" ref="H7:H70" si="0">E7*G7</f>
        <v>0</v>
      </c>
      <c r="I7" s="10">
        <f>MAX(0,(I6+L6-D6-M6+O6))</f>
        <v>60</v>
      </c>
      <c r="J7" s="10">
        <f>(Parameters!$C$11-'1_Day_Perfect'!I7)/(Parameters!$C$11-Parameters!$C$12)</f>
        <v>2.3333333333333335</v>
      </c>
      <c r="K7" s="10">
        <f t="shared" ref="K7:K70" si="1">IF(J7&lt;0,0,IF(J7&gt;1,1,J7))</f>
        <v>1</v>
      </c>
      <c r="L7" s="10">
        <f t="shared" ref="L7:L70" si="2">H7*K7</f>
        <v>0</v>
      </c>
      <c r="M7" s="10">
        <f t="shared" ref="M7:M70" si="3">MAX((M6+O6+D7-L7-P6),0)</f>
        <v>30</v>
      </c>
      <c r="N7" s="10" t="str">
        <f t="shared" ref="N7:N70" si="4">IF(M7&lt;0.25*F7,"HI",IF(M7&lt;0.5*F7,"MI",IF(M7&lt;0.75*F7,"LI","NI")))</f>
        <v>LI</v>
      </c>
      <c r="O7" s="10">
        <f t="shared" ref="O7:O70" si="5">IF(N7="NI",0,IF(N7="LI",0.25*F7,IF(N7="MI",0.5*F7,0.75*F7)))</f>
        <v>12.5</v>
      </c>
      <c r="P7" s="10">
        <f t="shared" ref="P7:P70" si="6">0.25*M7</f>
        <v>7.5</v>
      </c>
      <c r="Q7" s="2"/>
      <c r="R7" s="2"/>
      <c r="S7" s="2"/>
      <c r="T7" s="2"/>
      <c r="U7" s="2"/>
    </row>
    <row r="8" spans="2:21" x14ac:dyDescent="0.3">
      <c r="B8" s="9">
        <v>3</v>
      </c>
      <c r="C8" s="62"/>
      <c r="D8" s="9"/>
      <c r="E8" s="47"/>
      <c r="F8" s="4">
        <v>50</v>
      </c>
      <c r="G8" s="11">
        <v>0.65</v>
      </c>
      <c r="H8" s="10">
        <f t="shared" si="0"/>
        <v>0</v>
      </c>
      <c r="I8" s="10">
        <f t="shared" ref="I8:I71" si="7">MAX(0,(I7+L7-D7-M7+O7))</f>
        <v>42.5</v>
      </c>
      <c r="J8" s="10">
        <f>(Parameters!$C$11-'1_Day_Perfect'!I8)/(Parameters!$C$11-Parameters!$C$12)</f>
        <v>2.8194444444444446</v>
      </c>
      <c r="K8" s="10">
        <f t="shared" si="1"/>
        <v>1</v>
      </c>
      <c r="L8" s="10">
        <f t="shared" si="2"/>
        <v>0</v>
      </c>
      <c r="M8" s="10">
        <f t="shared" si="3"/>
        <v>35</v>
      </c>
      <c r="N8" s="10" t="str">
        <f t="shared" si="4"/>
        <v>LI</v>
      </c>
      <c r="O8" s="10">
        <f t="shared" si="5"/>
        <v>12.5</v>
      </c>
      <c r="P8" s="10">
        <f t="shared" si="6"/>
        <v>8.75</v>
      </c>
      <c r="Q8" s="2"/>
      <c r="R8" s="2"/>
      <c r="S8" s="2"/>
      <c r="T8" s="2"/>
      <c r="U8" s="2"/>
    </row>
    <row r="9" spans="2:21" x14ac:dyDescent="0.3">
      <c r="B9" s="9">
        <v>4</v>
      </c>
      <c r="C9" s="62"/>
      <c r="D9" s="9"/>
      <c r="E9" s="47"/>
      <c r="F9" s="4">
        <v>50</v>
      </c>
      <c r="G9" s="11">
        <v>0.65</v>
      </c>
      <c r="H9" s="10">
        <f t="shared" si="0"/>
        <v>0</v>
      </c>
      <c r="I9" s="10">
        <f t="shared" si="7"/>
        <v>20</v>
      </c>
      <c r="J9" s="10">
        <f>(Parameters!$C$11-'1_Day_Perfect'!I9)/(Parameters!$C$11-Parameters!$C$12)</f>
        <v>3.4444444444444446</v>
      </c>
      <c r="K9" s="10">
        <f t="shared" si="1"/>
        <v>1</v>
      </c>
      <c r="L9" s="10">
        <f t="shared" si="2"/>
        <v>0</v>
      </c>
      <c r="M9" s="10">
        <f t="shared" si="3"/>
        <v>38.75</v>
      </c>
      <c r="N9" s="10" t="str">
        <f t="shared" si="4"/>
        <v>NI</v>
      </c>
      <c r="O9" s="10">
        <f t="shared" si="5"/>
        <v>0</v>
      </c>
      <c r="P9" s="10">
        <f t="shared" si="6"/>
        <v>9.6875</v>
      </c>
      <c r="Q9" s="2"/>
      <c r="R9" s="2"/>
      <c r="S9" s="2"/>
      <c r="T9" s="2"/>
      <c r="U9" s="2"/>
    </row>
    <row r="10" spans="2:21" x14ac:dyDescent="0.3">
      <c r="B10" s="9">
        <v>5</v>
      </c>
      <c r="C10" s="62"/>
      <c r="D10" s="9"/>
      <c r="E10" s="47"/>
      <c r="F10" s="4">
        <v>50</v>
      </c>
      <c r="G10" s="11">
        <v>0.65</v>
      </c>
      <c r="H10" s="10">
        <f t="shared" si="0"/>
        <v>0</v>
      </c>
      <c r="I10" s="10">
        <f t="shared" si="7"/>
        <v>0</v>
      </c>
      <c r="J10" s="10">
        <f>(Parameters!$C$11-'1_Day_Perfect'!I10)/(Parameters!$C$11-Parameters!$C$12)</f>
        <v>4</v>
      </c>
      <c r="K10" s="10">
        <f t="shared" si="1"/>
        <v>1</v>
      </c>
      <c r="L10" s="10">
        <f t="shared" si="2"/>
        <v>0</v>
      </c>
      <c r="M10" s="10">
        <f t="shared" si="3"/>
        <v>29.0625</v>
      </c>
      <c r="N10" s="10" t="str">
        <f t="shared" si="4"/>
        <v>LI</v>
      </c>
      <c r="O10" s="10">
        <f t="shared" si="5"/>
        <v>12.5</v>
      </c>
      <c r="P10" s="10">
        <f t="shared" si="6"/>
        <v>7.265625</v>
      </c>
      <c r="Q10" s="2"/>
      <c r="R10" s="2"/>
      <c r="S10" s="2"/>
      <c r="T10" s="2"/>
      <c r="U10" s="2"/>
    </row>
    <row r="11" spans="2:21" x14ac:dyDescent="0.3">
      <c r="B11" s="9">
        <v>6</v>
      </c>
      <c r="C11" s="62"/>
      <c r="D11" s="9"/>
      <c r="E11" s="47"/>
      <c r="F11" s="4">
        <v>50</v>
      </c>
      <c r="G11" s="11">
        <v>0.65</v>
      </c>
      <c r="H11" s="10">
        <f t="shared" si="0"/>
        <v>0</v>
      </c>
      <c r="I11" s="10">
        <f t="shared" si="7"/>
        <v>0</v>
      </c>
      <c r="J11" s="10">
        <f>(Parameters!$C$11-'1_Day_Perfect'!I11)/(Parameters!$C$11-Parameters!$C$12)</f>
        <v>4</v>
      </c>
      <c r="K11" s="10">
        <f t="shared" si="1"/>
        <v>1</v>
      </c>
      <c r="L11" s="10">
        <f t="shared" si="2"/>
        <v>0</v>
      </c>
      <c r="M11" s="10">
        <f t="shared" si="3"/>
        <v>34.296875</v>
      </c>
      <c r="N11" s="10" t="str">
        <f t="shared" si="4"/>
        <v>LI</v>
      </c>
      <c r="O11" s="10">
        <f t="shared" si="5"/>
        <v>12.5</v>
      </c>
      <c r="P11" s="10">
        <f t="shared" si="6"/>
        <v>8.57421875</v>
      </c>
      <c r="Q11" s="2"/>
      <c r="R11" s="2"/>
      <c r="S11" s="2"/>
      <c r="T11" s="2"/>
      <c r="U11" s="2"/>
    </row>
    <row r="12" spans="2:21" x14ac:dyDescent="0.3">
      <c r="B12" s="9">
        <v>7</v>
      </c>
      <c r="C12" s="62"/>
      <c r="D12" s="9"/>
      <c r="E12" s="47"/>
      <c r="F12" s="4">
        <v>50</v>
      </c>
      <c r="G12" s="11">
        <v>0.65</v>
      </c>
      <c r="H12" s="10">
        <f t="shared" si="0"/>
        <v>0</v>
      </c>
      <c r="I12" s="10">
        <f t="shared" si="7"/>
        <v>0</v>
      </c>
      <c r="J12" s="10">
        <f>(Parameters!$C$11-'1_Day_Perfect'!I12)/(Parameters!$C$11-Parameters!$C$12)</f>
        <v>4</v>
      </c>
      <c r="K12" s="10">
        <f t="shared" si="1"/>
        <v>1</v>
      </c>
      <c r="L12" s="10">
        <f t="shared" si="2"/>
        <v>0</v>
      </c>
      <c r="M12" s="10">
        <f t="shared" si="3"/>
        <v>38.22265625</v>
      </c>
      <c r="N12" s="10" t="str">
        <f t="shared" si="4"/>
        <v>NI</v>
      </c>
      <c r="O12" s="10">
        <f t="shared" si="5"/>
        <v>0</v>
      </c>
      <c r="P12" s="10">
        <f t="shared" si="6"/>
        <v>9.5556640625</v>
      </c>
      <c r="Q12" s="2"/>
      <c r="R12" s="2"/>
      <c r="S12" s="2"/>
      <c r="T12" s="2"/>
      <c r="U12" s="2"/>
    </row>
    <row r="13" spans="2:21" x14ac:dyDescent="0.3">
      <c r="B13" s="9">
        <v>8</v>
      </c>
      <c r="C13" s="62"/>
      <c r="D13" s="9"/>
      <c r="E13" s="47"/>
      <c r="F13" s="4">
        <v>50</v>
      </c>
      <c r="G13" s="11">
        <v>0.65</v>
      </c>
      <c r="H13" s="10">
        <f t="shared" si="0"/>
        <v>0</v>
      </c>
      <c r="I13" s="10">
        <f t="shared" si="7"/>
        <v>0</v>
      </c>
      <c r="J13" s="10">
        <f>(Parameters!$C$11-'1_Day_Perfect'!I13)/(Parameters!$C$11-Parameters!$C$12)</f>
        <v>4</v>
      </c>
      <c r="K13" s="10">
        <f t="shared" si="1"/>
        <v>1</v>
      </c>
      <c r="L13" s="10">
        <f t="shared" si="2"/>
        <v>0</v>
      </c>
      <c r="M13" s="10">
        <f t="shared" si="3"/>
        <v>28.6669921875</v>
      </c>
      <c r="N13" s="10" t="str">
        <f t="shared" si="4"/>
        <v>LI</v>
      </c>
      <c r="O13" s="10">
        <f t="shared" si="5"/>
        <v>12.5</v>
      </c>
      <c r="P13" s="10">
        <f t="shared" si="6"/>
        <v>7.166748046875</v>
      </c>
      <c r="Q13" s="2"/>
      <c r="R13" s="2"/>
      <c r="S13" s="2"/>
      <c r="T13" s="2"/>
      <c r="U13" s="2"/>
    </row>
    <row r="14" spans="2:21" x14ac:dyDescent="0.3">
      <c r="B14" s="9">
        <v>9</v>
      </c>
      <c r="C14" s="62"/>
      <c r="D14" s="9"/>
      <c r="E14" s="47"/>
      <c r="F14" s="4">
        <v>50</v>
      </c>
      <c r="G14" s="11">
        <v>0.65</v>
      </c>
      <c r="H14" s="10">
        <f t="shared" si="0"/>
        <v>0</v>
      </c>
      <c r="I14" s="10">
        <f t="shared" si="7"/>
        <v>0</v>
      </c>
      <c r="J14" s="10">
        <f>(Parameters!$C$11-'1_Day_Perfect'!I14)/(Parameters!$C$11-Parameters!$C$12)</f>
        <v>4</v>
      </c>
      <c r="K14" s="10">
        <f t="shared" si="1"/>
        <v>1</v>
      </c>
      <c r="L14" s="10">
        <f t="shared" si="2"/>
        <v>0</v>
      </c>
      <c r="M14" s="10">
        <f t="shared" si="3"/>
        <v>34.000244140625</v>
      </c>
      <c r="N14" s="10" t="str">
        <f t="shared" si="4"/>
        <v>LI</v>
      </c>
      <c r="O14" s="10">
        <f t="shared" si="5"/>
        <v>12.5</v>
      </c>
      <c r="P14" s="10">
        <f t="shared" si="6"/>
        <v>8.50006103515625</v>
      </c>
      <c r="Q14" s="2"/>
      <c r="R14" s="2"/>
      <c r="S14" s="2"/>
      <c r="T14" s="2"/>
      <c r="U14" s="2"/>
    </row>
    <row r="15" spans="2:21" x14ac:dyDescent="0.3">
      <c r="B15" s="9">
        <v>10</v>
      </c>
      <c r="C15" s="62"/>
      <c r="D15" s="9"/>
      <c r="E15" s="47"/>
      <c r="F15" s="4">
        <v>50</v>
      </c>
      <c r="G15" s="11">
        <v>0.65</v>
      </c>
      <c r="H15" s="10">
        <f t="shared" si="0"/>
        <v>0</v>
      </c>
      <c r="I15" s="10">
        <f t="shared" si="7"/>
        <v>0</v>
      </c>
      <c r="J15" s="10">
        <f>(Parameters!$C$11-'1_Day_Perfect'!I15)/(Parameters!$C$11-Parameters!$C$12)</f>
        <v>4</v>
      </c>
      <c r="K15" s="10">
        <f t="shared" si="1"/>
        <v>1</v>
      </c>
      <c r="L15" s="10">
        <f t="shared" si="2"/>
        <v>0</v>
      </c>
      <c r="M15" s="10">
        <f t="shared" si="3"/>
        <v>38.00018310546875</v>
      </c>
      <c r="N15" s="10" t="str">
        <f t="shared" si="4"/>
        <v>NI</v>
      </c>
      <c r="O15" s="10">
        <f t="shared" si="5"/>
        <v>0</v>
      </c>
      <c r="P15" s="10">
        <f t="shared" si="6"/>
        <v>9.5000457763671875</v>
      </c>
      <c r="Q15" s="2"/>
      <c r="R15" s="2"/>
      <c r="S15" s="2"/>
      <c r="T15" s="2"/>
      <c r="U15" s="2"/>
    </row>
    <row r="16" spans="2:21" x14ac:dyDescent="0.3">
      <c r="B16" s="9">
        <v>11</v>
      </c>
      <c r="C16" s="62"/>
      <c r="D16" s="9"/>
      <c r="E16" s="47"/>
      <c r="F16" s="4">
        <v>50</v>
      </c>
      <c r="G16" s="11">
        <v>0.65</v>
      </c>
      <c r="H16" s="10">
        <f t="shared" si="0"/>
        <v>0</v>
      </c>
      <c r="I16" s="10">
        <f t="shared" si="7"/>
        <v>0</v>
      </c>
      <c r="J16" s="10">
        <f>(Parameters!$C$11-'1_Day_Perfect'!I16)/(Parameters!$C$11-Parameters!$C$12)</f>
        <v>4</v>
      </c>
      <c r="K16" s="10">
        <f t="shared" si="1"/>
        <v>1</v>
      </c>
      <c r="L16" s="10">
        <f t="shared" si="2"/>
        <v>0</v>
      </c>
      <c r="M16" s="10">
        <f t="shared" si="3"/>
        <v>28.500137329101563</v>
      </c>
      <c r="N16" s="10" t="str">
        <f t="shared" si="4"/>
        <v>LI</v>
      </c>
      <c r="O16" s="10">
        <f t="shared" si="5"/>
        <v>12.5</v>
      </c>
      <c r="P16" s="10">
        <f t="shared" si="6"/>
        <v>7.1250343322753906</v>
      </c>
      <c r="Q16" s="2"/>
      <c r="R16" s="2"/>
      <c r="S16" s="2"/>
      <c r="T16" s="2"/>
      <c r="U16" s="2"/>
    </row>
    <row r="17" spans="2:21" x14ac:dyDescent="0.3">
      <c r="B17" s="9">
        <v>12</v>
      </c>
      <c r="C17" s="62"/>
      <c r="D17" s="9"/>
      <c r="E17" s="47"/>
      <c r="F17" s="4">
        <v>50</v>
      </c>
      <c r="G17" s="11">
        <v>0.65</v>
      </c>
      <c r="H17" s="10">
        <f t="shared" si="0"/>
        <v>0</v>
      </c>
      <c r="I17" s="10">
        <f t="shared" si="7"/>
        <v>0</v>
      </c>
      <c r="J17" s="10">
        <f>(Parameters!$C$11-'1_Day_Perfect'!I17)/(Parameters!$C$11-Parameters!$C$12)</f>
        <v>4</v>
      </c>
      <c r="K17" s="10">
        <f t="shared" si="1"/>
        <v>1</v>
      </c>
      <c r="L17" s="10">
        <f t="shared" si="2"/>
        <v>0</v>
      </c>
      <c r="M17" s="10">
        <f t="shared" si="3"/>
        <v>33.875102996826172</v>
      </c>
      <c r="N17" s="10" t="str">
        <f t="shared" si="4"/>
        <v>LI</v>
      </c>
      <c r="O17" s="10">
        <f t="shared" si="5"/>
        <v>12.5</v>
      </c>
      <c r="P17" s="10">
        <f t="shared" si="6"/>
        <v>8.468775749206543</v>
      </c>
      <c r="Q17" s="2"/>
      <c r="R17" s="2"/>
      <c r="S17" s="2"/>
      <c r="T17" s="2"/>
      <c r="U17" s="2"/>
    </row>
    <row r="18" spans="2:21" x14ac:dyDescent="0.3">
      <c r="B18" s="9">
        <v>13</v>
      </c>
      <c r="C18" s="62"/>
      <c r="D18" s="9"/>
      <c r="E18" s="47"/>
      <c r="F18" s="4">
        <v>50</v>
      </c>
      <c r="G18" s="11">
        <v>0.65</v>
      </c>
      <c r="H18" s="10">
        <f t="shared" si="0"/>
        <v>0</v>
      </c>
      <c r="I18" s="10">
        <f t="shared" si="7"/>
        <v>0</v>
      </c>
      <c r="J18" s="10">
        <f>(Parameters!$C$11-'1_Day_Perfect'!I18)/(Parameters!$C$11-Parameters!$C$12)</f>
        <v>4</v>
      </c>
      <c r="K18" s="10">
        <f t="shared" si="1"/>
        <v>1</v>
      </c>
      <c r="L18" s="10">
        <f t="shared" si="2"/>
        <v>0</v>
      </c>
      <c r="M18" s="10">
        <f t="shared" si="3"/>
        <v>37.906327247619629</v>
      </c>
      <c r="N18" s="10" t="str">
        <f t="shared" si="4"/>
        <v>NI</v>
      </c>
      <c r="O18" s="10">
        <f t="shared" si="5"/>
        <v>0</v>
      </c>
      <c r="P18" s="10">
        <f t="shared" si="6"/>
        <v>9.4765818119049072</v>
      </c>
      <c r="Q18" s="2"/>
      <c r="R18" s="2"/>
      <c r="S18" s="2"/>
      <c r="T18" s="2"/>
      <c r="U18" s="2"/>
    </row>
    <row r="19" spans="2:21" x14ac:dyDescent="0.3">
      <c r="B19" s="9">
        <v>14</v>
      </c>
      <c r="C19" s="62"/>
      <c r="D19" s="9"/>
      <c r="E19" s="47"/>
      <c r="F19" s="4">
        <v>50</v>
      </c>
      <c r="G19" s="11">
        <v>0.65</v>
      </c>
      <c r="H19" s="10">
        <f t="shared" si="0"/>
        <v>0</v>
      </c>
      <c r="I19" s="10">
        <f t="shared" si="7"/>
        <v>0</v>
      </c>
      <c r="J19" s="10">
        <f>(Parameters!$C$11-'1_Day_Perfect'!I19)/(Parameters!$C$11-Parameters!$C$12)</f>
        <v>4</v>
      </c>
      <c r="K19" s="10">
        <f t="shared" si="1"/>
        <v>1</v>
      </c>
      <c r="L19" s="10">
        <f t="shared" si="2"/>
        <v>0</v>
      </c>
      <c r="M19" s="10">
        <f t="shared" si="3"/>
        <v>28.429745435714722</v>
      </c>
      <c r="N19" s="10" t="str">
        <f t="shared" si="4"/>
        <v>LI</v>
      </c>
      <c r="O19" s="10">
        <f t="shared" si="5"/>
        <v>12.5</v>
      </c>
      <c r="P19" s="10">
        <f t="shared" si="6"/>
        <v>7.1074363589286804</v>
      </c>
      <c r="Q19" s="2"/>
      <c r="R19" s="2"/>
      <c r="S19" s="2"/>
      <c r="T19" s="2"/>
      <c r="U19" s="2"/>
    </row>
    <row r="20" spans="2:21" x14ac:dyDescent="0.3">
      <c r="B20" s="9">
        <v>15</v>
      </c>
      <c r="C20" s="62"/>
      <c r="D20" s="9"/>
      <c r="E20" s="47"/>
      <c r="F20" s="4">
        <v>50</v>
      </c>
      <c r="G20" s="11">
        <v>0.65</v>
      </c>
      <c r="H20" s="10">
        <f t="shared" si="0"/>
        <v>0</v>
      </c>
      <c r="I20" s="10">
        <f t="shared" si="7"/>
        <v>0</v>
      </c>
      <c r="J20" s="10">
        <f>(Parameters!$C$11-'1_Day_Perfect'!I20)/(Parameters!$C$11-Parameters!$C$12)</f>
        <v>4</v>
      </c>
      <c r="K20" s="10">
        <f t="shared" si="1"/>
        <v>1</v>
      </c>
      <c r="L20" s="10">
        <f t="shared" si="2"/>
        <v>0</v>
      </c>
      <c r="M20" s="10">
        <f t="shared" si="3"/>
        <v>33.822309076786041</v>
      </c>
      <c r="N20" s="10" t="str">
        <f t="shared" si="4"/>
        <v>LI</v>
      </c>
      <c r="O20" s="10">
        <f t="shared" si="5"/>
        <v>12.5</v>
      </c>
      <c r="P20" s="10">
        <f t="shared" si="6"/>
        <v>8.4555772691965103</v>
      </c>
      <c r="Q20" s="2"/>
      <c r="R20" s="2"/>
      <c r="S20" s="2"/>
      <c r="T20" s="2"/>
      <c r="U20" s="2"/>
    </row>
    <row r="21" spans="2:21" x14ac:dyDescent="0.3">
      <c r="B21" s="9">
        <v>16</v>
      </c>
      <c r="C21" s="62"/>
      <c r="D21" s="9"/>
      <c r="E21" s="47"/>
      <c r="F21" s="4">
        <v>50</v>
      </c>
      <c r="G21" s="11">
        <v>0.65</v>
      </c>
      <c r="H21" s="10">
        <f t="shared" si="0"/>
        <v>0</v>
      </c>
      <c r="I21" s="10">
        <f t="shared" si="7"/>
        <v>0</v>
      </c>
      <c r="J21" s="10">
        <f>(Parameters!$C$11-'1_Day_Perfect'!I21)/(Parameters!$C$11-Parameters!$C$12)</f>
        <v>4</v>
      </c>
      <c r="K21" s="10">
        <f t="shared" si="1"/>
        <v>1</v>
      </c>
      <c r="L21" s="10">
        <f t="shared" si="2"/>
        <v>0</v>
      </c>
      <c r="M21" s="10">
        <f t="shared" si="3"/>
        <v>37.866731807589531</v>
      </c>
      <c r="N21" s="10" t="str">
        <f t="shared" si="4"/>
        <v>NI</v>
      </c>
      <c r="O21" s="10">
        <f t="shared" si="5"/>
        <v>0</v>
      </c>
      <c r="P21" s="10">
        <f t="shared" si="6"/>
        <v>9.4666829518973827</v>
      </c>
      <c r="Q21" s="2"/>
      <c r="R21" s="2"/>
      <c r="S21" s="2"/>
      <c r="T21" s="2"/>
      <c r="U21" s="2"/>
    </row>
    <row r="22" spans="2:21" x14ac:dyDescent="0.3">
      <c r="B22" s="9">
        <v>17</v>
      </c>
      <c r="C22" s="62"/>
      <c r="D22" s="9"/>
      <c r="E22" s="47"/>
      <c r="F22" s="4">
        <v>50</v>
      </c>
      <c r="G22" s="11">
        <v>0.65</v>
      </c>
      <c r="H22" s="10">
        <f t="shared" si="0"/>
        <v>0</v>
      </c>
      <c r="I22" s="10">
        <f t="shared" si="7"/>
        <v>0</v>
      </c>
      <c r="J22" s="10">
        <f>(Parameters!$C$11-'1_Day_Perfect'!I22)/(Parameters!$C$11-Parameters!$C$12)</f>
        <v>4</v>
      </c>
      <c r="K22" s="10">
        <f t="shared" si="1"/>
        <v>1</v>
      </c>
      <c r="L22" s="10">
        <f t="shared" si="2"/>
        <v>0</v>
      </c>
      <c r="M22" s="10">
        <f t="shared" si="3"/>
        <v>28.400048855692148</v>
      </c>
      <c r="N22" s="10" t="str">
        <f t="shared" si="4"/>
        <v>LI</v>
      </c>
      <c r="O22" s="10">
        <f t="shared" si="5"/>
        <v>12.5</v>
      </c>
      <c r="P22" s="10">
        <f t="shared" si="6"/>
        <v>7.1000122139230371</v>
      </c>
      <c r="Q22" s="2"/>
      <c r="R22" s="2"/>
      <c r="S22" s="2"/>
      <c r="T22" s="2"/>
      <c r="U22" s="2"/>
    </row>
    <row r="23" spans="2:21" x14ac:dyDescent="0.3">
      <c r="B23" s="9">
        <v>18</v>
      </c>
      <c r="C23" s="62"/>
      <c r="D23" s="9"/>
      <c r="E23" s="47"/>
      <c r="F23" s="4">
        <v>50</v>
      </c>
      <c r="G23" s="11">
        <v>0.65</v>
      </c>
      <c r="H23" s="10">
        <f t="shared" si="0"/>
        <v>0</v>
      </c>
      <c r="I23" s="10">
        <f t="shared" si="7"/>
        <v>0</v>
      </c>
      <c r="J23" s="10">
        <f>(Parameters!$C$11-'1_Day_Perfect'!I23)/(Parameters!$C$11-Parameters!$C$12)</f>
        <v>4</v>
      </c>
      <c r="K23" s="10">
        <f t="shared" si="1"/>
        <v>1</v>
      </c>
      <c r="L23" s="10">
        <f t="shared" si="2"/>
        <v>0</v>
      </c>
      <c r="M23" s="10">
        <f t="shared" si="3"/>
        <v>33.800036641769111</v>
      </c>
      <c r="N23" s="10" t="str">
        <f t="shared" si="4"/>
        <v>LI</v>
      </c>
      <c r="O23" s="10">
        <f t="shared" si="5"/>
        <v>12.5</v>
      </c>
      <c r="P23" s="10">
        <f t="shared" si="6"/>
        <v>8.4500091604422778</v>
      </c>
      <c r="Q23" s="2"/>
      <c r="R23" s="2"/>
      <c r="S23" s="2"/>
      <c r="T23" s="2"/>
      <c r="U23" s="2"/>
    </row>
    <row r="24" spans="2:21" x14ac:dyDescent="0.3">
      <c r="B24" s="9">
        <v>19</v>
      </c>
      <c r="C24" s="62"/>
      <c r="D24" s="9"/>
      <c r="E24" s="47"/>
      <c r="F24" s="4">
        <v>50</v>
      </c>
      <c r="G24" s="11">
        <v>0.65</v>
      </c>
      <c r="H24" s="10">
        <f t="shared" si="0"/>
        <v>0</v>
      </c>
      <c r="I24" s="10">
        <f t="shared" si="7"/>
        <v>0</v>
      </c>
      <c r="J24" s="10">
        <f>(Parameters!$C$11-'1_Day_Perfect'!I24)/(Parameters!$C$11-Parameters!$C$12)</f>
        <v>4</v>
      </c>
      <c r="K24" s="10">
        <f t="shared" si="1"/>
        <v>1</v>
      </c>
      <c r="L24" s="10">
        <f t="shared" si="2"/>
        <v>0</v>
      </c>
      <c r="M24" s="10">
        <f t="shared" si="3"/>
        <v>37.850027481326833</v>
      </c>
      <c r="N24" s="10" t="str">
        <f t="shared" si="4"/>
        <v>NI</v>
      </c>
      <c r="O24" s="10">
        <f t="shared" si="5"/>
        <v>0</v>
      </c>
      <c r="P24" s="10">
        <f t="shared" si="6"/>
        <v>9.4625068703317083</v>
      </c>
      <c r="Q24" s="2"/>
      <c r="R24" s="2"/>
      <c r="S24" s="2"/>
      <c r="T24" s="2"/>
      <c r="U24" s="2"/>
    </row>
    <row r="25" spans="2:21" x14ac:dyDescent="0.3">
      <c r="B25" s="9">
        <v>20</v>
      </c>
      <c r="C25" s="62"/>
      <c r="D25" s="9"/>
      <c r="E25" s="47"/>
      <c r="F25" s="4">
        <v>50</v>
      </c>
      <c r="G25" s="11">
        <v>0.65</v>
      </c>
      <c r="H25" s="10">
        <f t="shared" si="0"/>
        <v>0</v>
      </c>
      <c r="I25" s="10">
        <f t="shared" si="7"/>
        <v>0</v>
      </c>
      <c r="J25" s="10">
        <f>(Parameters!$C$11-'1_Day_Perfect'!I25)/(Parameters!$C$11-Parameters!$C$12)</f>
        <v>4</v>
      </c>
      <c r="K25" s="10">
        <f t="shared" si="1"/>
        <v>1</v>
      </c>
      <c r="L25" s="10">
        <f t="shared" si="2"/>
        <v>0</v>
      </c>
      <c r="M25" s="10">
        <f t="shared" si="3"/>
        <v>28.387520610995125</v>
      </c>
      <c r="N25" s="10" t="str">
        <f t="shared" si="4"/>
        <v>LI</v>
      </c>
      <c r="O25" s="10">
        <f t="shared" si="5"/>
        <v>12.5</v>
      </c>
      <c r="P25" s="10">
        <f t="shared" si="6"/>
        <v>7.0968801527487813</v>
      </c>
      <c r="Q25" s="2"/>
      <c r="R25" s="2"/>
      <c r="S25" s="2"/>
      <c r="T25" s="2"/>
      <c r="U25" s="2"/>
    </row>
    <row r="26" spans="2:21" x14ac:dyDescent="0.3">
      <c r="B26" s="9">
        <v>21</v>
      </c>
      <c r="C26" s="62"/>
      <c r="D26" s="9"/>
      <c r="E26" s="47"/>
      <c r="F26" s="4">
        <v>50</v>
      </c>
      <c r="G26" s="11">
        <v>0.65</v>
      </c>
      <c r="H26" s="10">
        <f t="shared" si="0"/>
        <v>0</v>
      </c>
      <c r="I26" s="10">
        <f t="shared" si="7"/>
        <v>0</v>
      </c>
      <c r="J26" s="10">
        <f>(Parameters!$C$11-'1_Day_Perfect'!I26)/(Parameters!$C$11-Parameters!$C$12)</f>
        <v>4</v>
      </c>
      <c r="K26" s="10">
        <f t="shared" si="1"/>
        <v>1</v>
      </c>
      <c r="L26" s="10">
        <f t="shared" si="2"/>
        <v>0</v>
      </c>
      <c r="M26" s="10">
        <f t="shared" si="3"/>
        <v>33.790640458246344</v>
      </c>
      <c r="N26" s="10" t="str">
        <f t="shared" si="4"/>
        <v>LI</v>
      </c>
      <c r="O26" s="10">
        <f t="shared" si="5"/>
        <v>12.5</v>
      </c>
      <c r="P26" s="10">
        <f t="shared" si="6"/>
        <v>8.4476601145615859</v>
      </c>
      <c r="Q26" s="2"/>
      <c r="R26" s="2"/>
      <c r="S26" s="2"/>
      <c r="T26" s="2"/>
      <c r="U26" s="2"/>
    </row>
    <row r="27" spans="2:21" x14ac:dyDescent="0.3">
      <c r="B27" s="9">
        <v>22</v>
      </c>
      <c r="C27" s="62"/>
      <c r="D27" s="9"/>
      <c r="E27" s="47"/>
      <c r="F27" s="4">
        <v>50</v>
      </c>
      <c r="G27" s="11">
        <v>0.65</v>
      </c>
      <c r="H27" s="10">
        <f t="shared" si="0"/>
        <v>0</v>
      </c>
      <c r="I27" s="10">
        <f t="shared" si="7"/>
        <v>0</v>
      </c>
      <c r="J27" s="10">
        <f>(Parameters!$C$11-'1_Day_Perfect'!I27)/(Parameters!$C$11-Parameters!$C$12)</f>
        <v>4</v>
      </c>
      <c r="K27" s="10">
        <f t="shared" si="1"/>
        <v>1</v>
      </c>
      <c r="L27" s="10">
        <f t="shared" si="2"/>
        <v>0</v>
      </c>
      <c r="M27" s="10">
        <f t="shared" si="3"/>
        <v>37.842980343684758</v>
      </c>
      <c r="N27" s="10" t="str">
        <f t="shared" si="4"/>
        <v>NI</v>
      </c>
      <c r="O27" s="10">
        <f t="shared" si="5"/>
        <v>0</v>
      </c>
      <c r="P27" s="10">
        <f t="shared" si="6"/>
        <v>9.4607450859211895</v>
      </c>
      <c r="Q27" s="2"/>
      <c r="R27" s="2"/>
      <c r="S27" s="2"/>
      <c r="T27" s="2"/>
      <c r="U27" s="2"/>
    </row>
    <row r="28" spans="2:21" x14ac:dyDescent="0.3">
      <c r="B28" s="9">
        <v>23</v>
      </c>
      <c r="C28" s="62"/>
      <c r="D28" s="9"/>
      <c r="E28" s="47"/>
      <c r="F28" s="4">
        <v>50</v>
      </c>
      <c r="G28" s="11">
        <v>0.65</v>
      </c>
      <c r="H28" s="10">
        <f t="shared" si="0"/>
        <v>0</v>
      </c>
      <c r="I28" s="10">
        <f t="shared" si="7"/>
        <v>0</v>
      </c>
      <c r="J28" s="10">
        <f>(Parameters!$C$11-'1_Day_Perfect'!I28)/(Parameters!$C$11-Parameters!$C$12)</f>
        <v>4</v>
      </c>
      <c r="K28" s="10">
        <f t="shared" si="1"/>
        <v>1</v>
      </c>
      <c r="L28" s="10">
        <f t="shared" si="2"/>
        <v>0</v>
      </c>
      <c r="M28" s="10">
        <f t="shared" si="3"/>
        <v>28.382235257763568</v>
      </c>
      <c r="N28" s="10" t="str">
        <f t="shared" si="4"/>
        <v>LI</v>
      </c>
      <c r="O28" s="10">
        <f t="shared" si="5"/>
        <v>12.5</v>
      </c>
      <c r="P28" s="10">
        <f t="shared" si="6"/>
        <v>7.0955588144408921</v>
      </c>
      <c r="Q28" s="2"/>
      <c r="R28" s="2"/>
      <c r="S28" s="2"/>
      <c r="T28" s="2"/>
      <c r="U28" s="2"/>
    </row>
    <row r="29" spans="2:21" x14ac:dyDescent="0.3">
      <c r="B29" s="9">
        <v>24</v>
      </c>
      <c r="C29" s="62"/>
      <c r="D29" s="9"/>
      <c r="E29" s="47"/>
      <c r="F29" s="4">
        <v>50</v>
      </c>
      <c r="G29" s="11">
        <v>0.65</v>
      </c>
      <c r="H29" s="10">
        <f t="shared" si="0"/>
        <v>0</v>
      </c>
      <c r="I29" s="10">
        <f t="shared" si="7"/>
        <v>0</v>
      </c>
      <c r="J29" s="10">
        <f>(Parameters!$C$11-'1_Day_Perfect'!I29)/(Parameters!$C$11-Parameters!$C$12)</f>
        <v>4</v>
      </c>
      <c r="K29" s="10">
        <f t="shared" si="1"/>
        <v>1</v>
      </c>
      <c r="L29" s="10">
        <f t="shared" si="2"/>
        <v>0</v>
      </c>
      <c r="M29" s="10">
        <f t="shared" si="3"/>
        <v>33.786676443322676</v>
      </c>
      <c r="N29" s="10" t="str">
        <f t="shared" si="4"/>
        <v>LI</v>
      </c>
      <c r="O29" s="10">
        <f t="shared" si="5"/>
        <v>12.5</v>
      </c>
      <c r="P29" s="10">
        <f t="shared" si="6"/>
        <v>8.4466691108306691</v>
      </c>
      <c r="Q29" s="2"/>
      <c r="R29" s="2"/>
      <c r="S29" s="2"/>
      <c r="T29" s="2"/>
      <c r="U29" s="2"/>
    </row>
    <row r="30" spans="2:21" x14ac:dyDescent="0.3">
      <c r="B30" s="9">
        <v>25</v>
      </c>
      <c r="C30" s="63"/>
      <c r="D30" s="9"/>
      <c r="E30" s="47"/>
      <c r="F30" s="4">
        <v>50</v>
      </c>
      <c r="G30" s="11">
        <v>0.65</v>
      </c>
      <c r="H30" s="10">
        <f t="shared" si="0"/>
        <v>0</v>
      </c>
      <c r="I30" s="10">
        <f t="shared" si="7"/>
        <v>0</v>
      </c>
      <c r="J30" s="10">
        <f>(Parameters!$C$11-'1_Day_Perfect'!I30)/(Parameters!$C$11-Parameters!$C$12)</f>
        <v>4</v>
      </c>
      <c r="K30" s="10">
        <f t="shared" si="1"/>
        <v>1</v>
      </c>
      <c r="L30" s="10">
        <f t="shared" si="2"/>
        <v>0</v>
      </c>
      <c r="M30" s="10">
        <f t="shared" si="3"/>
        <v>37.840007332492007</v>
      </c>
      <c r="N30" s="10" t="str">
        <f t="shared" si="4"/>
        <v>NI</v>
      </c>
      <c r="O30" s="10">
        <f t="shared" si="5"/>
        <v>0</v>
      </c>
      <c r="P30" s="10">
        <f t="shared" si="6"/>
        <v>9.4600018331230018</v>
      </c>
      <c r="Q30" s="2"/>
      <c r="R30" s="2"/>
      <c r="S30" s="2"/>
      <c r="T30" s="2"/>
      <c r="U30" s="2"/>
    </row>
    <row r="31" spans="2:21" ht="14.7" customHeight="1" x14ac:dyDescent="0.3">
      <c r="B31" s="9">
        <v>26</v>
      </c>
      <c r="C31" s="61" t="s">
        <v>39</v>
      </c>
      <c r="D31" s="9"/>
      <c r="E31" s="47"/>
      <c r="F31" s="4">
        <v>30</v>
      </c>
      <c r="G31" s="11">
        <f>G30+(Parameters!$E$18-Parameters!$E$17)/Parameters!$C$18</f>
        <v>0.66428571428571426</v>
      </c>
      <c r="H31" s="10">
        <f t="shared" si="0"/>
        <v>0</v>
      </c>
      <c r="I31" s="10">
        <f t="shared" si="7"/>
        <v>0</v>
      </c>
      <c r="J31" s="10">
        <f>(Parameters!$C$11-'1_Day_Perfect'!I31)/(Parameters!$C$11-Parameters!$C$12)</f>
        <v>4</v>
      </c>
      <c r="K31" s="10">
        <f t="shared" si="1"/>
        <v>1</v>
      </c>
      <c r="L31" s="10">
        <f t="shared" si="2"/>
        <v>0</v>
      </c>
      <c r="M31" s="10">
        <f t="shared" si="3"/>
        <v>28.380005499369005</v>
      </c>
      <c r="N31" s="10" t="str">
        <f t="shared" si="4"/>
        <v>NI</v>
      </c>
      <c r="O31" s="10">
        <f t="shared" si="5"/>
        <v>0</v>
      </c>
      <c r="P31" s="10">
        <f t="shared" si="6"/>
        <v>7.0950013748422514</v>
      </c>
      <c r="Q31" s="2"/>
      <c r="R31" s="2"/>
      <c r="S31" s="2"/>
      <c r="T31" s="2"/>
      <c r="U31" s="2"/>
    </row>
    <row r="32" spans="2:21" x14ac:dyDescent="0.3">
      <c r="B32" s="9">
        <v>27</v>
      </c>
      <c r="C32" s="62"/>
      <c r="D32" s="9"/>
      <c r="E32" s="47"/>
      <c r="F32" s="4">
        <v>30</v>
      </c>
      <c r="G32" s="11">
        <f>G31+(Parameters!$E$18-Parameters!$E$17)/Parameters!$C$18</f>
        <v>0.67857142857142849</v>
      </c>
      <c r="H32" s="10">
        <f t="shared" si="0"/>
        <v>0</v>
      </c>
      <c r="I32" s="10">
        <f t="shared" si="7"/>
        <v>0</v>
      </c>
      <c r="J32" s="10">
        <f>(Parameters!$C$11-'1_Day_Perfect'!I32)/(Parameters!$C$11-Parameters!$C$12)</f>
        <v>4</v>
      </c>
      <c r="K32" s="10">
        <f t="shared" si="1"/>
        <v>1</v>
      </c>
      <c r="L32" s="10">
        <f t="shared" si="2"/>
        <v>0</v>
      </c>
      <c r="M32" s="10">
        <f t="shared" si="3"/>
        <v>21.285004124526754</v>
      </c>
      <c r="N32" s="10" t="str">
        <f t="shared" si="4"/>
        <v>LI</v>
      </c>
      <c r="O32" s="10">
        <f t="shared" si="5"/>
        <v>7.5</v>
      </c>
      <c r="P32" s="10">
        <f t="shared" si="6"/>
        <v>5.3212510311316885</v>
      </c>
      <c r="Q32" s="2"/>
      <c r="R32" s="2"/>
      <c r="S32" s="2"/>
      <c r="T32" s="2"/>
      <c r="U32" s="2"/>
    </row>
    <row r="33" spans="2:21" x14ac:dyDescent="0.3">
      <c r="B33" s="9">
        <v>28</v>
      </c>
      <c r="C33" s="62"/>
      <c r="D33" s="9"/>
      <c r="E33" s="47"/>
      <c r="F33" s="4">
        <v>30</v>
      </c>
      <c r="G33" s="11">
        <f>G32+(Parameters!$E$18-Parameters!$E$17)/Parameters!$C$18</f>
        <v>0.69285714285714273</v>
      </c>
      <c r="H33" s="10">
        <f t="shared" si="0"/>
        <v>0</v>
      </c>
      <c r="I33" s="10">
        <f t="shared" si="7"/>
        <v>0</v>
      </c>
      <c r="J33" s="10">
        <f>(Parameters!$C$11-'1_Day_Perfect'!I33)/(Parameters!$C$11-Parameters!$C$12)</f>
        <v>4</v>
      </c>
      <c r="K33" s="10">
        <f t="shared" si="1"/>
        <v>1</v>
      </c>
      <c r="L33" s="10">
        <f t="shared" si="2"/>
        <v>0</v>
      </c>
      <c r="M33" s="10">
        <f t="shared" si="3"/>
        <v>23.463753093395066</v>
      </c>
      <c r="N33" s="10" t="str">
        <f t="shared" si="4"/>
        <v>NI</v>
      </c>
      <c r="O33" s="10">
        <f t="shared" si="5"/>
        <v>0</v>
      </c>
      <c r="P33" s="10">
        <f t="shared" si="6"/>
        <v>5.8659382733487666</v>
      </c>
      <c r="Q33" s="2"/>
      <c r="R33" s="2"/>
      <c r="S33" s="2"/>
      <c r="T33" s="2"/>
      <c r="U33" s="2"/>
    </row>
    <row r="34" spans="2:21" x14ac:dyDescent="0.3">
      <c r="B34" s="9">
        <v>29</v>
      </c>
      <c r="C34" s="62"/>
      <c r="D34" s="9"/>
      <c r="E34" s="47"/>
      <c r="F34" s="4">
        <v>30</v>
      </c>
      <c r="G34" s="11">
        <f>G33+(Parameters!$E$18-Parameters!$E$17)/Parameters!$C$18</f>
        <v>0.70714285714285696</v>
      </c>
      <c r="H34" s="10">
        <f t="shared" si="0"/>
        <v>0</v>
      </c>
      <c r="I34" s="10">
        <f t="shared" si="7"/>
        <v>0</v>
      </c>
      <c r="J34" s="10">
        <f>(Parameters!$C$11-'1_Day_Perfect'!I34)/(Parameters!$C$11-Parameters!$C$12)</f>
        <v>4</v>
      </c>
      <c r="K34" s="10">
        <f t="shared" si="1"/>
        <v>1</v>
      </c>
      <c r="L34" s="10">
        <f t="shared" si="2"/>
        <v>0</v>
      </c>
      <c r="M34" s="10">
        <f t="shared" si="3"/>
        <v>17.597814820046299</v>
      </c>
      <c r="N34" s="10" t="str">
        <f t="shared" si="4"/>
        <v>LI</v>
      </c>
      <c r="O34" s="10">
        <f t="shared" si="5"/>
        <v>7.5</v>
      </c>
      <c r="P34" s="10">
        <f t="shared" si="6"/>
        <v>4.3994537050115747</v>
      </c>
      <c r="Q34" s="2"/>
      <c r="R34" s="2"/>
      <c r="S34" s="2"/>
      <c r="T34" s="2"/>
      <c r="U34" s="2"/>
    </row>
    <row r="35" spans="2:21" x14ac:dyDescent="0.3">
      <c r="B35" s="9">
        <v>30</v>
      </c>
      <c r="C35" s="62"/>
      <c r="D35" s="9"/>
      <c r="E35" s="47"/>
      <c r="F35" s="4">
        <v>30</v>
      </c>
      <c r="G35" s="11">
        <f>G34+(Parameters!$E$18-Parameters!$E$17)/Parameters!$C$18</f>
        <v>0.7214285714285712</v>
      </c>
      <c r="H35" s="10">
        <f t="shared" si="0"/>
        <v>0</v>
      </c>
      <c r="I35" s="10">
        <f t="shared" si="7"/>
        <v>0</v>
      </c>
      <c r="J35" s="10">
        <f>(Parameters!$C$11-'1_Day_Perfect'!I35)/(Parameters!$C$11-Parameters!$C$12)</f>
        <v>4</v>
      </c>
      <c r="K35" s="10">
        <f t="shared" si="1"/>
        <v>1</v>
      </c>
      <c r="L35" s="10">
        <f t="shared" si="2"/>
        <v>0</v>
      </c>
      <c r="M35" s="10">
        <f t="shared" si="3"/>
        <v>20.698361115034725</v>
      </c>
      <c r="N35" s="10" t="str">
        <f t="shared" si="4"/>
        <v>LI</v>
      </c>
      <c r="O35" s="10">
        <f t="shared" si="5"/>
        <v>7.5</v>
      </c>
      <c r="P35" s="10">
        <f t="shared" si="6"/>
        <v>5.1745902787586813</v>
      </c>
      <c r="Q35" s="2"/>
      <c r="R35" s="2"/>
      <c r="S35" s="2"/>
      <c r="T35" s="2"/>
      <c r="U35" s="2"/>
    </row>
    <row r="36" spans="2:21" x14ac:dyDescent="0.3">
      <c r="B36" s="9">
        <v>31</v>
      </c>
      <c r="C36" s="62"/>
      <c r="D36" s="9"/>
      <c r="E36" s="47"/>
      <c r="F36" s="4">
        <v>30</v>
      </c>
      <c r="G36" s="11">
        <f>G35+(Parameters!$E$18-Parameters!$E$17)/Parameters!$C$18</f>
        <v>0.73571428571428543</v>
      </c>
      <c r="H36" s="10">
        <f t="shared" si="0"/>
        <v>0</v>
      </c>
      <c r="I36" s="10">
        <f t="shared" si="7"/>
        <v>0</v>
      </c>
      <c r="J36" s="10">
        <f>(Parameters!$C$11-'1_Day_Perfect'!I36)/(Parameters!$C$11-Parameters!$C$12)</f>
        <v>4</v>
      </c>
      <c r="K36" s="10">
        <f t="shared" si="1"/>
        <v>1</v>
      </c>
      <c r="L36" s="10">
        <f t="shared" si="2"/>
        <v>0</v>
      </c>
      <c r="M36" s="10">
        <f t="shared" si="3"/>
        <v>23.023770836276043</v>
      </c>
      <c r="N36" s="10" t="str">
        <f t="shared" si="4"/>
        <v>NI</v>
      </c>
      <c r="O36" s="10">
        <f t="shared" si="5"/>
        <v>0</v>
      </c>
      <c r="P36" s="10">
        <f t="shared" si="6"/>
        <v>5.7559427090690107</v>
      </c>
      <c r="Q36" s="2"/>
      <c r="R36" s="2"/>
      <c r="S36" s="2"/>
      <c r="T36" s="2"/>
      <c r="U36" s="2"/>
    </row>
    <row r="37" spans="2:21" x14ac:dyDescent="0.3">
      <c r="B37" s="9">
        <v>32</v>
      </c>
      <c r="C37" s="62"/>
      <c r="D37" s="9"/>
      <c r="E37" s="47"/>
      <c r="F37" s="4">
        <v>30</v>
      </c>
      <c r="G37" s="11">
        <f>G36+(Parameters!$E$18-Parameters!$E$17)/Parameters!$C$18</f>
        <v>0.74999999999999967</v>
      </c>
      <c r="H37" s="10">
        <f t="shared" si="0"/>
        <v>0</v>
      </c>
      <c r="I37" s="10">
        <f t="shared" si="7"/>
        <v>0</v>
      </c>
      <c r="J37" s="10">
        <f>(Parameters!$C$11-'1_Day_Perfect'!I37)/(Parameters!$C$11-Parameters!$C$12)</f>
        <v>4</v>
      </c>
      <c r="K37" s="10">
        <f t="shared" si="1"/>
        <v>1</v>
      </c>
      <c r="L37" s="10">
        <f t="shared" si="2"/>
        <v>0</v>
      </c>
      <c r="M37" s="10">
        <f t="shared" si="3"/>
        <v>17.267828127207032</v>
      </c>
      <c r="N37" s="10" t="str">
        <f t="shared" si="4"/>
        <v>LI</v>
      </c>
      <c r="O37" s="10">
        <f t="shared" si="5"/>
        <v>7.5</v>
      </c>
      <c r="P37" s="10">
        <f t="shared" si="6"/>
        <v>4.316957031801758</v>
      </c>
      <c r="Q37" s="2"/>
      <c r="R37" s="2"/>
      <c r="S37" s="2"/>
      <c r="T37" s="2"/>
      <c r="U37" s="2"/>
    </row>
    <row r="38" spans="2:21" x14ac:dyDescent="0.3">
      <c r="B38" s="9">
        <v>33</v>
      </c>
      <c r="C38" s="62"/>
      <c r="D38" s="9"/>
      <c r="E38" s="47"/>
      <c r="F38" s="4">
        <v>30</v>
      </c>
      <c r="G38" s="11">
        <f>G37+(Parameters!$E$18-Parameters!$E$17)/Parameters!$C$18</f>
        <v>0.7642857142857139</v>
      </c>
      <c r="H38" s="10">
        <f t="shared" si="0"/>
        <v>0</v>
      </c>
      <c r="I38" s="10">
        <f t="shared" si="7"/>
        <v>0</v>
      </c>
      <c r="J38" s="10">
        <f>(Parameters!$C$11-'1_Day_Perfect'!I38)/(Parameters!$C$11-Parameters!$C$12)</f>
        <v>4</v>
      </c>
      <c r="K38" s="10">
        <f t="shared" si="1"/>
        <v>1</v>
      </c>
      <c r="L38" s="10">
        <f t="shared" si="2"/>
        <v>0</v>
      </c>
      <c r="M38" s="10">
        <f t="shared" si="3"/>
        <v>20.450871095405276</v>
      </c>
      <c r="N38" s="10" t="str">
        <f t="shared" si="4"/>
        <v>LI</v>
      </c>
      <c r="O38" s="10">
        <f t="shared" si="5"/>
        <v>7.5</v>
      </c>
      <c r="P38" s="10">
        <f t="shared" si="6"/>
        <v>5.112717773851319</v>
      </c>
      <c r="Q38" s="2"/>
      <c r="R38" s="2"/>
      <c r="S38" s="2"/>
      <c r="T38" s="2"/>
      <c r="U38" s="2"/>
    </row>
    <row r="39" spans="2:21" x14ac:dyDescent="0.3">
      <c r="B39" s="9">
        <v>34</v>
      </c>
      <c r="C39" s="62"/>
      <c r="D39" s="9"/>
      <c r="E39" s="47"/>
      <c r="F39" s="4">
        <v>30</v>
      </c>
      <c r="G39" s="11">
        <f>G38+(Parameters!$E$18-Parameters!$E$17)/Parameters!$C$18</f>
        <v>0.77857142857142814</v>
      </c>
      <c r="H39" s="10">
        <f t="shared" si="0"/>
        <v>0</v>
      </c>
      <c r="I39" s="10">
        <f t="shared" si="7"/>
        <v>0</v>
      </c>
      <c r="J39" s="10">
        <f>(Parameters!$C$11-'1_Day_Perfect'!I39)/(Parameters!$C$11-Parameters!$C$12)</f>
        <v>4</v>
      </c>
      <c r="K39" s="10">
        <f t="shared" si="1"/>
        <v>1</v>
      </c>
      <c r="L39" s="10">
        <f t="shared" si="2"/>
        <v>0</v>
      </c>
      <c r="M39" s="10">
        <f t="shared" si="3"/>
        <v>22.838153321553957</v>
      </c>
      <c r="N39" s="10" t="str">
        <f t="shared" si="4"/>
        <v>NI</v>
      </c>
      <c r="O39" s="10">
        <f t="shared" si="5"/>
        <v>0</v>
      </c>
      <c r="P39" s="10">
        <f t="shared" si="6"/>
        <v>5.7095383303884892</v>
      </c>
      <c r="Q39" s="2"/>
      <c r="R39" s="2"/>
      <c r="S39" s="2"/>
      <c r="T39" s="2"/>
      <c r="U39" s="2"/>
    </row>
    <row r="40" spans="2:21" x14ac:dyDescent="0.3">
      <c r="B40" s="9">
        <v>35</v>
      </c>
      <c r="C40" s="62"/>
      <c r="D40" s="9"/>
      <c r="E40" s="47"/>
      <c r="F40" s="4">
        <v>30</v>
      </c>
      <c r="G40" s="11">
        <f>G39+(Parameters!$E$18-Parameters!$E$17)/Parameters!$C$18</f>
        <v>0.79285714285714237</v>
      </c>
      <c r="H40" s="10">
        <f t="shared" si="0"/>
        <v>0</v>
      </c>
      <c r="I40" s="10">
        <f t="shared" si="7"/>
        <v>0</v>
      </c>
      <c r="J40" s="10">
        <f>(Parameters!$C$11-'1_Day_Perfect'!I40)/(Parameters!$C$11-Parameters!$C$12)</f>
        <v>4</v>
      </c>
      <c r="K40" s="10">
        <f t="shared" si="1"/>
        <v>1</v>
      </c>
      <c r="L40" s="10">
        <f t="shared" si="2"/>
        <v>0</v>
      </c>
      <c r="M40" s="10">
        <f t="shared" si="3"/>
        <v>17.128614991165467</v>
      </c>
      <c r="N40" s="10" t="str">
        <f t="shared" si="4"/>
        <v>LI</v>
      </c>
      <c r="O40" s="10">
        <f t="shared" si="5"/>
        <v>7.5</v>
      </c>
      <c r="P40" s="10">
        <f t="shared" si="6"/>
        <v>4.2821537477913667</v>
      </c>
      <c r="Q40" s="2"/>
      <c r="R40" s="2"/>
      <c r="S40" s="2"/>
      <c r="T40" s="2"/>
      <c r="U40" s="2"/>
    </row>
    <row r="41" spans="2:21" x14ac:dyDescent="0.3">
      <c r="B41" s="9">
        <v>36</v>
      </c>
      <c r="C41" s="62"/>
      <c r="D41" s="9"/>
      <c r="E41" s="47"/>
      <c r="F41" s="4">
        <v>30</v>
      </c>
      <c r="G41" s="11">
        <f>G40+(Parameters!$E$18-Parameters!$E$17)/Parameters!$C$18</f>
        <v>0.80714285714285661</v>
      </c>
      <c r="H41" s="10">
        <f t="shared" si="0"/>
        <v>0</v>
      </c>
      <c r="I41" s="10">
        <f t="shared" si="7"/>
        <v>0</v>
      </c>
      <c r="J41" s="10">
        <f>(Parameters!$C$11-'1_Day_Perfect'!I41)/(Parameters!$C$11-Parameters!$C$12)</f>
        <v>4</v>
      </c>
      <c r="K41" s="10">
        <f t="shared" si="1"/>
        <v>1</v>
      </c>
      <c r="L41" s="10">
        <f t="shared" si="2"/>
        <v>0</v>
      </c>
      <c r="M41" s="10">
        <f t="shared" si="3"/>
        <v>20.346461243374101</v>
      </c>
      <c r="N41" s="10" t="str">
        <f t="shared" si="4"/>
        <v>LI</v>
      </c>
      <c r="O41" s="10">
        <f t="shared" si="5"/>
        <v>7.5</v>
      </c>
      <c r="P41" s="10">
        <f t="shared" si="6"/>
        <v>5.0866153108435253</v>
      </c>
      <c r="Q41" s="33"/>
      <c r="R41" s="33"/>
      <c r="S41" s="33"/>
      <c r="T41" s="33"/>
      <c r="U41" s="33"/>
    </row>
    <row r="42" spans="2:21" x14ac:dyDescent="0.3">
      <c r="B42" s="9">
        <v>37</v>
      </c>
      <c r="C42" s="62"/>
      <c r="D42" s="9"/>
      <c r="E42" s="47"/>
      <c r="F42" s="4">
        <v>30</v>
      </c>
      <c r="G42" s="11">
        <f>G41+(Parameters!$E$18-Parameters!$E$17)/Parameters!$C$18</f>
        <v>0.82142857142857084</v>
      </c>
      <c r="H42" s="10">
        <f t="shared" si="0"/>
        <v>0</v>
      </c>
      <c r="I42" s="10">
        <f t="shared" si="7"/>
        <v>0</v>
      </c>
      <c r="J42" s="10">
        <f>(Parameters!$C$11-'1_Day_Perfect'!I42)/(Parameters!$C$11-Parameters!$C$12)</f>
        <v>4</v>
      </c>
      <c r="K42" s="10">
        <f t="shared" si="1"/>
        <v>1</v>
      </c>
      <c r="L42" s="10">
        <f t="shared" si="2"/>
        <v>0</v>
      </c>
      <c r="M42" s="10">
        <f t="shared" si="3"/>
        <v>22.759845932530574</v>
      </c>
      <c r="N42" s="10" t="str">
        <f t="shared" si="4"/>
        <v>NI</v>
      </c>
      <c r="O42" s="10">
        <f t="shared" si="5"/>
        <v>0</v>
      </c>
      <c r="P42" s="10">
        <f t="shared" si="6"/>
        <v>5.6899614831326435</v>
      </c>
      <c r="Q42" s="33"/>
      <c r="R42" s="33"/>
      <c r="S42" s="33"/>
      <c r="T42" s="33"/>
      <c r="U42" s="33"/>
    </row>
    <row r="43" spans="2:21" x14ac:dyDescent="0.3">
      <c r="B43" s="9">
        <v>38</v>
      </c>
      <c r="C43" s="62"/>
      <c r="D43" s="9"/>
      <c r="E43" s="47"/>
      <c r="F43" s="4">
        <v>30</v>
      </c>
      <c r="G43" s="11">
        <f>G42+(Parameters!$E$18-Parameters!$E$17)/Parameters!$C$18</f>
        <v>0.83571428571428508</v>
      </c>
      <c r="H43" s="10">
        <f t="shared" si="0"/>
        <v>0</v>
      </c>
      <c r="I43" s="10">
        <f t="shared" si="7"/>
        <v>0</v>
      </c>
      <c r="J43" s="10">
        <f>(Parameters!$C$11-'1_Day_Perfect'!I43)/(Parameters!$C$11-Parameters!$C$12)</f>
        <v>4</v>
      </c>
      <c r="K43" s="10">
        <f t="shared" si="1"/>
        <v>1</v>
      </c>
      <c r="L43" s="10">
        <f t="shared" si="2"/>
        <v>0</v>
      </c>
      <c r="M43" s="10">
        <f t="shared" si="3"/>
        <v>17.069884449397932</v>
      </c>
      <c r="N43" s="10" t="str">
        <f t="shared" si="4"/>
        <v>LI</v>
      </c>
      <c r="O43" s="10">
        <f t="shared" si="5"/>
        <v>7.5</v>
      </c>
      <c r="P43" s="10">
        <f t="shared" si="6"/>
        <v>4.2674711123494831</v>
      </c>
      <c r="Q43" s="33"/>
      <c r="R43" s="33"/>
      <c r="S43" s="33"/>
      <c r="T43" s="33"/>
      <c r="U43" s="33"/>
    </row>
    <row r="44" spans="2:21" x14ac:dyDescent="0.3">
      <c r="B44" s="9">
        <v>39</v>
      </c>
      <c r="C44" s="62"/>
      <c r="D44" s="9"/>
      <c r="E44" s="47"/>
      <c r="F44" s="4">
        <v>30</v>
      </c>
      <c r="G44" s="11">
        <f>G43+(Parameters!$E$18-Parameters!$E$17)/Parameters!$C$18</f>
        <v>0.84999999999999931</v>
      </c>
      <c r="H44" s="10">
        <f t="shared" si="0"/>
        <v>0</v>
      </c>
      <c r="I44" s="10">
        <f t="shared" si="7"/>
        <v>0</v>
      </c>
      <c r="J44" s="10">
        <f>(Parameters!$C$11-'1_Day_Perfect'!I44)/(Parameters!$C$11-Parameters!$C$12)</f>
        <v>4</v>
      </c>
      <c r="K44" s="10">
        <f t="shared" si="1"/>
        <v>1</v>
      </c>
      <c r="L44" s="10">
        <f t="shared" si="2"/>
        <v>0</v>
      </c>
      <c r="M44" s="10">
        <f t="shared" si="3"/>
        <v>20.302413337048449</v>
      </c>
      <c r="N44" s="10" t="str">
        <f t="shared" si="4"/>
        <v>LI</v>
      </c>
      <c r="O44" s="10">
        <f t="shared" si="5"/>
        <v>7.5</v>
      </c>
      <c r="P44" s="10">
        <f t="shared" si="6"/>
        <v>5.0756033342621123</v>
      </c>
      <c r="Q44" s="33"/>
      <c r="R44" s="33"/>
      <c r="S44" s="33"/>
      <c r="T44" s="33"/>
      <c r="U44" s="33"/>
    </row>
    <row r="45" spans="2:21" x14ac:dyDescent="0.3">
      <c r="B45" s="9">
        <v>40</v>
      </c>
      <c r="C45" s="62"/>
      <c r="D45" s="9"/>
      <c r="E45" s="47"/>
      <c r="F45" s="4">
        <v>30</v>
      </c>
      <c r="G45" s="11">
        <f>G44+(Parameters!$E$18-Parameters!$E$17)/Parameters!$C$18</f>
        <v>0.86428571428571355</v>
      </c>
      <c r="H45" s="10">
        <f t="shared" si="0"/>
        <v>0</v>
      </c>
      <c r="I45" s="10">
        <f t="shared" si="7"/>
        <v>0</v>
      </c>
      <c r="J45" s="10">
        <f>(Parameters!$C$11-'1_Day_Perfect'!I45)/(Parameters!$C$11-Parameters!$C$12)</f>
        <v>4</v>
      </c>
      <c r="K45" s="10">
        <f t="shared" si="1"/>
        <v>1</v>
      </c>
      <c r="L45" s="10">
        <f t="shared" si="2"/>
        <v>0</v>
      </c>
      <c r="M45" s="10">
        <f t="shared" si="3"/>
        <v>22.726810002786337</v>
      </c>
      <c r="N45" s="10" t="str">
        <f t="shared" si="4"/>
        <v>NI</v>
      </c>
      <c r="O45" s="10">
        <f t="shared" si="5"/>
        <v>0</v>
      </c>
      <c r="P45" s="10">
        <f t="shared" si="6"/>
        <v>5.6817025006965842</v>
      </c>
      <c r="Q45" s="33"/>
      <c r="R45" s="33"/>
      <c r="S45" s="33"/>
      <c r="T45" s="33"/>
      <c r="U45" s="33"/>
    </row>
    <row r="46" spans="2:21" x14ac:dyDescent="0.3">
      <c r="B46" s="9">
        <v>41</v>
      </c>
      <c r="C46" s="62"/>
      <c r="D46" s="9"/>
      <c r="E46" s="47"/>
      <c r="F46" s="4">
        <v>30</v>
      </c>
      <c r="G46" s="11">
        <f>G45+(Parameters!$E$18-Parameters!$E$17)/Parameters!$C$18</f>
        <v>0.87857142857142778</v>
      </c>
      <c r="H46" s="10">
        <f t="shared" si="0"/>
        <v>0</v>
      </c>
      <c r="I46" s="10">
        <f t="shared" si="7"/>
        <v>0</v>
      </c>
      <c r="J46" s="10">
        <f>(Parameters!$C$11-'1_Day_Perfect'!I46)/(Parameters!$C$11-Parameters!$C$12)</f>
        <v>4</v>
      </c>
      <c r="K46" s="10">
        <f t="shared" si="1"/>
        <v>1</v>
      </c>
      <c r="L46" s="10">
        <f t="shared" si="2"/>
        <v>0</v>
      </c>
      <c r="M46" s="10">
        <f t="shared" si="3"/>
        <v>17.045107502089753</v>
      </c>
      <c r="N46" s="10" t="str">
        <f t="shared" si="4"/>
        <v>LI</v>
      </c>
      <c r="O46" s="10">
        <f t="shared" si="5"/>
        <v>7.5</v>
      </c>
      <c r="P46" s="10">
        <f t="shared" si="6"/>
        <v>4.2612768755224382</v>
      </c>
      <c r="Q46" s="33"/>
      <c r="R46" s="33"/>
      <c r="S46" s="33"/>
      <c r="T46" s="33"/>
      <c r="U46" s="33"/>
    </row>
    <row r="47" spans="2:21" x14ac:dyDescent="0.3">
      <c r="B47" s="9">
        <v>42</v>
      </c>
      <c r="C47" s="62"/>
      <c r="D47" s="9"/>
      <c r="E47" s="47"/>
      <c r="F47" s="4">
        <v>30</v>
      </c>
      <c r="G47" s="11">
        <f>G46+(Parameters!$E$18-Parameters!$E$17)/Parameters!$C$18</f>
        <v>0.89285714285714202</v>
      </c>
      <c r="H47" s="10">
        <f t="shared" si="0"/>
        <v>0</v>
      </c>
      <c r="I47" s="10">
        <f t="shared" si="7"/>
        <v>0</v>
      </c>
      <c r="J47" s="10">
        <f>(Parameters!$C$11-'1_Day_Perfect'!I47)/(Parameters!$C$11-Parameters!$C$12)</f>
        <v>4</v>
      </c>
      <c r="K47" s="10">
        <f t="shared" si="1"/>
        <v>1</v>
      </c>
      <c r="L47" s="10">
        <f t="shared" si="2"/>
        <v>0</v>
      </c>
      <c r="M47" s="10">
        <f t="shared" si="3"/>
        <v>20.283830626567315</v>
      </c>
      <c r="N47" s="10" t="str">
        <f t="shared" si="4"/>
        <v>LI</v>
      </c>
      <c r="O47" s="10">
        <f t="shared" si="5"/>
        <v>7.5</v>
      </c>
      <c r="P47" s="10">
        <f t="shared" si="6"/>
        <v>5.0709576566418288</v>
      </c>
      <c r="Q47" s="33"/>
      <c r="R47" s="33"/>
      <c r="S47" s="33"/>
      <c r="T47" s="33"/>
      <c r="U47" s="33"/>
    </row>
    <row r="48" spans="2:21" x14ac:dyDescent="0.3">
      <c r="B48" s="9">
        <v>43</v>
      </c>
      <c r="C48" s="62"/>
      <c r="D48" s="9"/>
      <c r="E48" s="47"/>
      <c r="F48" s="4">
        <v>30</v>
      </c>
      <c r="G48" s="11">
        <f>G47+(Parameters!$E$18-Parameters!$E$17)/Parameters!$C$18</f>
        <v>0.90714285714285625</v>
      </c>
      <c r="H48" s="10">
        <f t="shared" si="0"/>
        <v>0</v>
      </c>
      <c r="I48" s="10">
        <f t="shared" si="7"/>
        <v>0</v>
      </c>
      <c r="J48" s="10">
        <f>(Parameters!$C$11-'1_Day_Perfect'!I48)/(Parameters!$C$11-Parameters!$C$12)</f>
        <v>4</v>
      </c>
      <c r="K48" s="10">
        <f t="shared" si="1"/>
        <v>1</v>
      </c>
      <c r="L48" s="10">
        <f t="shared" si="2"/>
        <v>0</v>
      </c>
      <c r="M48" s="10">
        <f t="shared" si="3"/>
        <v>22.712872969925485</v>
      </c>
      <c r="N48" s="10" t="str">
        <f t="shared" si="4"/>
        <v>NI</v>
      </c>
      <c r="O48" s="10">
        <f t="shared" si="5"/>
        <v>0</v>
      </c>
      <c r="P48" s="10">
        <f t="shared" si="6"/>
        <v>5.6782182424813712</v>
      </c>
      <c r="Q48" s="33"/>
      <c r="R48" s="33"/>
      <c r="S48" s="33"/>
      <c r="T48" s="33"/>
      <c r="U48" s="33"/>
    </row>
    <row r="49" spans="2:21" x14ac:dyDescent="0.3">
      <c r="B49" s="9">
        <v>44</v>
      </c>
      <c r="C49" s="62"/>
      <c r="D49" s="9"/>
      <c r="E49" s="47"/>
      <c r="F49" s="4">
        <v>30</v>
      </c>
      <c r="G49" s="11">
        <f>G48+(Parameters!$E$18-Parameters!$E$17)/Parameters!$C$18</f>
        <v>0.92142857142857049</v>
      </c>
      <c r="H49" s="10">
        <f t="shared" si="0"/>
        <v>0</v>
      </c>
      <c r="I49" s="10">
        <f t="shared" si="7"/>
        <v>0</v>
      </c>
      <c r="J49" s="10">
        <f>(Parameters!$C$11-'1_Day_Perfect'!I49)/(Parameters!$C$11-Parameters!$C$12)</f>
        <v>4</v>
      </c>
      <c r="K49" s="10">
        <f t="shared" si="1"/>
        <v>1</v>
      </c>
      <c r="L49" s="10">
        <f t="shared" si="2"/>
        <v>0</v>
      </c>
      <c r="M49" s="10">
        <f t="shared" si="3"/>
        <v>17.034654727444114</v>
      </c>
      <c r="N49" s="10" t="str">
        <f t="shared" si="4"/>
        <v>LI</v>
      </c>
      <c r="O49" s="10">
        <f t="shared" si="5"/>
        <v>7.5</v>
      </c>
      <c r="P49" s="10">
        <f t="shared" si="6"/>
        <v>4.2586636818610284</v>
      </c>
      <c r="Q49" s="33"/>
      <c r="R49" s="33"/>
      <c r="S49" s="33"/>
      <c r="T49" s="33"/>
      <c r="U49" s="33"/>
    </row>
    <row r="50" spans="2:21" x14ac:dyDescent="0.3">
      <c r="B50" s="9">
        <v>45</v>
      </c>
      <c r="C50" s="62"/>
      <c r="D50" s="9"/>
      <c r="E50" s="47"/>
      <c r="F50" s="4">
        <v>30</v>
      </c>
      <c r="G50" s="11">
        <f>G49+(Parameters!$E$18-Parameters!$E$17)/Parameters!$C$18</f>
        <v>0.93571428571428472</v>
      </c>
      <c r="H50" s="10">
        <f t="shared" si="0"/>
        <v>0</v>
      </c>
      <c r="I50" s="10">
        <f t="shared" si="7"/>
        <v>0</v>
      </c>
      <c r="J50" s="10">
        <f>(Parameters!$C$11-'1_Day_Perfect'!I50)/(Parameters!$C$11-Parameters!$C$12)</f>
        <v>4</v>
      </c>
      <c r="K50" s="10">
        <f t="shared" si="1"/>
        <v>1</v>
      </c>
      <c r="L50" s="10">
        <f t="shared" si="2"/>
        <v>0</v>
      </c>
      <c r="M50" s="10">
        <f t="shared" si="3"/>
        <v>20.275991045583083</v>
      </c>
      <c r="N50" s="10" t="str">
        <f t="shared" si="4"/>
        <v>LI</v>
      </c>
      <c r="O50" s="10">
        <f t="shared" si="5"/>
        <v>7.5</v>
      </c>
      <c r="P50" s="10">
        <f t="shared" si="6"/>
        <v>5.0689977613957709</v>
      </c>
      <c r="Q50" s="33"/>
      <c r="R50" s="33"/>
      <c r="S50" s="33"/>
      <c r="T50" s="33"/>
      <c r="U50" s="33"/>
    </row>
    <row r="51" spans="2:21" x14ac:dyDescent="0.3">
      <c r="B51" s="9">
        <v>46</v>
      </c>
      <c r="C51" s="62"/>
      <c r="D51" s="9"/>
      <c r="E51" s="47"/>
      <c r="F51" s="4">
        <v>30</v>
      </c>
      <c r="G51" s="11">
        <f>G50+(Parameters!$E$18-Parameters!$E$17)/Parameters!$C$18</f>
        <v>0.94999999999999896</v>
      </c>
      <c r="H51" s="10">
        <f t="shared" si="0"/>
        <v>0</v>
      </c>
      <c r="I51" s="10">
        <f t="shared" si="7"/>
        <v>0</v>
      </c>
      <c r="J51" s="10">
        <f>(Parameters!$C$11-'1_Day_Perfect'!I51)/(Parameters!$C$11-Parameters!$C$12)</f>
        <v>4</v>
      </c>
      <c r="K51" s="10">
        <f t="shared" si="1"/>
        <v>1</v>
      </c>
      <c r="L51" s="10">
        <f t="shared" si="2"/>
        <v>0</v>
      </c>
      <c r="M51" s="10">
        <f t="shared" si="3"/>
        <v>22.706993284187313</v>
      </c>
      <c r="N51" s="10" t="str">
        <f t="shared" si="4"/>
        <v>NI</v>
      </c>
      <c r="O51" s="10">
        <f t="shared" si="5"/>
        <v>0</v>
      </c>
      <c r="P51" s="10">
        <f t="shared" si="6"/>
        <v>5.6767483210468281</v>
      </c>
      <c r="Q51" s="33"/>
      <c r="R51" s="33"/>
      <c r="S51" s="33"/>
      <c r="T51" s="33"/>
      <c r="U51" s="33"/>
    </row>
    <row r="52" spans="2:21" x14ac:dyDescent="0.3">
      <c r="B52" s="9">
        <v>47</v>
      </c>
      <c r="C52" s="62"/>
      <c r="D52" s="9"/>
      <c r="E52" s="47"/>
      <c r="F52" s="4">
        <v>30</v>
      </c>
      <c r="G52" s="11">
        <f>G51+(Parameters!$E$18-Parameters!$E$17)/Parameters!$C$18</f>
        <v>0.96428571428571319</v>
      </c>
      <c r="H52" s="10">
        <f t="shared" si="0"/>
        <v>0</v>
      </c>
      <c r="I52" s="10">
        <f t="shared" si="7"/>
        <v>0</v>
      </c>
      <c r="J52" s="10">
        <f>(Parameters!$C$11-'1_Day_Perfect'!I52)/(Parameters!$C$11-Parameters!$C$12)</f>
        <v>4</v>
      </c>
      <c r="K52" s="10">
        <f t="shared" si="1"/>
        <v>1</v>
      </c>
      <c r="L52" s="10">
        <f t="shared" si="2"/>
        <v>0</v>
      </c>
      <c r="M52" s="10">
        <f t="shared" si="3"/>
        <v>17.030244963140483</v>
      </c>
      <c r="N52" s="10" t="str">
        <f t="shared" si="4"/>
        <v>LI</v>
      </c>
      <c r="O52" s="10">
        <f t="shared" si="5"/>
        <v>7.5</v>
      </c>
      <c r="P52" s="10">
        <f t="shared" si="6"/>
        <v>4.2575612407851207</v>
      </c>
      <c r="Q52" s="33"/>
      <c r="R52" s="33"/>
      <c r="S52" s="33"/>
      <c r="T52" s="33"/>
      <c r="U52" s="33"/>
    </row>
    <row r="53" spans="2:21" x14ac:dyDescent="0.3">
      <c r="B53" s="9">
        <v>48</v>
      </c>
      <c r="C53" s="62"/>
      <c r="D53" s="9"/>
      <c r="E53" s="47"/>
      <c r="F53" s="4">
        <v>30</v>
      </c>
      <c r="G53" s="11">
        <f>G52+(Parameters!$E$18-Parameters!$E$17)/Parameters!$C$18</f>
        <v>0.97857142857142743</v>
      </c>
      <c r="H53" s="10">
        <f t="shared" si="0"/>
        <v>0</v>
      </c>
      <c r="I53" s="10">
        <f t="shared" si="7"/>
        <v>0</v>
      </c>
      <c r="J53" s="10">
        <f>(Parameters!$C$11-'1_Day_Perfect'!I53)/(Parameters!$C$11-Parameters!$C$12)</f>
        <v>4</v>
      </c>
      <c r="K53" s="10">
        <f t="shared" si="1"/>
        <v>1</v>
      </c>
      <c r="L53" s="10">
        <f t="shared" si="2"/>
        <v>0</v>
      </c>
      <c r="M53" s="10">
        <f t="shared" si="3"/>
        <v>20.27268372235536</v>
      </c>
      <c r="N53" s="10" t="str">
        <f t="shared" si="4"/>
        <v>LI</v>
      </c>
      <c r="O53" s="10">
        <f t="shared" si="5"/>
        <v>7.5</v>
      </c>
      <c r="P53" s="10">
        <f t="shared" si="6"/>
        <v>5.0681709305888401</v>
      </c>
      <c r="Q53" s="33"/>
      <c r="R53" s="33"/>
      <c r="S53" s="33"/>
      <c r="T53" s="33"/>
      <c r="U53" s="33"/>
    </row>
    <row r="54" spans="2:21" x14ac:dyDescent="0.3">
      <c r="B54" s="9">
        <v>49</v>
      </c>
      <c r="C54" s="62"/>
      <c r="D54" s="9"/>
      <c r="E54" s="47"/>
      <c r="F54" s="4">
        <v>30</v>
      </c>
      <c r="G54" s="11">
        <f>G53+(Parameters!$E$18-Parameters!$E$17)/Parameters!$C$18</f>
        <v>0.99285714285714166</v>
      </c>
      <c r="H54" s="10">
        <f t="shared" si="0"/>
        <v>0</v>
      </c>
      <c r="I54" s="10">
        <f t="shared" si="7"/>
        <v>0</v>
      </c>
      <c r="J54" s="10">
        <f>(Parameters!$C$11-'1_Day_Perfect'!I54)/(Parameters!$C$11-Parameters!$C$12)</f>
        <v>4</v>
      </c>
      <c r="K54" s="10">
        <f t="shared" si="1"/>
        <v>1</v>
      </c>
      <c r="L54" s="10">
        <f t="shared" si="2"/>
        <v>0</v>
      </c>
      <c r="M54" s="10">
        <f t="shared" si="3"/>
        <v>22.704512791766518</v>
      </c>
      <c r="N54" s="10" t="str">
        <f t="shared" si="4"/>
        <v>NI</v>
      </c>
      <c r="O54" s="10">
        <f t="shared" si="5"/>
        <v>0</v>
      </c>
      <c r="P54" s="10">
        <f t="shared" si="6"/>
        <v>5.6761281979416296</v>
      </c>
      <c r="Q54" s="33"/>
      <c r="R54" s="33"/>
      <c r="S54" s="33"/>
      <c r="T54" s="33"/>
      <c r="U54" s="33"/>
    </row>
    <row r="55" spans="2:21" x14ac:dyDescent="0.3">
      <c r="B55" s="9">
        <v>50</v>
      </c>
      <c r="C55" s="62"/>
      <c r="D55" s="9"/>
      <c r="E55" s="47"/>
      <c r="F55" s="4">
        <v>30</v>
      </c>
      <c r="G55" s="11">
        <f>G54+(Parameters!$E$18-Parameters!$E$17)/Parameters!$C$18</f>
        <v>1.007142857142856</v>
      </c>
      <c r="H55" s="10">
        <f t="shared" si="0"/>
        <v>0</v>
      </c>
      <c r="I55" s="10">
        <f t="shared" si="7"/>
        <v>0</v>
      </c>
      <c r="J55" s="10">
        <f>(Parameters!$C$11-'1_Day_Perfect'!I55)/(Parameters!$C$11-Parameters!$C$12)</f>
        <v>4</v>
      </c>
      <c r="K55" s="10">
        <f t="shared" si="1"/>
        <v>1</v>
      </c>
      <c r="L55" s="10">
        <f t="shared" si="2"/>
        <v>0</v>
      </c>
      <c r="M55" s="10">
        <f t="shared" si="3"/>
        <v>17.028384593824889</v>
      </c>
      <c r="N55" s="10" t="str">
        <f t="shared" si="4"/>
        <v>LI</v>
      </c>
      <c r="O55" s="10">
        <f t="shared" si="5"/>
        <v>7.5</v>
      </c>
      <c r="P55" s="10">
        <f t="shared" si="6"/>
        <v>4.2570961484562222</v>
      </c>
      <c r="Q55" s="33"/>
      <c r="R55" s="33"/>
      <c r="S55" s="33"/>
      <c r="T55" s="33"/>
      <c r="U55" s="33"/>
    </row>
    <row r="56" spans="2:21" x14ac:dyDescent="0.3">
      <c r="B56" s="9">
        <v>51</v>
      </c>
      <c r="C56" s="62"/>
      <c r="D56" s="9"/>
      <c r="E56" s="47"/>
      <c r="F56" s="4">
        <v>30</v>
      </c>
      <c r="G56" s="11">
        <f>G55+(Parameters!$E$18-Parameters!$E$17)/Parameters!$C$18</f>
        <v>1.0214285714285702</v>
      </c>
      <c r="H56" s="10">
        <f t="shared" si="0"/>
        <v>0</v>
      </c>
      <c r="I56" s="10">
        <f t="shared" si="7"/>
        <v>0</v>
      </c>
      <c r="J56" s="10">
        <f>(Parameters!$C$11-'1_Day_Perfect'!I56)/(Parameters!$C$11-Parameters!$C$12)</f>
        <v>4</v>
      </c>
      <c r="K56" s="10">
        <f t="shared" si="1"/>
        <v>1</v>
      </c>
      <c r="L56" s="10">
        <f t="shared" si="2"/>
        <v>0</v>
      </c>
      <c r="M56" s="10">
        <f t="shared" si="3"/>
        <v>20.271288445368668</v>
      </c>
      <c r="N56" s="10" t="str">
        <f t="shared" si="4"/>
        <v>LI</v>
      </c>
      <c r="O56" s="10">
        <f t="shared" si="5"/>
        <v>7.5</v>
      </c>
      <c r="P56" s="10">
        <f t="shared" si="6"/>
        <v>5.0678221113421671</v>
      </c>
      <c r="Q56" s="33"/>
      <c r="R56" s="33"/>
      <c r="S56" s="33"/>
      <c r="T56" s="33"/>
      <c r="U56" s="33"/>
    </row>
    <row r="57" spans="2:21" x14ac:dyDescent="0.3">
      <c r="B57" s="9">
        <v>52</v>
      </c>
      <c r="C57" s="62"/>
      <c r="D57" s="9"/>
      <c r="E57" s="47"/>
      <c r="F57" s="4">
        <v>30</v>
      </c>
      <c r="G57" s="11">
        <f>G56+(Parameters!$E$18-Parameters!$E$17)/Parameters!$C$18</f>
        <v>1.0357142857142845</v>
      </c>
      <c r="H57" s="10">
        <f t="shared" si="0"/>
        <v>0</v>
      </c>
      <c r="I57" s="10">
        <f t="shared" si="7"/>
        <v>0</v>
      </c>
      <c r="J57" s="10">
        <f>(Parameters!$C$11-'1_Day_Perfect'!I57)/(Parameters!$C$11-Parameters!$C$12)</f>
        <v>4</v>
      </c>
      <c r="K57" s="10">
        <f t="shared" si="1"/>
        <v>1</v>
      </c>
      <c r="L57" s="10">
        <f t="shared" si="2"/>
        <v>0</v>
      </c>
      <c r="M57" s="10">
        <f t="shared" si="3"/>
        <v>22.703466334026501</v>
      </c>
      <c r="N57" s="10" t="str">
        <f t="shared" si="4"/>
        <v>NI</v>
      </c>
      <c r="O57" s="10">
        <f t="shared" si="5"/>
        <v>0</v>
      </c>
      <c r="P57" s="10">
        <f t="shared" si="6"/>
        <v>5.6758665835066253</v>
      </c>
      <c r="Q57" s="33"/>
      <c r="R57" s="33"/>
      <c r="S57" s="33"/>
      <c r="T57" s="33"/>
      <c r="U57" s="33"/>
    </row>
    <row r="58" spans="2:21" x14ac:dyDescent="0.3">
      <c r="B58" s="9">
        <v>53</v>
      </c>
      <c r="C58" s="62"/>
      <c r="D58" s="9"/>
      <c r="E58" s="47"/>
      <c r="F58" s="4">
        <v>30</v>
      </c>
      <c r="G58" s="11">
        <f>G57+(Parameters!$E$18-Parameters!$E$17)/Parameters!$C$18</f>
        <v>1.0499999999999987</v>
      </c>
      <c r="H58" s="10">
        <f t="shared" si="0"/>
        <v>0</v>
      </c>
      <c r="I58" s="10">
        <f t="shared" si="7"/>
        <v>0</v>
      </c>
      <c r="J58" s="10">
        <f>(Parameters!$C$11-'1_Day_Perfect'!I58)/(Parameters!$C$11-Parameters!$C$12)</f>
        <v>4</v>
      </c>
      <c r="K58" s="10">
        <f t="shared" si="1"/>
        <v>1</v>
      </c>
      <c r="L58" s="10">
        <f t="shared" si="2"/>
        <v>0</v>
      </c>
      <c r="M58" s="10">
        <f t="shared" si="3"/>
        <v>17.027599750519876</v>
      </c>
      <c r="N58" s="10" t="str">
        <f t="shared" si="4"/>
        <v>LI</v>
      </c>
      <c r="O58" s="10">
        <f t="shared" si="5"/>
        <v>7.5</v>
      </c>
      <c r="P58" s="10">
        <f t="shared" si="6"/>
        <v>4.256899937629969</v>
      </c>
      <c r="Q58" s="33"/>
      <c r="R58" s="33"/>
      <c r="S58" s="33"/>
      <c r="T58" s="33"/>
      <c r="U58" s="33"/>
    </row>
    <row r="59" spans="2:21" x14ac:dyDescent="0.3">
      <c r="B59" s="9">
        <v>54</v>
      </c>
      <c r="C59" s="62"/>
      <c r="D59" s="9"/>
      <c r="E59" s="47"/>
      <c r="F59" s="4">
        <v>30</v>
      </c>
      <c r="G59" s="11">
        <f>G58+(Parameters!$E$18-Parameters!$E$17)/Parameters!$C$18</f>
        <v>1.0642857142857129</v>
      </c>
      <c r="H59" s="10">
        <f t="shared" si="0"/>
        <v>0</v>
      </c>
      <c r="I59" s="10">
        <f t="shared" si="7"/>
        <v>0</v>
      </c>
      <c r="J59" s="10">
        <f>(Parameters!$C$11-'1_Day_Perfect'!I59)/(Parameters!$C$11-Parameters!$C$12)</f>
        <v>4</v>
      </c>
      <c r="K59" s="10">
        <f t="shared" si="1"/>
        <v>1</v>
      </c>
      <c r="L59" s="10">
        <f t="shared" si="2"/>
        <v>0</v>
      </c>
      <c r="M59" s="10">
        <f t="shared" si="3"/>
        <v>20.270699812889909</v>
      </c>
      <c r="N59" s="10" t="str">
        <f t="shared" si="4"/>
        <v>LI</v>
      </c>
      <c r="O59" s="10">
        <f t="shared" si="5"/>
        <v>7.5</v>
      </c>
      <c r="P59" s="10">
        <f t="shared" si="6"/>
        <v>5.0676749532224772</v>
      </c>
      <c r="Q59" s="33"/>
      <c r="R59" s="33"/>
      <c r="S59" s="33"/>
      <c r="T59" s="33"/>
      <c r="U59" s="33"/>
    </row>
    <row r="60" spans="2:21" x14ac:dyDescent="0.3">
      <c r="B60" s="9">
        <v>55</v>
      </c>
      <c r="C60" s="62"/>
      <c r="D60" s="9"/>
      <c r="E60" s="47"/>
      <c r="F60" s="4">
        <v>30</v>
      </c>
      <c r="G60" s="11">
        <f>G59+(Parameters!$E$18-Parameters!$E$17)/Parameters!$C$18</f>
        <v>1.0785714285714272</v>
      </c>
      <c r="H60" s="10">
        <f t="shared" si="0"/>
        <v>0</v>
      </c>
      <c r="I60" s="10">
        <f t="shared" si="7"/>
        <v>0</v>
      </c>
      <c r="J60" s="10">
        <f>(Parameters!$C$11-'1_Day_Perfect'!I60)/(Parameters!$C$11-Parameters!$C$12)</f>
        <v>4</v>
      </c>
      <c r="K60" s="10">
        <f t="shared" si="1"/>
        <v>1</v>
      </c>
      <c r="L60" s="10">
        <f t="shared" si="2"/>
        <v>0</v>
      </c>
      <c r="M60" s="10">
        <f t="shared" si="3"/>
        <v>22.70302485966743</v>
      </c>
      <c r="N60" s="10" t="str">
        <f t="shared" si="4"/>
        <v>NI</v>
      </c>
      <c r="O60" s="10">
        <f t="shared" si="5"/>
        <v>0</v>
      </c>
      <c r="P60" s="10">
        <f t="shared" si="6"/>
        <v>5.6757562149168574</v>
      </c>
      <c r="Q60" s="33"/>
      <c r="R60" s="33"/>
      <c r="S60" s="33"/>
      <c r="T60" s="33"/>
      <c r="U60" s="33"/>
    </row>
    <row r="61" spans="2:21" x14ac:dyDescent="0.3">
      <c r="B61" s="9">
        <v>56</v>
      </c>
      <c r="C61" s="62"/>
      <c r="D61" s="9"/>
      <c r="E61" s="47"/>
      <c r="F61" s="4">
        <v>30</v>
      </c>
      <c r="G61" s="11">
        <f>G60+(Parameters!$E$18-Parameters!$E$17)/Parameters!$C$18</f>
        <v>1.0928571428571414</v>
      </c>
      <c r="H61" s="10">
        <f t="shared" si="0"/>
        <v>0</v>
      </c>
      <c r="I61" s="10">
        <f t="shared" si="7"/>
        <v>0</v>
      </c>
      <c r="J61" s="10">
        <f>(Parameters!$C$11-'1_Day_Perfect'!I61)/(Parameters!$C$11-Parameters!$C$12)</f>
        <v>4</v>
      </c>
      <c r="K61" s="10">
        <f t="shared" si="1"/>
        <v>1</v>
      </c>
      <c r="L61" s="10">
        <f t="shared" si="2"/>
        <v>0</v>
      </c>
      <c r="M61" s="10">
        <f t="shared" si="3"/>
        <v>17.027268644750571</v>
      </c>
      <c r="N61" s="10" t="str">
        <f t="shared" si="4"/>
        <v>LI</v>
      </c>
      <c r="O61" s="10">
        <f t="shared" si="5"/>
        <v>7.5</v>
      </c>
      <c r="P61" s="10">
        <f t="shared" si="6"/>
        <v>4.2568171611876426</v>
      </c>
      <c r="Q61" s="33"/>
      <c r="R61" s="33"/>
      <c r="S61" s="33"/>
      <c r="T61" s="33"/>
      <c r="U61" s="33"/>
    </row>
    <row r="62" spans="2:21" x14ac:dyDescent="0.3">
      <c r="B62" s="9">
        <v>57</v>
      </c>
      <c r="C62" s="62"/>
      <c r="D62" s="9"/>
      <c r="E62" s="47"/>
      <c r="F62" s="4">
        <v>30</v>
      </c>
      <c r="G62" s="11">
        <f>G61+(Parameters!$E$18-Parameters!$E$17)/Parameters!$C$18</f>
        <v>1.1071428571428557</v>
      </c>
      <c r="H62" s="10">
        <f t="shared" si="0"/>
        <v>0</v>
      </c>
      <c r="I62" s="10">
        <f t="shared" si="7"/>
        <v>0</v>
      </c>
      <c r="J62" s="10">
        <f>(Parameters!$C$11-'1_Day_Perfect'!I62)/(Parameters!$C$11-Parameters!$C$12)</f>
        <v>4</v>
      </c>
      <c r="K62" s="10">
        <f t="shared" si="1"/>
        <v>1</v>
      </c>
      <c r="L62" s="10">
        <f t="shared" si="2"/>
        <v>0</v>
      </c>
      <c r="M62" s="10">
        <f t="shared" si="3"/>
        <v>20.27045148356293</v>
      </c>
      <c r="N62" s="10" t="str">
        <f t="shared" si="4"/>
        <v>LI</v>
      </c>
      <c r="O62" s="10">
        <f t="shared" si="5"/>
        <v>7.5</v>
      </c>
      <c r="P62" s="10">
        <f t="shared" si="6"/>
        <v>5.0676128708907324</v>
      </c>
      <c r="Q62" s="33"/>
      <c r="R62" s="33"/>
      <c r="S62" s="33"/>
      <c r="T62" s="33"/>
      <c r="U62" s="33"/>
    </row>
    <row r="63" spans="2:21" x14ac:dyDescent="0.3">
      <c r="B63" s="9">
        <v>58</v>
      </c>
      <c r="C63" s="62"/>
      <c r="D63" s="9"/>
      <c r="E63" s="47"/>
      <c r="F63" s="4">
        <v>30</v>
      </c>
      <c r="G63" s="11">
        <f>G62+(Parameters!$E$18-Parameters!$E$17)/Parameters!$C$18</f>
        <v>1.1214285714285699</v>
      </c>
      <c r="H63" s="10">
        <f t="shared" si="0"/>
        <v>0</v>
      </c>
      <c r="I63" s="10">
        <f t="shared" si="7"/>
        <v>0</v>
      </c>
      <c r="J63" s="10">
        <f>(Parameters!$C$11-'1_Day_Perfect'!I63)/(Parameters!$C$11-Parameters!$C$12)</f>
        <v>4</v>
      </c>
      <c r="K63" s="10">
        <f t="shared" si="1"/>
        <v>1</v>
      </c>
      <c r="L63" s="10">
        <f t="shared" si="2"/>
        <v>0</v>
      </c>
      <c r="M63" s="10">
        <f t="shared" si="3"/>
        <v>22.702838612672195</v>
      </c>
      <c r="N63" s="10" t="str">
        <f t="shared" si="4"/>
        <v>NI</v>
      </c>
      <c r="O63" s="10">
        <f t="shared" si="5"/>
        <v>0</v>
      </c>
      <c r="P63" s="10">
        <f t="shared" si="6"/>
        <v>5.6757096531680489</v>
      </c>
      <c r="Q63" s="33"/>
      <c r="R63" s="33"/>
      <c r="S63" s="33"/>
      <c r="T63" s="33"/>
      <c r="U63" s="33"/>
    </row>
    <row r="64" spans="2:21" x14ac:dyDescent="0.3">
      <c r="B64" s="9">
        <v>59</v>
      </c>
      <c r="C64" s="62"/>
      <c r="D64" s="9"/>
      <c r="E64" s="47"/>
      <c r="F64" s="4">
        <v>30</v>
      </c>
      <c r="G64" s="11">
        <f>G63+(Parameters!$E$18-Parameters!$E$17)/Parameters!$C$18</f>
        <v>1.1357142857142841</v>
      </c>
      <c r="H64" s="10">
        <f t="shared" si="0"/>
        <v>0</v>
      </c>
      <c r="I64" s="10">
        <f t="shared" si="7"/>
        <v>0</v>
      </c>
      <c r="J64" s="10">
        <f>(Parameters!$C$11-'1_Day_Perfect'!I64)/(Parameters!$C$11-Parameters!$C$12)</f>
        <v>4</v>
      </c>
      <c r="K64" s="10">
        <f t="shared" si="1"/>
        <v>1</v>
      </c>
      <c r="L64" s="10">
        <f t="shared" si="2"/>
        <v>0</v>
      </c>
      <c r="M64" s="10">
        <f t="shared" si="3"/>
        <v>17.027128959504147</v>
      </c>
      <c r="N64" s="10" t="str">
        <f t="shared" si="4"/>
        <v>LI</v>
      </c>
      <c r="O64" s="10">
        <f t="shared" si="5"/>
        <v>7.5</v>
      </c>
      <c r="P64" s="10">
        <f t="shared" si="6"/>
        <v>4.2567822398760367</v>
      </c>
      <c r="Q64" s="33"/>
      <c r="R64" s="33"/>
      <c r="S64" s="33"/>
      <c r="T64" s="33"/>
      <c r="U64" s="33"/>
    </row>
    <row r="65" spans="2:21" x14ac:dyDescent="0.3">
      <c r="B65" s="9">
        <v>60</v>
      </c>
      <c r="C65" s="63"/>
      <c r="D65" s="9"/>
      <c r="E65" s="47"/>
      <c r="F65" s="4">
        <v>30</v>
      </c>
      <c r="G65" s="11">
        <f>G64+(Parameters!$E$18-Parameters!$E$17)/Parameters!$C$18</f>
        <v>1.1499999999999984</v>
      </c>
      <c r="H65" s="10">
        <f t="shared" si="0"/>
        <v>0</v>
      </c>
      <c r="I65" s="10">
        <f t="shared" si="7"/>
        <v>0</v>
      </c>
      <c r="J65" s="10">
        <f>(Parameters!$C$11-'1_Day_Perfect'!I65)/(Parameters!$C$11-Parameters!$C$12)</f>
        <v>4</v>
      </c>
      <c r="K65" s="10">
        <f t="shared" si="1"/>
        <v>1</v>
      </c>
      <c r="L65" s="10">
        <f t="shared" si="2"/>
        <v>0</v>
      </c>
      <c r="M65" s="10">
        <f t="shared" si="3"/>
        <v>20.270346719628108</v>
      </c>
      <c r="N65" s="10" t="str">
        <f t="shared" si="4"/>
        <v>LI</v>
      </c>
      <c r="O65" s="10">
        <f t="shared" si="5"/>
        <v>7.5</v>
      </c>
      <c r="P65" s="10">
        <f t="shared" si="6"/>
        <v>5.067586679907027</v>
      </c>
      <c r="Q65" s="33"/>
      <c r="R65" s="33"/>
      <c r="S65" s="33"/>
      <c r="T65" s="33"/>
      <c r="U65" s="33"/>
    </row>
    <row r="66" spans="2:21" ht="14.7" customHeight="1" x14ac:dyDescent="0.3">
      <c r="B66" s="9">
        <v>61</v>
      </c>
      <c r="C66" s="61" t="s">
        <v>40</v>
      </c>
      <c r="D66" s="9"/>
      <c r="E66" s="47"/>
      <c r="F66" s="4">
        <v>40</v>
      </c>
      <c r="G66" s="11">
        <f>1.15</f>
        <v>1.1499999999999999</v>
      </c>
      <c r="H66" s="10">
        <f t="shared" si="0"/>
        <v>0</v>
      </c>
      <c r="I66" s="10">
        <f t="shared" si="7"/>
        <v>0</v>
      </c>
      <c r="J66" s="10">
        <f>(Parameters!$C$11-'1_Day_Perfect'!I66)/(Parameters!$C$11-Parameters!$C$12)</f>
        <v>4</v>
      </c>
      <c r="K66" s="10">
        <f t="shared" si="1"/>
        <v>1</v>
      </c>
      <c r="L66" s="10">
        <f t="shared" si="2"/>
        <v>0</v>
      </c>
      <c r="M66" s="10">
        <f t="shared" si="3"/>
        <v>22.702760039721081</v>
      </c>
      <c r="N66" s="10" t="str">
        <f t="shared" si="4"/>
        <v>LI</v>
      </c>
      <c r="O66" s="10">
        <f t="shared" si="5"/>
        <v>10</v>
      </c>
      <c r="P66" s="10">
        <f t="shared" si="6"/>
        <v>5.6756900099302703</v>
      </c>
      <c r="Q66" s="33"/>
      <c r="R66" s="33"/>
      <c r="S66" s="33"/>
      <c r="T66" s="33"/>
      <c r="U66" s="33"/>
    </row>
    <row r="67" spans="2:21" x14ac:dyDescent="0.3">
      <c r="B67" s="9">
        <v>62</v>
      </c>
      <c r="C67" s="62"/>
      <c r="D67" s="9"/>
      <c r="E67" s="47"/>
      <c r="F67" s="4">
        <v>40</v>
      </c>
      <c r="G67" s="11">
        <f t="shared" ref="G67:G100" si="8">1.15</f>
        <v>1.1499999999999999</v>
      </c>
      <c r="H67" s="10">
        <f t="shared" si="0"/>
        <v>0</v>
      </c>
      <c r="I67" s="10">
        <f t="shared" si="7"/>
        <v>0</v>
      </c>
      <c r="J67" s="10">
        <f>(Parameters!$C$11-'1_Day_Perfect'!I67)/(Parameters!$C$11-Parameters!$C$12)</f>
        <v>4</v>
      </c>
      <c r="K67" s="10">
        <f t="shared" si="1"/>
        <v>1</v>
      </c>
      <c r="L67" s="10">
        <f t="shared" si="2"/>
        <v>0</v>
      </c>
      <c r="M67" s="10">
        <f t="shared" si="3"/>
        <v>27.027070029790814</v>
      </c>
      <c r="N67" s="10" t="str">
        <f t="shared" si="4"/>
        <v>LI</v>
      </c>
      <c r="O67" s="10">
        <f t="shared" si="5"/>
        <v>10</v>
      </c>
      <c r="P67" s="10">
        <f t="shared" si="6"/>
        <v>6.7567675074477034</v>
      </c>
      <c r="Q67" s="33"/>
      <c r="R67" s="33"/>
      <c r="S67" s="33"/>
      <c r="T67" s="33"/>
      <c r="U67" s="33"/>
    </row>
    <row r="68" spans="2:21" x14ac:dyDescent="0.3">
      <c r="B68" s="9">
        <v>63</v>
      </c>
      <c r="C68" s="62"/>
      <c r="D68" s="9"/>
      <c r="E68" s="47"/>
      <c r="F68" s="4">
        <v>40</v>
      </c>
      <c r="G68" s="11">
        <f t="shared" si="8"/>
        <v>1.1499999999999999</v>
      </c>
      <c r="H68" s="10">
        <f t="shared" si="0"/>
        <v>0</v>
      </c>
      <c r="I68" s="10">
        <f t="shared" si="7"/>
        <v>0</v>
      </c>
      <c r="J68" s="10">
        <f>(Parameters!$C$11-'1_Day_Perfect'!I68)/(Parameters!$C$11-Parameters!$C$12)</f>
        <v>4</v>
      </c>
      <c r="K68" s="10">
        <f t="shared" si="1"/>
        <v>1</v>
      </c>
      <c r="L68" s="10">
        <f t="shared" si="2"/>
        <v>0</v>
      </c>
      <c r="M68" s="10">
        <f t="shared" si="3"/>
        <v>30.270302522343108</v>
      </c>
      <c r="N68" s="10" t="str">
        <f t="shared" si="4"/>
        <v>NI</v>
      </c>
      <c r="O68" s="10">
        <f t="shared" si="5"/>
        <v>0</v>
      </c>
      <c r="P68" s="10">
        <f t="shared" si="6"/>
        <v>7.5675756305857771</v>
      </c>
      <c r="Q68" s="33"/>
      <c r="R68" s="33"/>
      <c r="S68" s="33"/>
      <c r="T68" s="33"/>
      <c r="U68" s="33"/>
    </row>
    <row r="69" spans="2:21" x14ac:dyDescent="0.3">
      <c r="B69" s="9">
        <v>64</v>
      </c>
      <c r="C69" s="62"/>
      <c r="D69" s="9"/>
      <c r="E69" s="47"/>
      <c r="F69" s="4">
        <v>40</v>
      </c>
      <c r="G69" s="11">
        <f t="shared" si="8"/>
        <v>1.1499999999999999</v>
      </c>
      <c r="H69" s="10">
        <f t="shared" si="0"/>
        <v>0</v>
      </c>
      <c r="I69" s="10">
        <f t="shared" si="7"/>
        <v>0</v>
      </c>
      <c r="J69" s="10">
        <f>(Parameters!$C$11-'1_Day_Perfect'!I69)/(Parameters!$C$11-Parameters!$C$12)</f>
        <v>4</v>
      </c>
      <c r="K69" s="10">
        <f t="shared" si="1"/>
        <v>1</v>
      </c>
      <c r="L69" s="10">
        <f t="shared" si="2"/>
        <v>0</v>
      </c>
      <c r="M69" s="10">
        <f t="shared" si="3"/>
        <v>22.702726891757329</v>
      </c>
      <c r="N69" s="10" t="str">
        <f t="shared" si="4"/>
        <v>LI</v>
      </c>
      <c r="O69" s="10">
        <f t="shared" si="5"/>
        <v>10</v>
      </c>
      <c r="P69" s="10">
        <f t="shared" si="6"/>
        <v>5.6756817229393324</v>
      </c>
      <c r="Q69" s="33"/>
      <c r="R69" s="33"/>
      <c r="S69" s="33"/>
      <c r="T69" s="33"/>
      <c r="U69" s="33"/>
    </row>
    <row r="70" spans="2:21" x14ac:dyDescent="0.3">
      <c r="B70" s="9">
        <v>65</v>
      </c>
      <c r="C70" s="62"/>
      <c r="D70" s="9"/>
      <c r="E70" s="47"/>
      <c r="F70" s="4">
        <v>40</v>
      </c>
      <c r="G70" s="11">
        <f t="shared" si="8"/>
        <v>1.1499999999999999</v>
      </c>
      <c r="H70" s="10">
        <f t="shared" si="0"/>
        <v>0</v>
      </c>
      <c r="I70" s="10">
        <f t="shared" si="7"/>
        <v>0</v>
      </c>
      <c r="J70" s="10">
        <f>(Parameters!$C$11-'1_Day_Perfect'!I70)/(Parameters!$C$11-Parameters!$C$12)</f>
        <v>4</v>
      </c>
      <c r="K70" s="10">
        <f t="shared" si="1"/>
        <v>1</v>
      </c>
      <c r="L70" s="10">
        <f t="shared" si="2"/>
        <v>0</v>
      </c>
      <c r="M70" s="10">
        <f t="shared" si="3"/>
        <v>27.027045168817999</v>
      </c>
      <c r="N70" s="10" t="str">
        <f t="shared" si="4"/>
        <v>LI</v>
      </c>
      <c r="O70" s="10">
        <f t="shared" si="5"/>
        <v>10</v>
      </c>
      <c r="P70" s="10">
        <f t="shared" si="6"/>
        <v>6.7567612922044997</v>
      </c>
      <c r="Q70" s="33"/>
      <c r="R70" s="33"/>
      <c r="S70" s="33"/>
      <c r="T70" s="33"/>
      <c r="U70" s="33"/>
    </row>
    <row r="71" spans="2:21" x14ac:dyDescent="0.3">
      <c r="B71" s="9">
        <v>66</v>
      </c>
      <c r="C71" s="62"/>
      <c r="D71" s="9"/>
      <c r="E71" s="47"/>
      <c r="F71" s="4">
        <v>40</v>
      </c>
      <c r="G71" s="11">
        <f t="shared" si="8"/>
        <v>1.1499999999999999</v>
      </c>
      <c r="H71" s="10">
        <f t="shared" ref="H71:H125" si="9">E71*G71</f>
        <v>0</v>
      </c>
      <c r="I71" s="10">
        <f t="shared" si="7"/>
        <v>0</v>
      </c>
      <c r="J71" s="10">
        <f>(Parameters!$C$11-'1_Day_Perfect'!I71)/(Parameters!$C$11-Parameters!$C$12)</f>
        <v>4</v>
      </c>
      <c r="K71" s="10">
        <f t="shared" ref="K71:K125" si="10">IF(J71&lt;0,0,IF(J71&gt;1,1,J71))</f>
        <v>1</v>
      </c>
      <c r="L71" s="10">
        <f t="shared" ref="L71:L125" si="11">H71*K71</f>
        <v>0</v>
      </c>
      <c r="M71" s="10">
        <f t="shared" ref="M71:M125" si="12">MAX((M70+O70+D71-L71-P70),0)</f>
        <v>30.270283876613497</v>
      </c>
      <c r="N71" s="10" t="str">
        <f t="shared" ref="N71:N125" si="13">IF(M71&lt;0.25*F71,"HI",IF(M71&lt;0.5*F71,"MI",IF(M71&lt;0.75*F71,"LI","NI")))</f>
        <v>NI</v>
      </c>
      <c r="O71" s="10">
        <f t="shared" ref="O71:O125" si="14">IF(N71="NI",0,IF(N71="LI",0.25*F71,IF(N71="MI",0.5*F71,0.75*F71)))</f>
        <v>0</v>
      </c>
      <c r="P71" s="10">
        <f t="shared" ref="P71:P125" si="15">0.25*M71</f>
        <v>7.5675709691533743</v>
      </c>
      <c r="Q71" s="33"/>
      <c r="R71" s="33"/>
      <c r="S71" s="33"/>
      <c r="T71" s="33"/>
      <c r="U71" s="33"/>
    </row>
    <row r="72" spans="2:21" x14ac:dyDescent="0.3">
      <c r="B72" s="9">
        <v>67</v>
      </c>
      <c r="C72" s="62"/>
      <c r="D72" s="9"/>
      <c r="E72" s="47"/>
      <c r="F72" s="4">
        <v>40</v>
      </c>
      <c r="G72" s="11">
        <f t="shared" si="8"/>
        <v>1.1499999999999999</v>
      </c>
      <c r="H72" s="10">
        <f t="shared" si="9"/>
        <v>0</v>
      </c>
      <c r="I72" s="10">
        <f t="shared" ref="I72:I125" si="16">MAX(0,(I71+L71-D71-M71+O71))</f>
        <v>0</v>
      </c>
      <c r="J72" s="10">
        <f>(Parameters!$C$11-'1_Day_Perfect'!I72)/(Parameters!$C$11-Parameters!$C$12)</f>
        <v>4</v>
      </c>
      <c r="K72" s="10">
        <f t="shared" si="10"/>
        <v>1</v>
      </c>
      <c r="L72" s="10">
        <f t="shared" si="11"/>
        <v>0</v>
      </c>
      <c r="M72" s="10">
        <f t="shared" si="12"/>
        <v>22.702712907460125</v>
      </c>
      <c r="N72" s="10" t="str">
        <f t="shared" si="13"/>
        <v>LI</v>
      </c>
      <c r="O72" s="10">
        <f t="shared" si="14"/>
        <v>10</v>
      </c>
      <c r="P72" s="10">
        <f t="shared" si="15"/>
        <v>5.6756782268650312</v>
      </c>
      <c r="Q72" s="33"/>
      <c r="R72" s="33"/>
      <c r="S72" s="33"/>
      <c r="T72" s="33"/>
      <c r="U72" s="33"/>
    </row>
    <row r="73" spans="2:21" x14ac:dyDescent="0.3">
      <c r="B73" s="9">
        <v>68</v>
      </c>
      <c r="C73" s="62"/>
      <c r="D73" s="9"/>
      <c r="E73" s="47"/>
      <c r="F73" s="4">
        <v>40</v>
      </c>
      <c r="G73" s="11">
        <f t="shared" si="8"/>
        <v>1.1499999999999999</v>
      </c>
      <c r="H73" s="10">
        <f t="shared" si="9"/>
        <v>0</v>
      </c>
      <c r="I73" s="10">
        <f t="shared" si="16"/>
        <v>0</v>
      </c>
      <c r="J73" s="10">
        <f>(Parameters!$C$11-'1_Day_Perfect'!I73)/(Parameters!$C$11-Parameters!$C$12)</f>
        <v>4</v>
      </c>
      <c r="K73" s="10">
        <f t="shared" si="10"/>
        <v>1</v>
      </c>
      <c r="L73" s="10">
        <f t="shared" si="11"/>
        <v>0</v>
      </c>
      <c r="M73" s="10">
        <f t="shared" si="12"/>
        <v>27.027034680595094</v>
      </c>
      <c r="N73" s="10" t="str">
        <f t="shared" si="13"/>
        <v>LI</v>
      </c>
      <c r="O73" s="10">
        <f t="shared" si="14"/>
        <v>10</v>
      </c>
      <c r="P73" s="10">
        <f t="shared" si="15"/>
        <v>6.7567586701487734</v>
      </c>
      <c r="Q73" s="33"/>
      <c r="R73" s="33"/>
      <c r="S73" s="33"/>
      <c r="T73" s="33"/>
      <c r="U73" s="33"/>
    </row>
    <row r="74" spans="2:21" x14ac:dyDescent="0.3">
      <c r="B74" s="9">
        <v>69</v>
      </c>
      <c r="C74" s="62"/>
      <c r="D74" s="9"/>
      <c r="E74" s="47"/>
      <c r="F74" s="4">
        <v>40</v>
      </c>
      <c r="G74" s="11">
        <f t="shared" si="8"/>
        <v>1.1499999999999999</v>
      </c>
      <c r="H74" s="10">
        <f t="shared" si="9"/>
        <v>0</v>
      </c>
      <c r="I74" s="10">
        <f t="shared" si="16"/>
        <v>0</v>
      </c>
      <c r="J74" s="10">
        <f>(Parameters!$C$11-'1_Day_Perfect'!I74)/(Parameters!$C$11-Parameters!$C$12)</f>
        <v>4</v>
      </c>
      <c r="K74" s="10">
        <f t="shared" si="10"/>
        <v>1</v>
      </c>
      <c r="L74" s="10">
        <f t="shared" si="11"/>
        <v>0</v>
      </c>
      <c r="M74" s="10">
        <f t="shared" si="12"/>
        <v>30.27027601044632</v>
      </c>
      <c r="N74" s="10" t="str">
        <f t="shared" si="13"/>
        <v>NI</v>
      </c>
      <c r="O74" s="10">
        <f t="shared" si="14"/>
        <v>0</v>
      </c>
      <c r="P74" s="10">
        <f t="shared" si="15"/>
        <v>7.5675690026115801</v>
      </c>
      <c r="Q74" s="33"/>
      <c r="R74" s="33"/>
      <c r="S74" s="33"/>
      <c r="T74" s="33"/>
      <c r="U74" s="33"/>
    </row>
    <row r="75" spans="2:21" x14ac:dyDescent="0.3">
      <c r="B75" s="9">
        <v>70</v>
      </c>
      <c r="C75" s="62"/>
      <c r="D75" s="9"/>
      <c r="E75" s="47"/>
      <c r="F75" s="4">
        <v>40</v>
      </c>
      <c r="G75" s="11">
        <f t="shared" si="8"/>
        <v>1.1499999999999999</v>
      </c>
      <c r="H75" s="10">
        <f t="shared" si="9"/>
        <v>0</v>
      </c>
      <c r="I75" s="10">
        <f t="shared" si="16"/>
        <v>0</v>
      </c>
      <c r="J75" s="10">
        <f>(Parameters!$C$11-'1_Day_Perfect'!I75)/(Parameters!$C$11-Parameters!$C$12)</f>
        <v>4</v>
      </c>
      <c r="K75" s="10">
        <f t="shared" si="10"/>
        <v>1</v>
      </c>
      <c r="L75" s="10">
        <f t="shared" si="11"/>
        <v>0</v>
      </c>
      <c r="M75" s="10">
        <f t="shared" si="12"/>
        <v>22.702707007834739</v>
      </c>
      <c r="N75" s="10" t="str">
        <f t="shared" si="13"/>
        <v>LI</v>
      </c>
      <c r="O75" s="10">
        <f t="shared" si="14"/>
        <v>10</v>
      </c>
      <c r="P75" s="10">
        <f t="shared" si="15"/>
        <v>5.6756767519586848</v>
      </c>
      <c r="Q75" s="33"/>
      <c r="R75" s="33"/>
      <c r="S75" s="33"/>
      <c r="T75" s="33"/>
      <c r="U75" s="33"/>
    </row>
    <row r="76" spans="2:21" x14ac:dyDescent="0.3">
      <c r="B76" s="9">
        <v>71</v>
      </c>
      <c r="C76" s="62"/>
      <c r="D76" s="9"/>
      <c r="E76" s="47"/>
      <c r="F76" s="4">
        <v>40</v>
      </c>
      <c r="G76" s="11">
        <f t="shared" si="8"/>
        <v>1.1499999999999999</v>
      </c>
      <c r="H76" s="10">
        <f t="shared" si="9"/>
        <v>0</v>
      </c>
      <c r="I76" s="10">
        <f t="shared" si="16"/>
        <v>0</v>
      </c>
      <c r="J76" s="10">
        <f>(Parameters!$C$11-'1_Day_Perfect'!I76)/(Parameters!$C$11-Parameters!$C$12)</f>
        <v>4</v>
      </c>
      <c r="K76" s="10">
        <f t="shared" si="10"/>
        <v>1</v>
      </c>
      <c r="L76" s="10">
        <f t="shared" si="11"/>
        <v>0</v>
      </c>
      <c r="M76" s="10">
        <f t="shared" si="12"/>
        <v>27.027030255876056</v>
      </c>
      <c r="N76" s="10" t="str">
        <f t="shared" si="13"/>
        <v>LI</v>
      </c>
      <c r="O76" s="10">
        <f t="shared" si="14"/>
        <v>10</v>
      </c>
      <c r="P76" s="10">
        <f t="shared" si="15"/>
        <v>6.7567575639690141</v>
      </c>
      <c r="Q76" s="33"/>
      <c r="R76" s="33"/>
      <c r="S76" s="33"/>
      <c r="T76" s="33"/>
      <c r="U76" s="33"/>
    </row>
    <row r="77" spans="2:21" x14ac:dyDescent="0.3">
      <c r="B77" s="9">
        <v>72</v>
      </c>
      <c r="C77" s="62"/>
      <c r="D77" s="9"/>
      <c r="E77" s="47"/>
      <c r="F77" s="4">
        <v>40</v>
      </c>
      <c r="G77" s="11">
        <f t="shared" si="8"/>
        <v>1.1499999999999999</v>
      </c>
      <c r="H77" s="10">
        <f t="shared" si="9"/>
        <v>0</v>
      </c>
      <c r="I77" s="10">
        <f t="shared" si="16"/>
        <v>0</v>
      </c>
      <c r="J77" s="10">
        <f>(Parameters!$C$11-'1_Day_Perfect'!I77)/(Parameters!$C$11-Parameters!$C$12)</f>
        <v>4</v>
      </c>
      <c r="K77" s="10">
        <f t="shared" si="10"/>
        <v>1</v>
      </c>
      <c r="L77" s="10">
        <f t="shared" si="11"/>
        <v>0</v>
      </c>
      <c r="M77" s="10">
        <f t="shared" si="12"/>
        <v>30.270272691907042</v>
      </c>
      <c r="N77" s="10" t="str">
        <f t="shared" si="13"/>
        <v>NI</v>
      </c>
      <c r="O77" s="10">
        <f t="shared" si="14"/>
        <v>0</v>
      </c>
      <c r="P77" s="10">
        <f t="shared" si="15"/>
        <v>7.5675681729767605</v>
      </c>
      <c r="Q77" s="33"/>
      <c r="R77" s="33"/>
      <c r="S77" s="33"/>
      <c r="T77" s="33"/>
      <c r="U77" s="33"/>
    </row>
    <row r="78" spans="2:21" x14ac:dyDescent="0.3">
      <c r="B78" s="9">
        <v>73</v>
      </c>
      <c r="C78" s="62"/>
      <c r="D78" s="9"/>
      <c r="E78" s="47"/>
      <c r="F78" s="4">
        <v>40</v>
      </c>
      <c r="G78" s="11">
        <f t="shared" si="8"/>
        <v>1.1499999999999999</v>
      </c>
      <c r="H78" s="10">
        <f t="shared" si="9"/>
        <v>0</v>
      </c>
      <c r="I78" s="10">
        <f t="shared" si="16"/>
        <v>0</v>
      </c>
      <c r="J78" s="10">
        <f>(Parameters!$C$11-'1_Day_Perfect'!I78)/(Parameters!$C$11-Parameters!$C$12)</f>
        <v>4</v>
      </c>
      <c r="K78" s="10">
        <f t="shared" si="10"/>
        <v>1</v>
      </c>
      <c r="L78" s="10">
        <f t="shared" si="11"/>
        <v>0</v>
      </c>
      <c r="M78" s="10">
        <f t="shared" si="12"/>
        <v>22.702704518930283</v>
      </c>
      <c r="N78" s="10" t="str">
        <f t="shared" si="13"/>
        <v>LI</v>
      </c>
      <c r="O78" s="10">
        <f t="shared" si="14"/>
        <v>10</v>
      </c>
      <c r="P78" s="10">
        <f t="shared" si="15"/>
        <v>5.6756761297325706</v>
      </c>
      <c r="Q78" s="33"/>
      <c r="R78" s="33"/>
      <c r="S78" s="33"/>
      <c r="T78" s="33"/>
      <c r="U78" s="33"/>
    </row>
    <row r="79" spans="2:21" x14ac:dyDescent="0.3">
      <c r="B79" s="9">
        <v>74</v>
      </c>
      <c r="C79" s="62"/>
      <c r="D79" s="9"/>
      <c r="E79" s="47"/>
      <c r="F79" s="4">
        <v>40</v>
      </c>
      <c r="G79" s="11">
        <f t="shared" si="8"/>
        <v>1.1499999999999999</v>
      </c>
      <c r="H79" s="10">
        <f t="shared" si="9"/>
        <v>0</v>
      </c>
      <c r="I79" s="10">
        <f t="shared" si="16"/>
        <v>0</v>
      </c>
      <c r="J79" s="10">
        <f>(Parameters!$C$11-'1_Day_Perfect'!I79)/(Parameters!$C$11-Parameters!$C$12)</f>
        <v>4</v>
      </c>
      <c r="K79" s="10">
        <f t="shared" si="10"/>
        <v>1</v>
      </c>
      <c r="L79" s="10">
        <f t="shared" si="11"/>
        <v>0</v>
      </c>
      <c r="M79" s="10">
        <f t="shared" si="12"/>
        <v>27.02702838919771</v>
      </c>
      <c r="N79" s="10" t="str">
        <f t="shared" si="13"/>
        <v>LI</v>
      </c>
      <c r="O79" s="10">
        <f t="shared" si="14"/>
        <v>10</v>
      </c>
      <c r="P79" s="10">
        <f t="shared" si="15"/>
        <v>6.7567570972994275</v>
      </c>
      <c r="Q79" s="33"/>
      <c r="R79" s="33"/>
      <c r="S79" s="33"/>
      <c r="T79" s="33"/>
      <c r="U79" s="33"/>
    </row>
    <row r="80" spans="2:21" x14ac:dyDescent="0.3">
      <c r="B80" s="9">
        <v>75</v>
      </c>
      <c r="C80" s="62"/>
      <c r="D80" s="9"/>
      <c r="E80" s="47"/>
      <c r="F80" s="4">
        <v>40</v>
      </c>
      <c r="G80" s="11">
        <f t="shared" si="8"/>
        <v>1.1499999999999999</v>
      </c>
      <c r="H80" s="10">
        <f t="shared" si="9"/>
        <v>0</v>
      </c>
      <c r="I80" s="10">
        <f t="shared" si="16"/>
        <v>0</v>
      </c>
      <c r="J80" s="10">
        <f>(Parameters!$C$11-'1_Day_Perfect'!I80)/(Parameters!$C$11-Parameters!$C$12)</f>
        <v>4</v>
      </c>
      <c r="K80" s="10">
        <f t="shared" si="10"/>
        <v>1</v>
      </c>
      <c r="L80" s="10">
        <f t="shared" si="11"/>
        <v>0</v>
      </c>
      <c r="M80" s="10">
        <f t="shared" si="12"/>
        <v>30.270271291898283</v>
      </c>
      <c r="N80" s="10" t="str">
        <f t="shared" si="13"/>
        <v>NI</v>
      </c>
      <c r="O80" s="10">
        <f t="shared" si="14"/>
        <v>0</v>
      </c>
      <c r="P80" s="10">
        <f t="shared" si="15"/>
        <v>7.5675678229745706</v>
      </c>
      <c r="Q80" s="33"/>
      <c r="R80" s="33"/>
      <c r="S80" s="33"/>
      <c r="T80" s="33"/>
      <c r="U80" s="33"/>
    </row>
    <row r="81" spans="2:21" x14ac:dyDescent="0.3">
      <c r="B81" s="9">
        <v>76</v>
      </c>
      <c r="C81" s="62"/>
      <c r="D81" s="9"/>
      <c r="E81" s="47"/>
      <c r="F81" s="4">
        <v>40</v>
      </c>
      <c r="G81" s="11">
        <f t="shared" si="8"/>
        <v>1.1499999999999999</v>
      </c>
      <c r="H81" s="10">
        <f t="shared" si="9"/>
        <v>0</v>
      </c>
      <c r="I81" s="10">
        <f t="shared" si="16"/>
        <v>0</v>
      </c>
      <c r="J81" s="10">
        <f>(Parameters!$C$11-'1_Day_Perfect'!I81)/(Parameters!$C$11-Parameters!$C$12)</f>
        <v>4</v>
      </c>
      <c r="K81" s="10">
        <f t="shared" si="10"/>
        <v>1</v>
      </c>
      <c r="L81" s="10">
        <f t="shared" si="11"/>
        <v>0</v>
      </c>
      <c r="M81" s="10">
        <f t="shared" si="12"/>
        <v>22.702703468923712</v>
      </c>
      <c r="N81" s="10" t="str">
        <f t="shared" si="13"/>
        <v>LI</v>
      </c>
      <c r="O81" s="10">
        <f t="shared" si="14"/>
        <v>10</v>
      </c>
      <c r="P81" s="10">
        <f t="shared" si="15"/>
        <v>5.675675867230928</v>
      </c>
      <c r="Q81" s="33"/>
      <c r="R81" s="33"/>
      <c r="S81" s="33"/>
      <c r="T81" s="33"/>
      <c r="U81" s="33"/>
    </row>
    <row r="82" spans="2:21" x14ac:dyDescent="0.3">
      <c r="B82" s="9">
        <v>77</v>
      </c>
      <c r="C82" s="62"/>
      <c r="D82" s="9"/>
      <c r="E82" s="47"/>
      <c r="F82" s="4">
        <v>40</v>
      </c>
      <c r="G82" s="11">
        <f t="shared" si="8"/>
        <v>1.1499999999999999</v>
      </c>
      <c r="H82" s="10">
        <f t="shared" si="9"/>
        <v>0</v>
      </c>
      <c r="I82" s="10">
        <f t="shared" si="16"/>
        <v>0</v>
      </c>
      <c r="J82" s="10">
        <f>(Parameters!$C$11-'1_Day_Perfect'!I82)/(Parameters!$C$11-Parameters!$C$12)</f>
        <v>4</v>
      </c>
      <c r="K82" s="10">
        <f t="shared" si="10"/>
        <v>1</v>
      </c>
      <c r="L82" s="10">
        <f t="shared" si="11"/>
        <v>0</v>
      </c>
      <c r="M82" s="10">
        <f t="shared" si="12"/>
        <v>27.027027601692787</v>
      </c>
      <c r="N82" s="10" t="str">
        <f t="shared" si="13"/>
        <v>LI</v>
      </c>
      <c r="O82" s="10">
        <f t="shared" si="14"/>
        <v>10</v>
      </c>
      <c r="P82" s="10">
        <f t="shared" si="15"/>
        <v>6.7567569004231967</v>
      </c>
      <c r="Q82" s="33"/>
      <c r="R82" s="33"/>
      <c r="S82" s="33"/>
      <c r="T82" s="33"/>
      <c r="U82" s="33"/>
    </row>
    <row r="83" spans="2:21" x14ac:dyDescent="0.3">
      <c r="B83" s="9">
        <v>78</v>
      </c>
      <c r="C83" s="62"/>
      <c r="D83" s="9"/>
      <c r="E83" s="47"/>
      <c r="F83" s="4">
        <v>40</v>
      </c>
      <c r="G83" s="11">
        <f t="shared" si="8"/>
        <v>1.1499999999999999</v>
      </c>
      <c r="H83" s="10">
        <f t="shared" si="9"/>
        <v>0</v>
      </c>
      <c r="I83" s="10">
        <f t="shared" si="16"/>
        <v>0</v>
      </c>
      <c r="J83" s="10">
        <f>(Parameters!$C$11-'1_Day_Perfect'!I83)/(Parameters!$C$11-Parameters!$C$12)</f>
        <v>4</v>
      </c>
      <c r="K83" s="10">
        <f t="shared" si="10"/>
        <v>1</v>
      </c>
      <c r="L83" s="10">
        <f t="shared" si="11"/>
        <v>0</v>
      </c>
      <c r="M83" s="10">
        <f t="shared" si="12"/>
        <v>30.270270701269588</v>
      </c>
      <c r="N83" s="10" t="str">
        <f t="shared" si="13"/>
        <v>NI</v>
      </c>
      <c r="O83" s="10">
        <f t="shared" si="14"/>
        <v>0</v>
      </c>
      <c r="P83" s="10">
        <f t="shared" si="15"/>
        <v>7.567567675317397</v>
      </c>
      <c r="Q83" s="33"/>
      <c r="R83" s="33"/>
      <c r="S83" s="33"/>
      <c r="T83" s="33"/>
      <c r="U83" s="33"/>
    </row>
    <row r="84" spans="2:21" x14ac:dyDescent="0.3">
      <c r="B84" s="9">
        <v>79</v>
      </c>
      <c r="C84" s="62"/>
      <c r="D84" s="9"/>
      <c r="E84" s="47"/>
      <c r="F84" s="4">
        <v>40</v>
      </c>
      <c r="G84" s="11">
        <f t="shared" si="8"/>
        <v>1.1499999999999999</v>
      </c>
      <c r="H84" s="10">
        <f t="shared" si="9"/>
        <v>0</v>
      </c>
      <c r="I84" s="10">
        <f t="shared" si="16"/>
        <v>0</v>
      </c>
      <c r="J84" s="10">
        <f>(Parameters!$C$11-'1_Day_Perfect'!I84)/(Parameters!$C$11-Parameters!$C$12)</f>
        <v>4</v>
      </c>
      <c r="K84" s="10">
        <f t="shared" si="10"/>
        <v>1</v>
      </c>
      <c r="L84" s="10">
        <f t="shared" si="11"/>
        <v>0</v>
      </c>
      <c r="M84" s="10">
        <f t="shared" si="12"/>
        <v>22.702703025952189</v>
      </c>
      <c r="N84" s="10" t="str">
        <f t="shared" si="13"/>
        <v>LI</v>
      </c>
      <c r="O84" s="10">
        <f t="shared" si="14"/>
        <v>10</v>
      </c>
      <c r="P84" s="10">
        <f t="shared" si="15"/>
        <v>5.6756757564880473</v>
      </c>
      <c r="Q84" s="33"/>
      <c r="R84" s="33"/>
      <c r="S84" s="33"/>
      <c r="T84" s="33"/>
      <c r="U84" s="33"/>
    </row>
    <row r="85" spans="2:21" x14ac:dyDescent="0.3">
      <c r="B85" s="9">
        <v>80</v>
      </c>
      <c r="C85" s="62"/>
      <c r="D85" s="9"/>
      <c r="E85" s="47"/>
      <c r="F85" s="4">
        <v>40</v>
      </c>
      <c r="G85" s="11">
        <f t="shared" si="8"/>
        <v>1.1499999999999999</v>
      </c>
      <c r="H85" s="10">
        <f t="shared" si="9"/>
        <v>0</v>
      </c>
      <c r="I85" s="10">
        <f t="shared" si="16"/>
        <v>0</v>
      </c>
      <c r="J85" s="10">
        <f>(Parameters!$C$11-'1_Day_Perfect'!I85)/(Parameters!$C$11-Parameters!$C$12)</f>
        <v>4</v>
      </c>
      <c r="K85" s="10">
        <f t="shared" si="10"/>
        <v>1</v>
      </c>
      <c r="L85" s="10">
        <f t="shared" si="11"/>
        <v>0</v>
      </c>
      <c r="M85" s="10">
        <f t="shared" si="12"/>
        <v>27.027027269464142</v>
      </c>
      <c r="N85" s="10" t="str">
        <f t="shared" si="13"/>
        <v>LI</v>
      </c>
      <c r="O85" s="10">
        <f t="shared" si="14"/>
        <v>10</v>
      </c>
      <c r="P85" s="10">
        <f t="shared" si="15"/>
        <v>6.7567568173660355</v>
      </c>
      <c r="Q85" s="33"/>
      <c r="R85" s="33"/>
      <c r="S85" s="33"/>
      <c r="T85" s="33"/>
      <c r="U85" s="33"/>
    </row>
    <row r="86" spans="2:21" x14ac:dyDescent="0.3">
      <c r="B86" s="9">
        <v>81</v>
      </c>
      <c r="C86" s="62"/>
      <c r="D86" s="9"/>
      <c r="E86" s="47"/>
      <c r="F86" s="4">
        <v>40</v>
      </c>
      <c r="G86" s="11">
        <f t="shared" si="8"/>
        <v>1.1499999999999999</v>
      </c>
      <c r="H86" s="10">
        <f t="shared" si="9"/>
        <v>0</v>
      </c>
      <c r="I86" s="10">
        <f t="shared" si="16"/>
        <v>0</v>
      </c>
      <c r="J86" s="10">
        <f>(Parameters!$C$11-'1_Day_Perfect'!I86)/(Parameters!$C$11-Parameters!$C$12)</f>
        <v>4</v>
      </c>
      <c r="K86" s="10">
        <f t="shared" si="10"/>
        <v>1</v>
      </c>
      <c r="L86" s="10">
        <f t="shared" si="11"/>
        <v>0</v>
      </c>
      <c r="M86" s="10">
        <f t="shared" si="12"/>
        <v>30.270270452098107</v>
      </c>
      <c r="N86" s="10" t="str">
        <f t="shared" si="13"/>
        <v>NI</v>
      </c>
      <c r="O86" s="10">
        <f t="shared" si="14"/>
        <v>0</v>
      </c>
      <c r="P86" s="10">
        <f t="shared" si="15"/>
        <v>7.5675676130245266</v>
      </c>
      <c r="Q86" s="33"/>
      <c r="R86" s="33"/>
      <c r="S86" s="33"/>
      <c r="T86" s="33"/>
      <c r="U86" s="33"/>
    </row>
    <row r="87" spans="2:21" x14ac:dyDescent="0.3">
      <c r="B87" s="9">
        <v>82</v>
      </c>
      <c r="C87" s="62"/>
      <c r="D87" s="9"/>
      <c r="E87" s="47"/>
      <c r="F87" s="4">
        <v>40</v>
      </c>
      <c r="G87" s="11">
        <f t="shared" si="8"/>
        <v>1.1499999999999999</v>
      </c>
      <c r="H87" s="10">
        <f t="shared" si="9"/>
        <v>0</v>
      </c>
      <c r="I87" s="10">
        <f t="shared" si="16"/>
        <v>0</v>
      </c>
      <c r="J87" s="10">
        <f>(Parameters!$C$11-'1_Day_Perfect'!I87)/(Parameters!$C$11-Parameters!$C$12)</f>
        <v>4</v>
      </c>
      <c r="K87" s="10">
        <f t="shared" si="10"/>
        <v>1</v>
      </c>
      <c r="L87" s="10">
        <f t="shared" si="11"/>
        <v>0</v>
      </c>
      <c r="M87" s="10">
        <f t="shared" si="12"/>
        <v>22.702702839073581</v>
      </c>
      <c r="N87" s="10" t="str">
        <f t="shared" si="13"/>
        <v>LI</v>
      </c>
      <c r="O87" s="10">
        <f t="shared" si="14"/>
        <v>10</v>
      </c>
      <c r="P87" s="10">
        <f t="shared" si="15"/>
        <v>5.6756757097683952</v>
      </c>
      <c r="Q87" s="33"/>
      <c r="R87" s="33"/>
      <c r="S87" s="33"/>
      <c r="T87" s="33"/>
      <c r="U87" s="33"/>
    </row>
    <row r="88" spans="2:21" x14ac:dyDescent="0.3">
      <c r="B88" s="9">
        <v>83</v>
      </c>
      <c r="C88" s="62"/>
      <c r="D88" s="9"/>
      <c r="E88" s="47"/>
      <c r="F88" s="4">
        <v>40</v>
      </c>
      <c r="G88" s="11">
        <f t="shared" si="8"/>
        <v>1.1499999999999999</v>
      </c>
      <c r="H88" s="10">
        <f t="shared" si="9"/>
        <v>0</v>
      </c>
      <c r="I88" s="10">
        <f t="shared" si="16"/>
        <v>0</v>
      </c>
      <c r="J88" s="10">
        <f>(Parameters!$C$11-'1_Day_Perfect'!I88)/(Parameters!$C$11-Parameters!$C$12)</f>
        <v>4</v>
      </c>
      <c r="K88" s="10">
        <f t="shared" si="10"/>
        <v>1</v>
      </c>
      <c r="L88" s="10">
        <f t="shared" si="11"/>
        <v>0</v>
      </c>
      <c r="M88" s="10">
        <f t="shared" si="12"/>
        <v>27.027027129305186</v>
      </c>
      <c r="N88" s="10" t="str">
        <f t="shared" si="13"/>
        <v>LI</v>
      </c>
      <c r="O88" s="10">
        <f t="shared" si="14"/>
        <v>10</v>
      </c>
      <c r="P88" s="10">
        <f t="shared" si="15"/>
        <v>6.7567567823262964</v>
      </c>
      <c r="Q88" s="33"/>
      <c r="R88" s="33"/>
      <c r="S88" s="33"/>
      <c r="T88" s="33"/>
      <c r="U88" s="33"/>
    </row>
    <row r="89" spans="2:21" x14ac:dyDescent="0.3">
      <c r="B89" s="9">
        <v>84</v>
      </c>
      <c r="C89" s="62"/>
      <c r="D89" s="9"/>
      <c r="E89" s="47"/>
      <c r="F89" s="4">
        <v>40</v>
      </c>
      <c r="G89" s="11">
        <f t="shared" si="8"/>
        <v>1.1499999999999999</v>
      </c>
      <c r="H89" s="10">
        <f t="shared" si="9"/>
        <v>0</v>
      </c>
      <c r="I89" s="10">
        <f t="shared" si="16"/>
        <v>0</v>
      </c>
      <c r="J89" s="10">
        <f>(Parameters!$C$11-'1_Day_Perfect'!I89)/(Parameters!$C$11-Parameters!$C$12)</f>
        <v>4</v>
      </c>
      <c r="K89" s="10">
        <f t="shared" si="10"/>
        <v>1</v>
      </c>
      <c r="L89" s="10">
        <f t="shared" si="11"/>
        <v>0</v>
      </c>
      <c r="M89" s="10">
        <f t="shared" si="12"/>
        <v>30.270270346978887</v>
      </c>
      <c r="N89" s="10" t="str">
        <f t="shared" si="13"/>
        <v>NI</v>
      </c>
      <c r="O89" s="10">
        <f t="shared" si="14"/>
        <v>0</v>
      </c>
      <c r="P89" s="10">
        <f t="shared" si="15"/>
        <v>7.5675675867447216</v>
      </c>
      <c r="Q89" s="33"/>
      <c r="R89" s="33"/>
      <c r="S89" s="33"/>
      <c r="T89" s="33"/>
      <c r="U89" s="33"/>
    </row>
    <row r="90" spans="2:21" x14ac:dyDescent="0.3">
      <c r="B90" s="9">
        <v>85</v>
      </c>
      <c r="C90" s="62"/>
      <c r="D90" s="9"/>
      <c r="E90" s="47"/>
      <c r="F90" s="4">
        <v>40</v>
      </c>
      <c r="G90" s="11">
        <f t="shared" si="8"/>
        <v>1.1499999999999999</v>
      </c>
      <c r="H90" s="10">
        <f t="shared" si="9"/>
        <v>0</v>
      </c>
      <c r="I90" s="10">
        <f t="shared" si="16"/>
        <v>0</v>
      </c>
      <c r="J90" s="10">
        <f>(Parameters!$C$11-'1_Day_Perfect'!I90)/(Parameters!$C$11-Parameters!$C$12)</f>
        <v>4</v>
      </c>
      <c r="K90" s="10">
        <f t="shared" si="10"/>
        <v>1</v>
      </c>
      <c r="L90" s="10">
        <f t="shared" si="11"/>
        <v>0</v>
      </c>
      <c r="M90" s="10">
        <f t="shared" si="12"/>
        <v>22.702702760234164</v>
      </c>
      <c r="N90" s="10" t="str">
        <f t="shared" si="13"/>
        <v>LI</v>
      </c>
      <c r="O90" s="10">
        <f t="shared" si="14"/>
        <v>10</v>
      </c>
      <c r="P90" s="10">
        <f t="shared" si="15"/>
        <v>5.675675690058541</v>
      </c>
      <c r="Q90" s="33"/>
      <c r="R90" s="33"/>
      <c r="S90" s="33"/>
      <c r="T90" s="33"/>
      <c r="U90" s="33"/>
    </row>
    <row r="91" spans="2:21" x14ac:dyDescent="0.3">
      <c r="B91" s="9">
        <v>86</v>
      </c>
      <c r="C91" s="62"/>
      <c r="D91" s="9"/>
      <c r="E91" s="47"/>
      <c r="F91" s="4">
        <v>40</v>
      </c>
      <c r="G91" s="11">
        <f t="shared" si="8"/>
        <v>1.1499999999999999</v>
      </c>
      <c r="H91" s="10">
        <f t="shared" si="9"/>
        <v>0</v>
      </c>
      <c r="I91" s="10">
        <f t="shared" si="16"/>
        <v>0</v>
      </c>
      <c r="J91" s="10">
        <f>(Parameters!$C$11-'1_Day_Perfect'!I91)/(Parameters!$C$11-Parameters!$C$12)</f>
        <v>4</v>
      </c>
      <c r="K91" s="10">
        <f t="shared" si="10"/>
        <v>1</v>
      </c>
      <c r="L91" s="10">
        <f t="shared" si="11"/>
        <v>0</v>
      </c>
      <c r="M91" s="10">
        <f t="shared" si="12"/>
        <v>27.02702707017562</v>
      </c>
      <c r="N91" s="10" t="str">
        <f t="shared" si="13"/>
        <v>LI</v>
      </c>
      <c r="O91" s="10">
        <f t="shared" si="14"/>
        <v>10</v>
      </c>
      <c r="P91" s="10">
        <f t="shared" si="15"/>
        <v>6.7567567675439051</v>
      </c>
      <c r="Q91" s="33"/>
      <c r="R91" s="33"/>
      <c r="S91" s="33"/>
      <c r="T91" s="33"/>
      <c r="U91" s="33"/>
    </row>
    <row r="92" spans="2:21" x14ac:dyDescent="0.3">
      <c r="B92" s="9">
        <v>87</v>
      </c>
      <c r="C92" s="62"/>
      <c r="D92" s="9"/>
      <c r="E92" s="47"/>
      <c r="F92" s="4">
        <v>40</v>
      </c>
      <c r="G92" s="11">
        <f t="shared" si="8"/>
        <v>1.1499999999999999</v>
      </c>
      <c r="H92" s="10">
        <f t="shared" si="9"/>
        <v>0</v>
      </c>
      <c r="I92" s="10">
        <f t="shared" si="16"/>
        <v>0</v>
      </c>
      <c r="J92" s="10">
        <f>(Parameters!$C$11-'1_Day_Perfect'!I92)/(Parameters!$C$11-Parameters!$C$12)</f>
        <v>4</v>
      </c>
      <c r="K92" s="10">
        <f t="shared" si="10"/>
        <v>1</v>
      </c>
      <c r="L92" s="10">
        <f t="shared" si="11"/>
        <v>0</v>
      </c>
      <c r="M92" s="10">
        <f t="shared" si="12"/>
        <v>30.270270302631715</v>
      </c>
      <c r="N92" s="10" t="str">
        <f t="shared" si="13"/>
        <v>NI</v>
      </c>
      <c r="O92" s="10">
        <f t="shared" si="14"/>
        <v>0</v>
      </c>
      <c r="P92" s="10">
        <f t="shared" si="15"/>
        <v>7.5675675756579288</v>
      </c>
      <c r="Q92" s="33"/>
      <c r="R92" s="33"/>
      <c r="S92" s="33"/>
      <c r="T92" s="33"/>
      <c r="U92" s="33"/>
    </row>
    <row r="93" spans="2:21" x14ac:dyDescent="0.3">
      <c r="B93" s="9">
        <v>88</v>
      </c>
      <c r="C93" s="62"/>
      <c r="D93" s="9"/>
      <c r="E93" s="47"/>
      <c r="F93" s="4">
        <v>40</v>
      </c>
      <c r="G93" s="11">
        <f t="shared" si="8"/>
        <v>1.1499999999999999</v>
      </c>
      <c r="H93" s="10">
        <f t="shared" si="9"/>
        <v>0</v>
      </c>
      <c r="I93" s="10">
        <f t="shared" si="16"/>
        <v>0</v>
      </c>
      <c r="J93" s="10">
        <f>(Parameters!$C$11-'1_Day_Perfect'!I93)/(Parameters!$C$11-Parameters!$C$12)</f>
        <v>4</v>
      </c>
      <c r="K93" s="10">
        <f t="shared" si="10"/>
        <v>1</v>
      </c>
      <c r="L93" s="10">
        <f t="shared" si="11"/>
        <v>0</v>
      </c>
      <c r="M93" s="10">
        <f t="shared" si="12"/>
        <v>22.702702726973786</v>
      </c>
      <c r="N93" s="10" t="str">
        <f t="shared" si="13"/>
        <v>LI</v>
      </c>
      <c r="O93" s="10">
        <f t="shared" si="14"/>
        <v>10</v>
      </c>
      <c r="P93" s="10">
        <f t="shared" si="15"/>
        <v>5.6756756817434466</v>
      </c>
      <c r="Q93" s="33"/>
      <c r="R93" s="33"/>
      <c r="S93" s="33"/>
      <c r="T93" s="33"/>
      <c r="U93" s="33"/>
    </row>
    <row r="94" spans="2:21" x14ac:dyDescent="0.3">
      <c r="B94" s="9">
        <v>89</v>
      </c>
      <c r="C94" s="62"/>
      <c r="D94" s="9"/>
      <c r="E94" s="47"/>
      <c r="F94" s="4">
        <v>40</v>
      </c>
      <c r="G94" s="11">
        <f t="shared" si="8"/>
        <v>1.1499999999999999</v>
      </c>
      <c r="H94" s="10">
        <f t="shared" si="9"/>
        <v>0</v>
      </c>
      <c r="I94" s="10">
        <f t="shared" si="16"/>
        <v>0</v>
      </c>
      <c r="J94" s="10">
        <f>(Parameters!$C$11-'1_Day_Perfect'!I94)/(Parameters!$C$11-Parameters!$C$12)</f>
        <v>4</v>
      </c>
      <c r="K94" s="10">
        <f t="shared" si="10"/>
        <v>1</v>
      </c>
      <c r="L94" s="10">
        <f t="shared" si="11"/>
        <v>0</v>
      </c>
      <c r="M94" s="10">
        <f t="shared" si="12"/>
        <v>27.027027045230337</v>
      </c>
      <c r="N94" s="10" t="str">
        <f t="shared" si="13"/>
        <v>LI</v>
      </c>
      <c r="O94" s="10">
        <f t="shared" si="14"/>
        <v>10</v>
      </c>
      <c r="P94" s="10">
        <f t="shared" si="15"/>
        <v>6.7567567613075843</v>
      </c>
      <c r="Q94" s="33"/>
      <c r="R94" s="33"/>
      <c r="S94" s="33"/>
      <c r="T94" s="33"/>
      <c r="U94" s="33"/>
    </row>
    <row r="95" spans="2:21" x14ac:dyDescent="0.3">
      <c r="B95" s="9">
        <v>90</v>
      </c>
      <c r="C95" s="62"/>
      <c r="D95" s="9"/>
      <c r="E95" s="47"/>
      <c r="F95" s="4">
        <v>40</v>
      </c>
      <c r="G95" s="11">
        <f t="shared" si="8"/>
        <v>1.1499999999999999</v>
      </c>
      <c r="H95" s="10">
        <f t="shared" si="9"/>
        <v>0</v>
      </c>
      <c r="I95" s="10">
        <f t="shared" si="16"/>
        <v>0</v>
      </c>
      <c r="J95" s="10">
        <f>(Parameters!$C$11-'1_Day_Perfect'!I95)/(Parameters!$C$11-Parameters!$C$12)</f>
        <v>4</v>
      </c>
      <c r="K95" s="10">
        <f t="shared" si="10"/>
        <v>1</v>
      </c>
      <c r="L95" s="10">
        <f t="shared" si="11"/>
        <v>0</v>
      </c>
      <c r="M95" s="10">
        <f t="shared" si="12"/>
        <v>30.270270283922756</v>
      </c>
      <c r="N95" s="10" t="str">
        <f t="shared" si="13"/>
        <v>NI</v>
      </c>
      <c r="O95" s="10">
        <f t="shared" si="14"/>
        <v>0</v>
      </c>
      <c r="P95" s="10">
        <f t="shared" si="15"/>
        <v>7.5675675709806889</v>
      </c>
      <c r="Q95" s="33"/>
      <c r="R95" s="33"/>
      <c r="S95" s="33"/>
      <c r="T95" s="33"/>
      <c r="U95" s="33"/>
    </row>
    <row r="96" spans="2:21" x14ac:dyDescent="0.3">
      <c r="B96" s="9">
        <v>91</v>
      </c>
      <c r="C96" s="62"/>
      <c r="D96" s="9"/>
      <c r="E96" s="47"/>
      <c r="F96" s="4">
        <v>40</v>
      </c>
      <c r="G96" s="11">
        <f t="shared" si="8"/>
        <v>1.1499999999999999</v>
      </c>
      <c r="H96" s="10">
        <f t="shared" si="9"/>
        <v>0</v>
      </c>
      <c r="I96" s="10">
        <f t="shared" si="16"/>
        <v>0</v>
      </c>
      <c r="J96" s="10">
        <f>(Parameters!$C$11-'1_Day_Perfect'!I96)/(Parameters!$C$11-Parameters!$C$12)</f>
        <v>4</v>
      </c>
      <c r="K96" s="10">
        <f t="shared" si="10"/>
        <v>1</v>
      </c>
      <c r="L96" s="10">
        <f t="shared" si="11"/>
        <v>0</v>
      </c>
      <c r="M96" s="10">
        <f t="shared" si="12"/>
        <v>22.702702712942067</v>
      </c>
      <c r="N96" s="10" t="str">
        <f t="shared" si="13"/>
        <v>LI</v>
      </c>
      <c r="O96" s="10">
        <f t="shared" si="14"/>
        <v>10</v>
      </c>
      <c r="P96" s="10">
        <f t="shared" si="15"/>
        <v>5.6756756782355167</v>
      </c>
      <c r="Q96" s="33"/>
      <c r="R96" s="33"/>
      <c r="S96" s="33"/>
      <c r="T96" s="33"/>
      <c r="U96" s="33"/>
    </row>
    <row r="97" spans="2:21" x14ac:dyDescent="0.3">
      <c r="B97" s="9">
        <v>92</v>
      </c>
      <c r="C97" s="62"/>
      <c r="D97" s="9"/>
      <c r="E97" s="47"/>
      <c r="F97" s="4">
        <v>40</v>
      </c>
      <c r="G97" s="11">
        <f t="shared" si="8"/>
        <v>1.1499999999999999</v>
      </c>
      <c r="H97" s="10">
        <f t="shared" si="9"/>
        <v>0</v>
      </c>
      <c r="I97" s="10">
        <f t="shared" si="16"/>
        <v>0</v>
      </c>
      <c r="J97" s="10">
        <f>(Parameters!$C$11-'1_Day_Perfect'!I97)/(Parameters!$C$11-Parameters!$C$12)</f>
        <v>4</v>
      </c>
      <c r="K97" s="10">
        <f t="shared" si="10"/>
        <v>1</v>
      </c>
      <c r="L97" s="10">
        <f t="shared" si="11"/>
        <v>0</v>
      </c>
      <c r="M97" s="10">
        <f t="shared" si="12"/>
        <v>27.027027034706553</v>
      </c>
      <c r="N97" s="10" t="str">
        <f t="shared" si="13"/>
        <v>LI</v>
      </c>
      <c r="O97" s="10">
        <f t="shared" si="14"/>
        <v>10</v>
      </c>
      <c r="P97" s="10">
        <f t="shared" si="15"/>
        <v>6.7567567586766382</v>
      </c>
      <c r="Q97" s="33"/>
      <c r="R97" s="33"/>
      <c r="S97" s="33"/>
      <c r="T97" s="33"/>
      <c r="U97" s="33"/>
    </row>
    <row r="98" spans="2:21" x14ac:dyDescent="0.3">
      <c r="B98" s="9">
        <v>93</v>
      </c>
      <c r="C98" s="62"/>
      <c r="D98" s="9"/>
      <c r="E98" s="47"/>
      <c r="F98" s="4">
        <v>40</v>
      </c>
      <c r="G98" s="11">
        <f t="shared" si="8"/>
        <v>1.1499999999999999</v>
      </c>
      <c r="H98" s="10">
        <f t="shared" si="9"/>
        <v>0</v>
      </c>
      <c r="I98" s="10">
        <f t="shared" si="16"/>
        <v>0</v>
      </c>
      <c r="J98" s="10">
        <f>(Parameters!$C$11-'1_Day_Perfect'!I98)/(Parameters!$C$11-Parameters!$C$12)</f>
        <v>4</v>
      </c>
      <c r="K98" s="10">
        <f t="shared" si="10"/>
        <v>1</v>
      </c>
      <c r="L98" s="10">
        <f t="shared" si="11"/>
        <v>0</v>
      </c>
      <c r="M98" s="10">
        <f t="shared" si="12"/>
        <v>30.270270276029912</v>
      </c>
      <c r="N98" s="10" t="str">
        <f t="shared" si="13"/>
        <v>NI</v>
      </c>
      <c r="O98" s="10">
        <f t="shared" si="14"/>
        <v>0</v>
      </c>
      <c r="P98" s="10">
        <f t="shared" si="15"/>
        <v>7.567567569007478</v>
      </c>
      <c r="Q98" s="33"/>
      <c r="R98" s="33"/>
      <c r="S98" s="33"/>
      <c r="T98" s="33"/>
      <c r="U98" s="33"/>
    </row>
    <row r="99" spans="2:21" x14ac:dyDescent="0.3">
      <c r="B99" s="9">
        <v>94</v>
      </c>
      <c r="C99" s="62"/>
      <c r="D99" s="9"/>
      <c r="E99" s="47"/>
      <c r="F99" s="4">
        <v>40</v>
      </c>
      <c r="G99" s="11">
        <f t="shared" si="8"/>
        <v>1.1499999999999999</v>
      </c>
      <c r="H99" s="10">
        <f t="shared" si="9"/>
        <v>0</v>
      </c>
      <c r="I99" s="10">
        <f t="shared" si="16"/>
        <v>0</v>
      </c>
      <c r="J99" s="10">
        <f>(Parameters!$C$11-'1_Day_Perfect'!I99)/(Parameters!$C$11-Parameters!$C$12)</f>
        <v>4</v>
      </c>
      <c r="K99" s="10">
        <f t="shared" si="10"/>
        <v>1</v>
      </c>
      <c r="L99" s="10">
        <f t="shared" si="11"/>
        <v>0</v>
      </c>
      <c r="M99" s="10">
        <f t="shared" si="12"/>
        <v>22.702702707022432</v>
      </c>
      <c r="N99" s="10" t="str">
        <f t="shared" si="13"/>
        <v>LI</v>
      </c>
      <c r="O99" s="10">
        <f t="shared" si="14"/>
        <v>10</v>
      </c>
      <c r="P99" s="10">
        <f t="shared" si="15"/>
        <v>5.675675676755608</v>
      </c>
      <c r="Q99" s="33"/>
      <c r="R99" s="33"/>
      <c r="S99" s="33"/>
      <c r="T99" s="33"/>
      <c r="U99" s="33"/>
    </row>
    <row r="100" spans="2:21" x14ac:dyDescent="0.3">
      <c r="B100" s="9">
        <v>95</v>
      </c>
      <c r="C100" s="63"/>
      <c r="D100" s="9"/>
      <c r="E100" s="47"/>
      <c r="F100" s="4">
        <v>40</v>
      </c>
      <c r="G100" s="11">
        <f t="shared" si="8"/>
        <v>1.1499999999999999</v>
      </c>
      <c r="H100" s="10">
        <f t="shared" si="9"/>
        <v>0</v>
      </c>
      <c r="I100" s="10">
        <f t="shared" si="16"/>
        <v>0</v>
      </c>
      <c r="J100" s="10">
        <f>(Parameters!$C$11-'1_Day_Perfect'!I100)/(Parameters!$C$11-Parameters!$C$12)</f>
        <v>4</v>
      </c>
      <c r="K100" s="10">
        <f t="shared" si="10"/>
        <v>1</v>
      </c>
      <c r="L100" s="10">
        <f t="shared" si="11"/>
        <v>0</v>
      </c>
      <c r="M100" s="10">
        <f t="shared" si="12"/>
        <v>27.027027030266822</v>
      </c>
      <c r="N100" s="10" t="str">
        <f t="shared" si="13"/>
        <v>LI</v>
      </c>
      <c r="O100" s="10">
        <f t="shared" si="14"/>
        <v>10</v>
      </c>
      <c r="P100" s="10">
        <f t="shared" si="15"/>
        <v>6.7567567575667056</v>
      </c>
      <c r="Q100" s="33"/>
      <c r="R100" s="33"/>
      <c r="S100" s="33"/>
      <c r="T100" s="33"/>
      <c r="U100" s="33"/>
    </row>
    <row r="101" spans="2:21" ht="14.7" customHeight="1" x14ac:dyDescent="0.3">
      <c r="B101" s="9">
        <v>96</v>
      </c>
      <c r="C101" s="74" t="s">
        <v>41</v>
      </c>
      <c r="D101" s="9"/>
      <c r="E101" s="47"/>
      <c r="F101" s="4">
        <v>10</v>
      </c>
      <c r="G101" s="11">
        <f>G100-((Parameters!$E$19-Parameters!$E$20)/Parameters!$C$20)</f>
        <v>1.1299999999999999</v>
      </c>
      <c r="H101" s="10">
        <f t="shared" si="9"/>
        <v>0</v>
      </c>
      <c r="I101" s="10">
        <f t="shared" si="16"/>
        <v>0</v>
      </c>
      <c r="J101" s="10">
        <f>(Parameters!$C$11-'1_Day_Perfect'!I101)/(Parameters!$C$11-Parameters!$C$12)</f>
        <v>4</v>
      </c>
      <c r="K101" s="10">
        <f t="shared" si="10"/>
        <v>1</v>
      </c>
      <c r="L101" s="10">
        <f t="shared" si="11"/>
        <v>0</v>
      </c>
      <c r="M101" s="10">
        <f t="shared" si="12"/>
        <v>30.270270272700117</v>
      </c>
      <c r="N101" s="10" t="str">
        <f t="shared" si="13"/>
        <v>NI</v>
      </c>
      <c r="O101" s="10">
        <f t="shared" si="14"/>
        <v>0</v>
      </c>
      <c r="P101" s="10">
        <f t="shared" si="15"/>
        <v>7.5675675681750292</v>
      </c>
      <c r="Q101" s="33"/>
      <c r="R101" s="33"/>
      <c r="S101" s="33"/>
      <c r="T101" s="33"/>
      <c r="U101" s="33"/>
    </row>
    <row r="102" spans="2:21" x14ac:dyDescent="0.3">
      <c r="B102" s="9">
        <v>97</v>
      </c>
      <c r="C102" s="75"/>
      <c r="D102" s="9"/>
      <c r="E102" s="47"/>
      <c r="F102" s="4">
        <v>10</v>
      </c>
      <c r="G102" s="11">
        <f>G101-((Parameters!$E$19-Parameters!$E$20)/Parameters!$C$20)</f>
        <v>1.1099999999999999</v>
      </c>
      <c r="H102" s="10">
        <f t="shared" si="9"/>
        <v>0</v>
      </c>
      <c r="I102" s="10">
        <f t="shared" si="16"/>
        <v>0</v>
      </c>
      <c r="J102" s="10">
        <f>(Parameters!$C$11-'1_Day_Perfect'!I102)/(Parameters!$C$11-Parameters!$C$12)</f>
        <v>4</v>
      </c>
      <c r="K102" s="10">
        <f t="shared" si="10"/>
        <v>1</v>
      </c>
      <c r="L102" s="10">
        <f t="shared" si="11"/>
        <v>0</v>
      </c>
      <c r="M102" s="10">
        <f t="shared" si="12"/>
        <v>22.702702704525088</v>
      </c>
      <c r="N102" s="10" t="str">
        <f t="shared" si="13"/>
        <v>NI</v>
      </c>
      <c r="O102" s="10">
        <f t="shared" si="14"/>
        <v>0</v>
      </c>
      <c r="P102" s="10">
        <f t="shared" si="15"/>
        <v>5.6756756761312719</v>
      </c>
      <c r="Q102" s="33"/>
      <c r="R102" s="33"/>
      <c r="S102" s="33"/>
      <c r="T102" s="33"/>
      <c r="U102" s="33"/>
    </row>
    <row r="103" spans="2:21" x14ac:dyDescent="0.3">
      <c r="B103" s="9">
        <v>98</v>
      </c>
      <c r="C103" s="75"/>
      <c r="D103" s="9"/>
      <c r="E103" s="47"/>
      <c r="F103" s="4">
        <v>10</v>
      </c>
      <c r="G103" s="11">
        <f>G102-((Parameters!$E$19-Parameters!$E$20)/Parameters!$C$20)</f>
        <v>1.0899999999999999</v>
      </c>
      <c r="H103" s="10">
        <f t="shared" si="9"/>
        <v>0</v>
      </c>
      <c r="I103" s="10">
        <f t="shared" si="16"/>
        <v>0</v>
      </c>
      <c r="J103" s="10">
        <f>(Parameters!$C$11-'1_Day_Perfect'!I103)/(Parameters!$C$11-Parameters!$C$12)</f>
        <v>4</v>
      </c>
      <c r="K103" s="10">
        <f t="shared" si="10"/>
        <v>1</v>
      </c>
      <c r="L103" s="10">
        <f t="shared" si="11"/>
        <v>0</v>
      </c>
      <c r="M103" s="10">
        <f t="shared" si="12"/>
        <v>17.027027028393817</v>
      </c>
      <c r="N103" s="10" t="str">
        <f t="shared" si="13"/>
        <v>NI</v>
      </c>
      <c r="O103" s="10">
        <f t="shared" si="14"/>
        <v>0</v>
      </c>
      <c r="P103" s="10">
        <f t="shared" si="15"/>
        <v>4.2567567570984544</v>
      </c>
      <c r="Q103" s="33"/>
      <c r="R103" s="33"/>
      <c r="S103" s="33"/>
      <c r="T103" s="33"/>
      <c r="U103" s="33"/>
    </row>
    <row r="104" spans="2:21" x14ac:dyDescent="0.3">
      <c r="B104" s="9">
        <v>99</v>
      </c>
      <c r="C104" s="75"/>
      <c r="D104" s="9"/>
      <c r="E104" s="47"/>
      <c r="F104" s="4">
        <v>10</v>
      </c>
      <c r="G104" s="11">
        <f>G103-((Parameters!$E$19-Parameters!$E$20)/Parameters!$C$20)</f>
        <v>1.0699999999999998</v>
      </c>
      <c r="H104" s="10">
        <f t="shared" si="9"/>
        <v>0</v>
      </c>
      <c r="I104" s="10">
        <f t="shared" si="16"/>
        <v>0</v>
      </c>
      <c r="J104" s="10">
        <f>(Parameters!$C$11-'1_Day_Perfect'!I104)/(Parameters!$C$11-Parameters!$C$12)</f>
        <v>4</v>
      </c>
      <c r="K104" s="10">
        <f t="shared" si="10"/>
        <v>1</v>
      </c>
      <c r="L104" s="10">
        <f t="shared" si="11"/>
        <v>0</v>
      </c>
      <c r="M104" s="10">
        <f t="shared" si="12"/>
        <v>12.770270271295363</v>
      </c>
      <c r="N104" s="10" t="str">
        <f t="shared" si="13"/>
        <v>NI</v>
      </c>
      <c r="O104" s="10">
        <f t="shared" si="14"/>
        <v>0</v>
      </c>
      <c r="P104" s="10">
        <f t="shared" si="15"/>
        <v>3.1925675678238408</v>
      </c>
      <c r="Q104" s="33"/>
      <c r="R104" s="33"/>
      <c r="S104" s="33"/>
      <c r="T104" s="33"/>
      <c r="U104" s="33"/>
    </row>
    <row r="105" spans="2:21" x14ac:dyDescent="0.3">
      <c r="B105" s="9">
        <v>100</v>
      </c>
      <c r="C105" s="75"/>
      <c r="D105" s="9"/>
      <c r="E105" s="47"/>
      <c r="F105" s="4">
        <v>10</v>
      </c>
      <c r="G105" s="11">
        <f>G104-((Parameters!$E$19-Parameters!$E$20)/Parameters!$C$20)</f>
        <v>1.0499999999999998</v>
      </c>
      <c r="H105" s="10">
        <f t="shared" si="9"/>
        <v>0</v>
      </c>
      <c r="I105" s="10">
        <f t="shared" si="16"/>
        <v>0</v>
      </c>
      <c r="J105" s="10">
        <f>(Parameters!$C$11-'1_Day_Perfect'!I105)/(Parameters!$C$11-Parameters!$C$12)</f>
        <v>4</v>
      </c>
      <c r="K105" s="10">
        <f t="shared" si="10"/>
        <v>1</v>
      </c>
      <c r="L105" s="10">
        <f t="shared" si="11"/>
        <v>0</v>
      </c>
      <c r="M105" s="10">
        <f t="shared" si="12"/>
        <v>9.5777027034715232</v>
      </c>
      <c r="N105" s="10" t="str">
        <f t="shared" si="13"/>
        <v>NI</v>
      </c>
      <c r="O105" s="10">
        <f t="shared" si="14"/>
        <v>0</v>
      </c>
      <c r="P105" s="10">
        <f t="shared" si="15"/>
        <v>2.3944256758678808</v>
      </c>
      <c r="Q105" s="33"/>
      <c r="R105" s="33"/>
      <c r="S105" s="33"/>
      <c r="T105" s="33"/>
      <c r="U105" s="33"/>
    </row>
    <row r="106" spans="2:21" x14ac:dyDescent="0.3">
      <c r="B106" s="9">
        <v>101</v>
      </c>
      <c r="C106" s="75"/>
      <c r="D106" s="9"/>
      <c r="E106" s="47"/>
      <c r="F106" s="4">
        <v>10</v>
      </c>
      <c r="G106" s="11">
        <f>G105-((Parameters!$E$19-Parameters!$E$20)/Parameters!$C$20)</f>
        <v>1.0299999999999998</v>
      </c>
      <c r="H106" s="10">
        <f t="shared" si="9"/>
        <v>0</v>
      </c>
      <c r="I106" s="10">
        <f t="shared" si="16"/>
        <v>0</v>
      </c>
      <c r="J106" s="10">
        <f>(Parameters!$C$11-'1_Day_Perfect'!I106)/(Parameters!$C$11-Parameters!$C$12)</f>
        <v>4</v>
      </c>
      <c r="K106" s="10">
        <f t="shared" si="10"/>
        <v>1</v>
      </c>
      <c r="L106" s="10">
        <f t="shared" si="11"/>
        <v>0</v>
      </c>
      <c r="M106" s="10">
        <f t="shared" si="12"/>
        <v>7.1832770276036424</v>
      </c>
      <c r="N106" s="10" t="str">
        <f t="shared" si="13"/>
        <v>LI</v>
      </c>
      <c r="O106" s="10">
        <f t="shared" si="14"/>
        <v>2.5</v>
      </c>
      <c r="P106" s="10">
        <f t="shared" si="15"/>
        <v>1.7958192569009106</v>
      </c>
      <c r="Q106" s="33"/>
      <c r="R106" s="33"/>
      <c r="S106" s="33"/>
      <c r="T106" s="33"/>
      <c r="U106" s="33"/>
    </row>
    <row r="107" spans="2:21" x14ac:dyDescent="0.3">
      <c r="B107" s="9">
        <v>102</v>
      </c>
      <c r="C107" s="75"/>
      <c r="D107" s="9"/>
      <c r="E107" s="47"/>
      <c r="F107" s="4">
        <v>10</v>
      </c>
      <c r="G107" s="11">
        <f>G106-((Parameters!$E$19-Parameters!$E$20)/Parameters!$C$20)</f>
        <v>1.0099999999999998</v>
      </c>
      <c r="H107" s="10">
        <f t="shared" si="9"/>
        <v>0</v>
      </c>
      <c r="I107" s="10">
        <f t="shared" si="16"/>
        <v>0</v>
      </c>
      <c r="J107" s="10">
        <f>(Parameters!$C$11-'1_Day_Perfect'!I107)/(Parameters!$C$11-Parameters!$C$12)</f>
        <v>4</v>
      </c>
      <c r="K107" s="10">
        <f t="shared" si="10"/>
        <v>1</v>
      </c>
      <c r="L107" s="10">
        <f t="shared" si="11"/>
        <v>0</v>
      </c>
      <c r="M107" s="10">
        <f t="shared" si="12"/>
        <v>7.8874577707027314</v>
      </c>
      <c r="N107" s="10" t="str">
        <f t="shared" si="13"/>
        <v>NI</v>
      </c>
      <c r="O107" s="10">
        <f t="shared" si="14"/>
        <v>0</v>
      </c>
      <c r="P107" s="10">
        <f t="shared" si="15"/>
        <v>1.9718644426756828</v>
      </c>
      <c r="Q107" s="33"/>
      <c r="R107" s="33"/>
      <c r="S107" s="33"/>
      <c r="T107" s="33"/>
      <c r="U107" s="33"/>
    </row>
    <row r="108" spans="2:21" x14ac:dyDescent="0.3">
      <c r="B108" s="9">
        <v>103</v>
      </c>
      <c r="C108" s="75"/>
      <c r="D108" s="9"/>
      <c r="E108" s="47"/>
      <c r="F108" s="4">
        <v>10</v>
      </c>
      <c r="G108" s="11">
        <f>G107-((Parameters!$E$19-Parameters!$E$20)/Parameters!$C$20)</f>
        <v>0.98999999999999977</v>
      </c>
      <c r="H108" s="10">
        <f t="shared" si="9"/>
        <v>0</v>
      </c>
      <c r="I108" s="10">
        <f t="shared" si="16"/>
        <v>0</v>
      </c>
      <c r="J108" s="10">
        <f>(Parameters!$C$11-'1_Day_Perfect'!I108)/(Parameters!$C$11-Parameters!$C$12)</f>
        <v>4</v>
      </c>
      <c r="K108" s="10">
        <f t="shared" si="10"/>
        <v>1</v>
      </c>
      <c r="L108" s="10">
        <f t="shared" si="11"/>
        <v>0</v>
      </c>
      <c r="M108" s="10">
        <f t="shared" si="12"/>
        <v>5.9155933280270485</v>
      </c>
      <c r="N108" s="10" t="str">
        <f t="shared" si="13"/>
        <v>LI</v>
      </c>
      <c r="O108" s="10">
        <f t="shared" si="14"/>
        <v>2.5</v>
      </c>
      <c r="P108" s="10">
        <f t="shared" si="15"/>
        <v>1.4788983320067621</v>
      </c>
      <c r="Q108" s="33"/>
      <c r="R108" s="33"/>
      <c r="S108" s="33"/>
      <c r="T108" s="33"/>
      <c r="U108" s="33"/>
    </row>
    <row r="109" spans="2:21" x14ac:dyDescent="0.3">
      <c r="B109" s="9">
        <v>104</v>
      </c>
      <c r="C109" s="75"/>
      <c r="D109" s="9"/>
      <c r="E109" s="47"/>
      <c r="F109" s="4">
        <v>10</v>
      </c>
      <c r="G109" s="11">
        <f>G108-((Parameters!$E$19-Parameters!$E$20)/Parameters!$C$20)</f>
        <v>0.96999999999999975</v>
      </c>
      <c r="H109" s="10">
        <f t="shared" si="9"/>
        <v>0</v>
      </c>
      <c r="I109" s="10">
        <f t="shared" si="16"/>
        <v>0</v>
      </c>
      <c r="J109" s="10">
        <f>(Parameters!$C$11-'1_Day_Perfect'!I109)/(Parameters!$C$11-Parameters!$C$12)</f>
        <v>4</v>
      </c>
      <c r="K109" s="10">
        <f t="shared" si="10"/>
        <v>1</v>
      </c>
      <c r="L109" s="10">
        <f t="shared" si="11"/>
        <v>0</v>
      </c>
      <c r="M109" s="10">
        <f t="shared" si="12"/>
        <v>6.9366949960202859</v>
      </c>
      <c r="N109" s="10" t="str">
        <f t="shared" si="13"/>
        <v>LI</v>
      </c>
      <c r="O109" s="10">
        <f t="shared" si="14"/>
        <v>2.5</v>
      </c>
      <c r="P109" s="10">
        <f t="shared" si="15"/>
        <v>1.7341737490050715</v>
      </c>
      <c r="Q109" s="33"/>
      <c r="R109" s="33"/>
      <c r="S109" s="33"/>
      <c r="T109" s="33"/>
      <c r="U109" s="33"/>
    </row>
    <row r="110" spans="2:21" x14ac:dyDescent="0.3">
      <c r="B110" s="9">
        <v>105</v>
      </c>
      <c r="C110" s="75"/>
      <c r="D110" s="9"/>
      <c r="E110" s="47"/>
      <c r="F110" s="4">
        <v>10</v>
      </c>
      <c r="G110" s="11">
        <f>G109-((Parameters!$E$19-Parameters!$E$20)/Parameters!$C$20)</f>
        <v>0.94999999999999973</v>
      </c>
      <c r="H110" s="10">
        <f t="shared" si="9"/>
        <v>0</v>
      </c>
      <c r="I110" s="10">
        <f t="shared" si="16"/>
        <v>0</v>
      </c>
      <c r="J110" s="10">
        <f>(Parameters!$C$11-'1_Day_Perfect'!I110)/(Parameters!$C$11-Parameters!$C$12)</f>
        <v>4</v>
      </c>
      <c r="K110" s="10">
        <f t="shared" si="10"/>
        <v>1</v>
      </c>
      <c r="L110" s="10">
        <f t="shared" si="11"/>
        <v>0</v>
      </c>
      <c r="M110" s="10">
        <f t="shared" si="12"/>
        <v>7.7025212470152145</v>
      </c>
      <c r="N110" s="10" t="str">
        <f t="shared" si="13"/>
        <v>NI</v>
      </c>
      <c r="O110" s="10">
        <f t="shared" si="14"/>
        <v>0</v>
      </c>
      <c r="P110" s="10">
        <f t="shared" si="15"/>
        <v>1.9256303117538036</v>
      </c>
      <c r="Q110" s="33"/>
      <c r="R110" s="33"/>
      <c r="S110" s="33"/>
      <c r="T110" s="33"/>
      <c r="U110" s="33"/>
    </row>
    <row r="111" spans="2:21" x14ac:dyDescent="0.3">
      <c r="B111" s="9">
        <v>106</v>
      </c>
      <c r="C111" s="75"/>
      <c r="D111" s="9"/>
      <c r="E111" s="47"/>
      <c r="F111" s="4">
        <v>10</v>
      </c>
      <c r="G111" s="11">
        <f>G110-((Parameters!$E$19-Parameters!$E$20)/Parameters!$C$20)</f>
        <v>0.92999999999999972</v>
      </c>
      <c r="H111" s="10">
        <f t="shared" si="9"/>
        <v>0</v>
      </c>
      <c r="I111" s="10">
        <f t="shared" si="16"/>
        <v>0</v>
      </c>
      <c r="J111" s="10">
        <f>(Parameters!$C$11-'1_Day_Perfect'!I111)/(Parameters!$C$11-Parameters!$C$12)</f>
        <v>4</v>
      </c>
      <c r="K111" s="10">
        <f t="shared" si="10"/>
        <v>1</v>
      </c>
      <c r="L111" s="10">
        <f t="shared" si="11"/>
        <v>0</v>
      </c>
      <c r="M111" s="10">
        <f t="shared" si="12"/>
        <v>5.7768909352614113</v>
      </c>
      <c r="N111" s="10" t="str">
        <f t="shared" si="13"/>
        <v>LI</v>
      </c>
      <c r="O111" s="10">
        <f t="shared" si="14"/>
        <v>2.5</v>
      </c>
      <c r="P111" s="10">
        <f t="shared" si="15"/>
        <v>1.4442227338153528</v>
      </c>
      <c r="Q111" s="33"/>
      <c r="R111" s="33"/>
      <c r="S111" s="33"/>
      <c r="T111" s="33"/>
      <c r="U111" s="33"/>
    </row>
    <row r="112" spans="2:21" x14ac:dyDescent="0.3">
      <c r="B112" s="9">
        <v>107</v>
      </c>
      <c r="C112" s="75"/>
      <c r="D112" s="9"/>
      <c r="E112" s="47"/>
      <c r="F112" s="4">
        <v>10</v>
      </c>
      <c r="G112" s="11">
        <f>G111-((Parameters!$E$19-Parameters!$E$20)/Parameters!$C$20)</f>
        <v>0.9099999999999997</v>
      </c>
      <c r="H112" s="10">
        <f t="shared" si="9"/>
        <v>0</v>
      </c>
      <c r="I112" s="10">
        <f t="shared" si="16"/>
        <v>0</v>
      </c>
      <c r="J112" s="10">
        <f>(Parameters!$C$11-'1_Day_Perfect'!I112)/(Parameters!$C$11-Parameters!$C$12)</f>
        <v>4</v>
      </c>
      <c r="K112" s="10">
        <f t="shared" si="10"/>
        <v>1</v>
      </c>
      <c r="L112" s="10">
        <f t="shared" si="11"/>
        <v>0</v>
      </c>
      <c r="M112" s="10">
        <f t="shared" si="12"/>
        <v>6.832668201446058</v>
      </c>
      <c r="N112" s="10" t="str">
        <f t="shared" si="13"/>
        <v>LI</v>
      </c>
      <c r="O112" s="10">
        <f t="shared" si="14"/>
        <v>2.5</v>
      </c>
      <c r="P112" s="10">
        <f t="shared" si="15"/>
        <v>1.7081670503615145</v>
      </c>
      <c r="Q112" s="33"/>
      <c r="R112" s="33"/>
      <c r="S112" s="33"/>
      <c r="T112" s="33"/>
      <c r="U112" s="33"/>
    </row>
    <row r="113" spans="2:21" x14ac:dyDescent="0.3">
      <c r="B113" s="9">
        <v>108</v>
      </c>
      <c r="C113" s="75"/>
      <c r="D113" s="9"/>
      <c r="E113" s="47"/>
      <c r="F113" s="4">
        <v>10</v>
      </c>
      <c r="G113" s="11">
        <f>G112-((Parameters!$E$19-Parameters!$E$20)/Parameters!$C$20)</f>
        <v>0.88999999999999968</v>
      </c>
      <c r="H113" s="10">
        <f t="shared" si="9"/>
        <v>0</v>
      </c>
      <c r="I113" s="10">
        <f t="shared" si="16"/>
        <v>0</v>
      </c>
      <c r="J113" s="10">
        <f>(Parameters!$C$11-'1_Day_Perfect'!I113)/(Parameters!$C$11-Parameters!$C$12)</f>
        <v>4</v>
      </c>
      <c r="K113" s="10">
        <f t="shared" si="10"/>
        <v>1</v>
      </c>
      <c r="L113" s="10">
        <f t="shared" si="11"/>
        <v>0</v>
      </c>
      <c r="M113" s="10">
        <f t="shared" si="12"/>
        <v>7.6245011510845435</v>
      </c>
      <c r="N113" s="10" t="str">
        <f t="shared" si="13"/>
        <v>NI</v>
      </c>
      <c r="O113" s="10">
        <f t="shared" si="14"/>
        <v>0</v>
      </c>
      <c r="P113" s="10">
        <f t="shared" si="15"/>
        <v>1.9061252877711359</v>
      </c>
      <c r="Q113" s="33"/>
      <c r="R113" s="33"/>
      <c r="S113" s="33"/>
      <c r="T113" s="33"/>
      <c r="U113" s="33"/>
    </row>
    <row r="114" spans="2:21" x14ac:dyDescent="0.3">
      <c r="B114" s="9">
        <v>109</v>
      </c>
      <c r="C114" s="75"/>
      <c r="D114" s="9"/>
      <c r="E114" s="47"/>
      <c r="F114" s="4">
        <v>10</v>
      </c>
      <c r="G114" s="11">
        <f>G113-((Parameters!$E$19-Parameters!$E$20)/Parameters!$C$20)</f>
        <v>0.86999999999999966</v>
      </c>
      <c r="H114" s="10">
        <f t="shared" si="9"/>
        <v>0</v>
      </c>
      <c r="I114" s="10">
        <f t="shared" si="16"/>
        <v>0</v>
      </c>
      <c r="J114" s="10">
        <f>(Parameters!$C$11-'1_Day_Perfect'!I114)/(Parameters!$C$11-Parameters!$C$12)</f>
        <v>4</v>
      </c>
      <c r="K114" s="10">
        <f t="shared" si="10"/>
        <v>1</v>
      </c>
      <c r="L114" s="10">
        <f t="shared" si="11"/>
        <v>0</v>
      </c>
      <c r="M114" s="10">
        <f t="shared" si="12"/>
        <v>5.7183758633134074</v>
      </c>
      <c r="N114" s="10" t="str">
        <f t="shared" si="13"/>
        <v>LI</v>
      </c>
      <c r="O114" s="10">
        <f t="shared" si="14"/>
        <v>2.5</v>
      </c>
      <c r="P114" s="10">
        <f t="shared" si="15"/>
        <v>1.4295939658283519</v>
      </c>
      <c r="Q114" s="33"/>
      <c r="R114" s="33"/>
      <c r="S114" s="33"/>
      <c r="T114" s="33"/>
      <c r="U114" s="33"/>
    </row>
    <row r="115" spans="2:21" x14ac:dyDescent="0.3">
      <c r="B115" s="9">
        <v>110</v>
      </c>
      <c r="C115" s="75"/>
      <c r="D115" s="9"/>
      <c r="E115" s="47"/>
      <c r="F115" s="4">
        <v>10</v>
      </c>
      <c r="G115" s="11">
        <f>G114-((Parameters!$E$19-Parameters!$E$20)/Parameters!$C$20)</f>
        <v>0.84999999999999964</v>
      </c>
      <c r="H115" s="10">
        <f t="shared" si="9"/>
        <v>0</v>
      </c>
      <c r="I115" s="10">
        <f t="shared" si="16"/>
        <v>0</v>
      </c>
      <c r="J115" s="10">
        <f>(Parameters!$C$11-'1_Day_Perfect'!I115)/(Parameters!$C$11-Parameters!$C$12)</f>
        <v>4</v>
      </c>
      <c r="K115" s="10">
        <f t="shared" si="10"/>
        <v>1</v>
      </c>
      <c r="L115" s="10">
        <f t="shared" si="11"/>
        <v>0</v>
      </c>
      <c r="M115" s="10">
        <f t="shared" si="12"/>
        <v>6.7887818974850562</v>
      </c>
      <c r="N115" s="10" t="str">
        <f t="shared" si="13"/>
        <v>LI</v>
      </c>
      <c r="O115" s="10">
        <f t="shared" si="14"/>
        <v>2.5</v>
      </c>
      <c r="P115" s="10">
        <f t="shared" si="15"/>
        <v>1.6971954743712641</v>
      </c>
      <c r="Q115" s="33"/>
      <c r="R115" s="33"/>
      <c r="S115" s="33"/>
      <c r="T115" s="33"/>
      <c r="U115" s="33"/>
    </row>
    <row r="116" spans="2:21" x14ac:dyDescent="0.3">
      <c r="B116" s="9">
        <v>111</v>
      </c>
      <c r="C116" s="75"/>
      <c r="D116" s="9"/>
      <c r="E116" s="47"/>
      <c r="F116" s="4">
        <v>10</v>
      </c>
      <c r="G116" s="11">
        <f>G115-((Parameters!$E$19-Parameters!$E$20)/Parameters!$C$20)</f>
        <v>0.82999999999999963</v>
      </c>
      <c r="H116" s="10">
        <f t="shared" si="9"/>
        <v>0</v>
      </c>
      <c r="I116" s="10">
        <f t="shared" si="16"/>
        <v>0</v>
      </c>
      <c r="J116" s="10">
        <f>(Parameters!$C$11-'1_Day_Perfect'!I116)/(Parameters!$C$11-Parameters!$C$12)</f>
        <v>4</v>
      </c>
      <c r="K116" s="10">
        <f t="shared" si="10"/>
        <v>1</v>
      </c>
      <c r="L116" s="10">
        <f t="shared" si="11"/>
        <v>0</v>
      </c>
      <c r="M116" s="10">
        <f t="shared" si="12"/>
        <v>7.5915864231137915</v>
      </c>
      <c r="N116" s="10" t="str">
        <f t="shared" si="13"/>
        <v>NI</v>
      </c>
      <c r="O116" s="10">
        <f t="shared" si="14"/>
        <v>0</v>
      </c>
      <c r="P116" s="10">
        <f t="shared" si="15"/>
        <v>1.8978966057784479</v>
      </c>
      <c r="Q116" s="33"/>
      <c r="R116" s="33"/>
      <c r="S116" s="33"/>
      <c r="T116" s="33"/>
      <c r="U116" s="33"/>
    </row>
    <row r="117" spans="2:21" x14ac:dyDescent="0.3">
      <c r="B117" s="9">
        <v>112</v>
      </c>
      <c r="C117" s="75"/>
      <c r="D117" s="9"/>
      <c r="E117" s="47"/>
      <c r="F117" s="4">
        <v>10</v>
      </c>
      <c r="G117" s="11">
        <f>G116-((Parameters!$E$19-Parameters!$E$20)/Parameters!$C$20)</f>
        <v>0.80999999999999961</v>
      </c>
      <c r="H117" s="10">
        <f t="shared" si="9"/>
        <v>0</v>
      </c>
      <c r="I117" s="10">
        <f t="shared" si="16"/>
        <v>0</v>
      </c>
      <c r="J117" s="10">
        <f>(Parameters!$C$11-'1_Day_Perfect'!I117)/(Parameters!$C$11-Parameters!$C$12)</f>
        <v>4</v>
      </c>
      <c r="K117" s="10">
        <f t="shared" si="10"/>
        <v>1</v>
      </c>
      <c r="L117" s="10">
        <f t="shared" si="11"/>
        <v>0</v>
      </c>
      <c r="M117" s="10">
        <f t="shared" si="12"/>
        <v>5.6936898173353434</v>
      </c>
      <c r="N117" s="10" t="str">
        <f t="shared" si="13"/>
        <v>LI</v>
      </c>
      <c r="O117" s="10">
        <f t="shared" si="14"/>
        <v>2.5</v>
      </c>
      <c r="P117" s="10">
        <f t="shared" si="15"/>
        <v>1.4234224543338359</v>
      </c>
      <c r="Q117" s="33"/>
      <c r="R117" s="33"/>
      <c r="S117" s="33"/>
      <c r="T117" s="33"/>
      <c r="U117" s="33"/>
    </row>
    <row r="118" spans="2:21" x14ac:dyDescent="0.3">
      <c r="B118" s="9">
        <v>113</v>
      </c>
      <c r="C118" s="75"/>
      <c r="D118" s="9"/>
      <c r="E118" s="47"/>
      <c r="F118" s="4">
        <v>10</v>
      </c>
      <c r="G118" s="11">
        <f>G117-((Parameters!$E$19-Parameters!$E$20)/Parameters!$C$20)</f>
        <v>0.78999999999999959</v>
      </c>
      <c r="H118" s="10">
        <f t="shared" si="9"/>
        <v>0</v>
      </c>
      <c r="I118" s="10">
        <f t="shared" si="16"/>
        <v>0</v>
      </c>
      <c r="J118" s="10">
        <f>(Parameters!$C$11-'1_Day_Perfect'!I118)/(Parameters!$C$11-Parameters!$C$12)</f>
        <v>4</v>
      </c>
      <c r="K118" s="10">
        <f t="shared" si="10"/>
        <v>1</v>
      </c>
      <c r="L118" s="10">
        <f t="shared" si="11"/>
        <v>0</v>
      </c>
      <c r="M118" s="10">
        <f t="shared" si="12"/>
        <v>6.7702673630015076</v>
      </c>
      <c r="N118" s="10" t="str">
        <f t="shared" si="13"/>
        <v>LI</v>
      </c>
      <c r="O118" s="10">
        <f t="shared" si="14"/>
        <v>2.5</v>
      </c>
      <c r="P118" s="10">
        <f t="shared" si="15"/>
        <v>1.6925668407503769</v>
      </c>
      <c r="Q118" s="33"/>
      <c r="R118" s="33"/>
      <c r="S118" s="33"/>
      <c r="T118" s="33"/>
      <c r="U118" s="33"/>
    </row>
    <row r="119" spans="2:21" x14ac:dyDescent="0.3">
      <c r="B119" s="9">
        <v>114</v>
      </c>
      <c r="C119" s="75"/>
      <c r="D119" s="9"/>
      <c r="E119" s="47"/>
      <c r="F119" s="4">
        <v>10</v>
      </c>
      <c r="G119" s="11">
        <f>G118-((Parameters!$E$19-Parameters!$E$20)/Parameters!$C$20)</f>
        <v>0.76999999999999957</v>
      </c>
      <c r="H119" s="10">
        <f t="shared" si="9"/>
        <v>0</v>
      </c>
      <c r="I119" s="10">
        <f t="shared" si="16"/>
        <v>0</v>
      </c>
      <c r="J119" s="10">
        <f>(Parameters!$C$11-'1_Day_Perfect'!I119)/(Parameters!$C$11-Parameters!$C$12)</f>
        <v>4</v>
      </c>
      <c r="K119" s="10">
        <f t="shared" si="10"/>
        <v>1</v>
      </c>
      <c r="L119" s="10">
        <f t="shared" si="11"/>
        <v>0</v>
      </c>
      <c r="M119" s="10">
        <f t="shared" si="12"/>
        <v>7.5777005222511313</v>
      </c>
      <c r="N119" s="10" t="str">
        <f t="shared" si="13"/>
        <v>NI</v>
      </c>
      <c r="O119" s="10">
        <f t="shared" si="14"/>
        <v>0</v>
      </c>
      <c r="P119" s="10">
        <f t="shared" si="15"/>
        <v>1.8944251305627828</v>
      </c>
      <c r="Q119" s="33"/>
      <c r="R119" s="33"/>
      <c r="S119" s="33"/>
      <c r="T119" s="33"/>
      <c r="U119" s="33"/>
    </row>
    <row r="120" spans="2:21" x14ac:dyDescent="0.3">
      <c r="B120" s="9">
        <v>115</v>
      </c>
      <c r="C120" s="75"/>
      <c r="D120" s="9"/>
      <c r="E120" s="47"/>
      <c r="F120" s="4">
        <v>10</v>
      </c>
      <c r="G120" s="11">
        <f>G119-((Parameters!$E$19-Parameters!$E$20)/Parameters!$C$20)</f>
        <v>0.74999999999999956</v>
      </c>
      <c r="H120" s="10">
        <f t="shared" si="9"/>
        <v>0</v>
      </c>
      <c r="I120" s="10">
        <f t="shared" si="16"/>
        <v>0</v>
      </c>
      <c r="J120" s="10">
        <f>(Parameters!$C$11-'1_Day_Perfect'!I120)/(Parameters!$C$11-Parameters!$C$12)</f>
        <v>4</v>
      </c>
      <c r="K120" s="10">
        <f t="shared" si="10"/>
        <v>1</v>
      </c>
      <c r="L120" s="10">
        <f t="shared" si="11"/>
        <v>0</v>
      </c>
      <c r="M120" s="10">
        <f t="shared" si="12"/>
        <v>5.6832753916883485</v>
      </c>
      <c r="N120" s="10" t="str">
        <f t="shared" si="13"/>
        <v>LI</v>
      </c>
      <c r="O120" s="10">
        <f t="shared" si="14"/>
        <v>2.5</v>
      </c>
      <c r="P120" s="10">
        <f t="shared" si="15"/>
        <v>1.4208188479220871</v>
      </c>
      <c r="Q120" s="33"/>
      <c r="R120" s="33"/>
      <c r="S120" s="33"/>
      <c r="T120" s="33"/>
      <c r="U120" s="33"/>
    </row>
    <row r="121" spans="2:21" x14ac:dyDescent="0.3">
      <c r="B121" s="9">
        <v>116</v>
      </c>
      <c r="C121" s="75"/>
      <c r="D121" s="9"/>
      <c r="E121" s="47"/>
      <c r="F121" s="4">
        <v>10</v>
      </c>
      <c r="G121" s="11">
        <f>G120-((Parameters!$E$19-Parameters!$E$20)/Parameters!$C$20)</f>
        <v>0.72999999999999954</v>
      </c>
      <c r="H121" s="10">
        <f t="shared" si="9"/>
        <v>0</v>
      </c>
      <c r="I121" s="10">
        <f t="shared" si="16"/>
        <v>0</v>
      </c>
      <c r="J121" s="10">
        <f>(Parameters!$C$11-'1_Day_Perfect'!I121)/(Parameters!$C$11-Parameters!$C$12)</f>
        <v>4</v>
      </c>
      <c r="K121" s="10">
        <f t="shared" si="10"/>
        <v>1</v>
      </c>
      <c r="L121" s="10">
        <f t="shared" si="11"/>
        <v>0</v>
      </c>
      <c r="M121" s="10">
        <f t="shared" si="12"/>
        <v>6.7624565437662607</v>
      </c>
      <c r="N121" s="10" t="str">
        <f t="shared" si="13"/>
        <v>LI</v>
      </c>
      <c r="O121" s="10">
        <f t="shared" si="14"/>
        <v>2.5</v>
      </c>
      <c r="P121" s="10">
        <f t="shared" si="15"/>
        <v>1.6906141359415652</v>
      </c>
      <c r="Q121" s="33"/>
      <c r="R121" s="33"/>
      <c r="S121" s="33"/>
      <c r="T121" s="33"/>
      <c r="U121" s="33"/>
    </row>
    <row r="122" spans="2:21" x14ac:dyDescent="0.3">
      <c r="B122" s="9">
        <v>117</v>
      </c>
      <c r="C122" s="75"/>
      <c r="D122" s="9"/>
      <c r="E122" s="47"/>
      <c r="F122" s="4">
        <v>10</v>
      </c>
      <c r="G122" s="11">
        <f>G121-((Parameters!$E$19-Parameters!$E$20)/Parameters!$C$20)</f>
        <v>0.70999999999999952</v>
      </c>
      <c r="H122" s="10">
        <f t="shared" si="9"/>
        <v>0</v>
      </c>
      <c r="I122" s="10">
        <f t="shared" si="16"/>
        <v>0</v>
      </c>
      <c r="J122" s="10">
        <f>(Parameters!$C$11-'1_Day_Perfect'!I122)/(Parameters!$C$11-Parameters!$C$12)</f>
        <v>4</v>
      </c>
      <c r="K122" s="10">
        <f t="shared" si="10"/>
        <v>1</v>
      </c>
      <c r="L122" s="10">
        <f t="shared" si="11"/>
        <v>0</v>
      </c>
      <c r="M122" s="10">
        <f t="shared" si="12"/>
        <v>7.5718424078246951</v>
      </c>
      <c r="N122" s="10" t="str">
        <f t="shared" si="13"/>
        <v>NI</v>
      </c>
      <c r="O122" s="10">
        <f t="shared" si="14"/>
        <v>0</v>
      </c>
      <c r="P122" s="10">
        <f t="shared" si="15"/>
        <v>1.8929606019561738</v>
      </c>
      <c r="Q122" s="33"/>
      <c r="R122" s="33"/>
      <c r="S122" s="33"/>
      <c r="T122" s="33"/>
      <c r="U122" s="33"/>
    </row>
    <row r="123" spans="2:21" x14ac:dyDescent="0.3">
      <c r="B123" s="9">
        <v>118</v>
      </c>
      <c r="C123" s="75"/>
      <c r="D123" s="9"/>
      <c r="E123" s="47"/>
      <c r="F123" s="4">
        <v>10</v>
      </c>
      <c r="G123" s="11">
        <f>G122-((Parameters!$E$19-Parameters!$E$20)/Parameters!$C$20)</f>
        <v>0.6899999999999995</v>
      </c>
      <c r="H123" s="10">
        <f t="shared" si="9"/>
        <v>0</v>
      </c>
      <c r="I123" s="10">
        <f t="shared" si="16"/>
        <v>0</v>
      </c>
      <c r="J123" s="10">
        <f>(Parameters!$C$11-'1_Day_Perfect'!I123)/(Parameters!$C$11-Parameters!$C$12)</f>
        <v>4</v>
      </c>
      <c r="K123" s="10">
        <f t="shared" si="10"/>
        <v>1</v>
      </c>
      <c r="L123" s="10">
        <f t="shared" si="11"/>
        <v>0</v>
      </c>
      <c r="M123" s="10">
        <f t="shared" si="12"/>
        <v>5.6788818058685209</v>
      </c>
      <c r="N123" s="10" t="str">
        <f t="shared" si="13"/>
        <v>LI</v>
      </c>
      <c r="O123" s="10">
        <f t="shared" si="14"/>
        <v>2.5</v>
      </c>
      <c r="P123" s="10">
        <f t="shared" si="15"/>
        <v>1.4197204514671302</v>
      </c>
      <c r="Q123" s="33"/>
      <c r="R123" s="33"/>
      <c r="S123" s="33"/>
      <c r="T123" s="33"/>
      <c r="U123" s="33"/>
    </row>
    <row r="124" spans="2:21" x14ac:dyDescent="0.3">
      <c r="B124" s="9">
        <v>119</v>
      </c>
      <c r="C124" s="75"/>
      <c r="D124" s="9"/>
      <c r="E124" s="47"/>
      <c r="F124" s="4">
        <v>10</v>
      </c>
      <c r="G124" s="11">
        <f>G123-((Parameters!$E$19-Parameters!$E$20)/Parameters!$C$20)</f>
        <v>0.66999999999999948</v>
      </c>
      <c r="H124" s="10">
        <f t="shared" si="9"/>
        <v>0</v>
      </c>
      <c r="I124" s="10">
        <f t="shared" si="16"/>
        <v>0</v>
      </c>
      <c r="J124" s="10">
        <f>(Parameters!$C$11-'1_Day_Perfect'!I124)/(Parameters!$C$11-Parameters!$C$12)</f>
        <v>4</v>
      </c>
      <c r="K124" s="10">
        <f t="shared" si="10"/>
        <v>1</v>
      </c>
      <c r="L124" s="10">
        <f t="shared" si="11"/>
        <v>0</v>
      </c>
      <c r="M124" s="10">
        <f t="shared" si="12"/>
        <v>6.7591613544013907</v>
      </c>
      <c r="N124" s="10" t="str">
        <f t="shared" si="13"/>
        <v>LI</v>
      </c>
      <c r="O124" s="10">
        <f t="shared" si="14"/>
        <v>2.5</v>
      </c>
      <c r="P124" s="10">
        <f t="shared" si="15"/>
        <v>1.6897903386003477</v>
      </c>
      <c r="Q124" s="33"/>
      <c r="R124" s="33"/>
      <c r="S124" s="33"/>
      <c r="T124" s="33"/>
      <c r="U124" s="33"/>
    </row>
    <row r="125" spans="2:21" x14ac:dyDescent="0.3">
      <c r="B125" s="9">
        <v>120</v>
      </c>
      <c r="C125" s="75"/>
      <c r="D125" s="9"/>
      <c r="E125" s="47"/>
      <c r="F125" s="4">
        <v>10</v>
      </c>
      <c r="G125" s="11">
        <f>G124-((Parameters!$E$19-Parameters!$E$20)/Parameters!$C$20)</f>
        <v>0.64999999999999947</v>
      </c>
      <c r="H125" s="10">
        <f t="shared" si="9"/>
        <v>0</v>
      </c>
      <c r="I125" s="10">
        <f t="shared" si="16"/>
        <v>0</v>
      </c>
      <c r="J125" s="10">
        <f>(Parameters!$C$11-'1_Day_Perfect'!I125)/(Parameters!$C$11-Parameters!$C$12)</f>
        <v>4</v>
      </c>
      <c r="K125" s="10">
        <f t="shared" si="10"/>
        <v>1</v>
      </c>
      <c r="L125" s="10">
        <f t="shared" si="11"/>
        <v>0</v>
      </c>
      <c r="M125" s="10">
        <f t="shared" si="12"/>
        <v>7.5693710158010425</v>
      </c>
      <c r="N125" s="10" t="str">
        <f t="shared" si="13"/>
        <v>NI</v>
      </c>
      <c r="O125" s="10">
        <f t="shared" si="14"/>
        <v>0</v>
      </c>
      <c r="P125" s="10">
        <f t="shared" si="15"/>
        <v>1.8923427539502606</v>
      </c>
      <c r="Q125" s="33"/>
      <c r="R125" s="33"/>
      <c r="S125" s="33"/>
      <c r="T125" s="33"/>
      <c r="U125" s="33"/>
    </row>
    <row r="126" spans="2:21" x14ac:dyDescent="0.3">
      <c r="B126" s="30"/>
      <c r="C126" s="36"/>
      <c r="D126" s="30"/>
      <c r="E126" s="30"/>
      <c r="F126" s="31"/>
      <c r="G126" s="31"/>
      <c r="H126" s="32"/>
      <c r="I126" s="32"/>
      <c r="J126" s="32"/>
      <c r="K126" s="32"/>
      <c r="L126" s="32"/>
      <c r="M126" s="32"/>
      <c r="N126" s="32"/>
      <c r="O126" s="32"/>
      <c r="P126" s="32"/>
      <c r="Q126" s="33"/>
      <c r="R126" s="33"/>
      <c r="S126" s="33"/>
      <c r="T126" s="33"/>
      <c r="U126" s="33"/>
    </row>
    <row r="127" spans="2:21" x14ac:dyDescent="0.3">
      <c r="B127" s="30"/>
      <c r="C127" s="10" t="s">
        <v>47</v>
      </c>
      <c r="D127" s="42">
        <f>SUM(D6:D30)</f>
        <v>0</v>
      </c>
      <c r="E127" s="9"/>
      <c r="F127" s="4"/>
      <c r="G127" s="4"/>
      <c r="H127" s="10"/>
      <c r="J127" s="10"/>
      <c r="K127" s="10"/>
      <c r="L127" s="43">
        <f>SUM(L6:L30)</f>
        <v>0</v>
      </c>
      <c r="M127" s="43"/>
      <c r="N127" s="43"/>
      <c r="O127" s="43">
        <f t="shared" ref="O127:P127" si="17">SUM(O6:O30)</f>
        <v>200</v>
      </c>
      <c r="P127" s="43">
        <f t="shared" si="17"/>
        <v>211.61999450063098</v>
      </c>
      <c r="Q127" s="33"/>
      <c r="R127" s="33"/>
      <c r="S127" s="33"/>
      <c r="T127" s="33"/>
      <c r="U127" s="33"/>
    </row>
    <row r="128" spans="2:21" x14ac:dyDescent="0.3">
      <c r="B128" s="30"/>
      <c r="C128" s="10" t="s">
        <v>48</v>
      </c>
      <c r="D128" s="44">
        <f>SUM(D31:D65)</f>
        <v>0</v>
      </c>
      <c r="E128" s="9"/>
      <c r="F128" s="4"/>
      <c r="G128" s="4"/>
      <c r="H128" s="10"/>
      <c r="J128" s="10"/>
      <c r="K128" s="10"/>
      <c r="L128" s="43">
        <f>SUM(L31:L65)</f>
        <v>0</v>
      </c>
      <c r="M128" s="43"/>
      <c r="N128" s="43"/>
      <c r="O128" s="43">
        <f t="shared" ref="O128:P128" si="18">SUM(O31:O65)</f>
        <v>172.5</v>
      </c>
      <c r="P128" s="43">
        <f t="shared" si="18"/>
        <v>178.17724545964793</v>
      </c>
      <c r="Q128" s="33"/>
      <c r="R128" s="33"/>
      <c r="S128" s="33"/>
      <c r="T128" s="33"/>
      <c r="U128" s="33"/>
    </row>
    <row r="129" spans="2:21" x14ac:dyDescent="0.3">
      <c r="B129" s="30"/>
      <c r="C129" s="10" t="s">
        <v>49</v>
      </c>
      <c r="D129" s="44">
        <f>SUM(D66:D100)</f>
        <v>0</v>
      </c>
      <c r="E129" s="9"/>
      <c r="F129" s="4"/>
      <c r="G129" s="4"/>
      <c r="H129" s="10"/>
      <c r="J129" s="10"/>
      <c r="K129" s="10"/>
      <c r="L129" s="43">
        <f>SUM(L66:L100)</f>
        <v>0</v>
      </c>
      <c r="M129" s="43"/>
      <c r="N129" s="43"/>
      <c r="O129" s="43">
        <f t="shared" ref="O129:P129" si="19">SUM(O66:O100)</f>
        <v>240</v>
      </c>
      <c r="P129" s="43">
        <f t="shared" si="19"/>
        <v>232.43248976702097</v>
      </c>
      <c r="Q129" s="33"/>
      <c r="R129" s="33"/>
      <c r="S129" s="33"/>
      <c r="T129" s="33"/>
      <c r="U129" s="33"/>
    </row>
    <row r="130" spans="2:21" x14ac:dyDescent="0.3">
      <c r="B130" s="30"/>
      <c r="C130" s="46" t="s">
        <v>50</v>
      </c>
      <c r="D130" s="43">
        <f>SUM(D101:D125)</f>
        <v>0</v>
      </c>
      <c r="E130" s="45"/>
      <c r="F130" s="45"/>
      <c r="G130" s="45"/>
      <c r="H130" s="45"/>
      <c r="J130" s="45"/>
      <c r="K130" s="45"/>
      <c r="L130" s="43">
        <f>SUM(L101:L125)</f>
        <v>0</v>
      </c>
      <c r="M130" s="43"/>
      <c r="N130" s="43"/>
      <c r="O130" s="43">
        <f t="shared" ref="O130:P130" si="20">SUM(O101:O125)</f>
        <v>32.5</v>
      </c>
      <c r="P130" s="43">
        <f t="shared" si="20"/>
        <v>57.09324201084933</v>
      </c>
      <c r="Q130" s="33"/>
      <c r="R130" s="33"/>
      <c r="S130" s="33"/>
      <c r="T130" s="33"/>
      <c r="U130" s="33"/>
    </row>
    <row r="132" spans="2:21" x14ac:dyDescent="0.3">
      <c r="D132" s="13">
        <f>SUM(D6:D125)</f>
        <v>0</v>
      </c>
      <c r="E132" s="13"/>
      <c r="F132" s="13"/>
      <c r="G132" s="14"/>
      <c r="H132" s="14"/>
      <c r="I132" s="14"/>
      <c r="J132" s="14"/>
      <c r="K132" s="14"/>
      <c r="L132" s="13">
        <f>SUM(L6:L125)</f>
        <v>0</v>
      </c>
      <c r="M132" s="13"/>
      <c r="N132" s="13"/>
      <c r="O132" s="13">
        <f>SUM(O5:O125)</f>
        <v>645</v>
      </c>
      <c r="P132" s="13">
        <f>SUM(P5:P125)</f>
        <v>689.32297173814936</v>
      </c>
    </row>
    <row r="133" spans="2:21" x14ac:dyDescent="0.3">
      <c r="E133" s="27">
        <f>SUM(E6:E125)</f>
        <v>0</v>
      </c>
    </row>
  </sheetData>
  <mergeCells count="6">
    <mergeCell ref="C101:C125"/>
    <mergeCell ref="B2:P2"/>
    <mergeCell ref="F4:F5"/>
    <mergeCell ref="C6:C30"/>
    <mergeCell ref="C31:C65"/>
    <mergeCell ref="C66:C100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U73"/>
  <sheetViews>
    <sheetView workbookViewId="0">
      <selection activeCell="G6" sqref="G6"/>
    </sheetView>
  </sheetViews>
  <sheetFormatPr defaultRowHeight="14.4" x14ac:dyDescent="0.3"/>
  <cols>
    <col min="1" max="1" width="3.109375" customWidth="1"/>
    <col min="3" max="3" width="12.88671875" customWidth="1"/>
    <col min="4" max="4" width="13.21875" customWidth="1"/>
    <col min="5" max="5" width="10.6640625" customWidth="1"/>
    <col min="6" max="6" width="13.77734375" customWidth="1"/>
    <col min="10" max="10" width="11.33203125" customWidth="1"/>
    <col min="11" max="11" width="14.5546875" customWidth="1"/>
    <col min="12" max="12" width="10.21875" customWidth="1"/>
    <col min="13" max="13" width="13.88671875" customWidth="1"/>
    <col min="14" max="14" width="15" customWidth="1"/>
    <col min="15" max="15" width="13.21875" customWidth="1"/>
    <col min="16" max="16" width="17.77734375" customWidth="1"/>
  </cols>
  <sheetData>
    <row r="1" spans="2:21" ht="15" thickBot="1" x14ac:dyDescent="0.35"/>
    <row r="2" spans="2:21" ht="16.2" thickBot="1" x14ac:dyDescent="0.35">
      <c r="B2" s="64" t="s">
        <v>42</v>
      </c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6"/>
    </row>
    <row r="4" spans="2:21" ht="33" customHeight="1" x14ac:dyDescent="0.3">
      <c r="B4" s="1" t="s">
        <v>20</v>
      </c>
      <c r="C4" s="1" t="s">
        <v>4</v>
      </c>
      <c r="D4" s="12" t="s">
        <v>21</v>
      </c>
      <c r="E4" s="1" t="s">
        <v>22</v>
      </c>
      <c r="F4" s="67" t="s">
        <v>34</v>
      </c>
      <c r="G4" s="1" t="s">
        <v>23</v>
      </c>
      <c r="H4" s="1" t="s">
        <v>24</v>
      </c>
      <c r="I4" s="1" t="s">
        <v>25</v>
      </c>
      <c r="J4" s="1" t="s">
        <v>26</v>
      </c>
      <c r="K4" s="1" t="s">
        <v>27</v>
      </c>
      <c r="L4" s="12" t="s">
        <v>28</v>
      </c>
      <c r="M4" s="24" t="s">
        <v>34</v>
      </c>
      <c r="N4" s="24" t="s">
        <v>37</v>
      </c>
      <c r="O4" s="25" t="s">
        <v>38</v>
      </c>
      <c r="P4" s="12" t="s">
        <v>30</v>
      </c>
      <c r="Q4" s="1"/>
      <c r="R4" s="1"/>
      <c r="S4" s="1"/>
      <c r="T4" s="1"/>
      <c r="U4" s="1"/>
    </row>
    <row r="5" spans="2:21" x14ac:dyDescent="0.3">
      <c r="B5" s="1"/>
      <c r="C5" s="16"/>
      <c r="D5" s="19"/>
      <c r="E5" s="19"/>
      <c r="F5" s="68"/>
      <c r="G5" s="19"/>
      <c r="H5" s="19"/>
      <c r="I5" s="19"/>
      <c r="J5" s="19"/>
      <c r="K5" s="19"/>
      <c r="L5" s="19"/>
      <c r="M5" s="4">
        <v>50</v>
      </c>
      <c r="N5" s="26"/>
      <c r="O5" s="18">
        <v>0</v>
      </c>
      <c r="P5" s="18">
        <v>10</v>
      </c>
      <c r="Q5" s="1"/>
      <c r="R5" s="1"/>
      <c r="S5" s="1"/>
      <c r="T5" s="1"/>
      <c r="U5" s="1"/>
    </row>
    <row r="6" spans="2:21" x14ac:dyDescent="0.3">
      <c r="B6" s="9">
        <v>1</v>
      </c>
      <c r="C6" s="61" t="s">
        <v>16</v>
      </c>
      <c r="D6" s="9">
        <v>0</v>
      </c>
      <c r="E6" s="47">
        <v>14.756137841578711</v>
      </c>
      <c r="F6" s="4">
        <v>50</v>
      </c>
      <c r="G6" s="11">
        <v>0.65</v>
      </c>
      <c r="H6" s="10">
        <f>E6*G6</f>
        <v>9.5914895970261629</v>
      </c>
      <c r="I6" s="11">
        <v>100</v>
      </c>
      <c r="J6" s="10">
        <f>(Parameters!$C$11-'1_Day_Lead'!I6)/(Parameters!$C$11-Parameters!$C$12)</f>
        <v>1.2222222222222223</v>
      </c>
      <c r="K6" s="10">
        <f>IF(J6&lt;0,0,IF(J6&gt;1,1,J6))</f>
        <v>1</v>
      </c>
      <c r="L6" s="10">
        <f>H6*K6</f>
        <v>9.5914895970261629</v>
      </c>
      <c r="M6" s="10">
        <f>MAX((M5+O5+D6-L6-P5),0)</f>
        <v>30.408510402973839</v>
      </c>
      <c r="N6" s="10" t="str">
        <f>IF(M6&lt;0.25*F6,"HI",IF(M6&lt;0.5*F6,"MI",IF(M6&lt;0.75*F6,"LI","NI")))</f>
        <v>LI</v>
      </c>
      <c r="O6" s="10">
        <f>IF(N6="NI",0,IF(N6="LI",0.25*F6,IF(N6="MI",0.5*F6,0.75*F6)))</f>
        <v>12.5</v>
      </c>
      <c r="P6" s="10">
        <f>0.25*M6</f>
        <v>7.6021276007434597</v>
      </c>
      <c r="Q6" s="2"/>
      <c r="R6" s="2"/>
      <c r="S6" s="2"/>
      <c r="T6" s="2"/>
      <c r="U6" s="2"/>
    </row>
    <row r="7" spans="2:21" x14ac:dyDescent="0.3">
      <c r="B7" s="9">
        <v>3</v>
      </c>
      <c r="C7" s="62"/>
      <c r="D7" s="9">
        <v>5.2</v>
      </c>
      <c r="E7" s="47">
        <v>12.452208946193844</v>
      </c>
      <c r="F7" s="4">
        <v>50</v>
      </c>
      <c r="G7" s="11">
        <v>0.65</v>
      </c>
      <c r="H7" s="10">
        <f t="shared" ref="H7:H66" si="0">E7*G7</f>
        <v>8.0939358150259988</v>
      </c>
      <c r="I7" s="10">
        <f>MAX(0,(I6+L6-D6-M6+O6))</f>
        <v>91.682979194052336</v>
      </c>
      <c r="J7" s="10">
        <f>(Parameters!$C$11-'1_Day_Lead'!I7)/(Parameters!$C$11-Parameters!$C$12)</f>
        <v>1.7018988343937507</v>
      </c>
      <c r="K7" s="10">
        <f t="shared" ref="K7:K66" si="1">IF(J7&lt;0,0,IF(J7&gt;1,1,J7))</f>
        <v>1</v>
      </c>
      <c r="L7" s="10">
        <f t="shared" ref="L7:L66" si="2">H7*K7</f>
        <v>8.0939358150259988</v>
      </c>
      <c r="M7" s="10">
        <f t="shared" ref="M7:M66" si="3">MAX((M6+O6+D7-L7-P6),0)</f>
        <v>32.412446987204383</v>
      </c>
      <c r="N7" s="10" t="str">
        <f t="shared" ref="N7:N66" si="4">IF(M7&lt;0.25*F7,"HI",IF(M7&lt;0.5*F7,"MI",IF(M7&lt;0.75*F7,"LI","NI")))</f>
        <v>LI</v>
      </c>
      <c r="O7" s="10">
        <f t="shared" ref="O7:O66" si="5">IF(N7="NI",0,IF(N7="LI",0.25*F7,IF(N7="MI",0.5*F7,0.75*F7)))</f>
        <v>12.5</v>
      </c>
      <c r="P7" s="10">
        <f t="shared" ref="P7:P66" si="6">0.25*M7</f>
        <v>8.1031117468010958</v>
      </c>
      <c r="Q7" s="2"/>
      <c r="R7" s="2"/>
      <c r="S7" s="2"/>
      <c r="T7" s="2"/>
      <c r="U7" s="2"/>
    </row>
    <row r="8" spans="2:21" x14ac:dyDescent="0.3">
      <c r="B8" s="9">
        <v>5</v>
      </c>
      <c r="C8" s="62"/>
      <c r="D8" s="9">
        <v>5.0999999999999996</v>
      </c>
      <c r="E8" s="47">
        <v>10.970119078630656</v>
      </c>
      <c r="F8" s="4">
        <v>50</v>
      </c>
      <c r="G8" s="11">
        <v>0.65</v>
      </c>
      <c r="H8" s="10">
        <f t="shared" si="0"/>
        <v>7.1305774011099263</v>
      </c>
      <c r="I8" s="10">
        <f t="shared" ref="I8:I66" si="7">MAX(0,(I7+L7-D7-M7+O7))</f>
        <v>74.664468021873944</v>
      </c>
      <c r="J8" s="10">
        <f>(Parameters!$C$11-'1_Day_Lead'!I8)/(Parameters!$C$11-Parameters!$C$12)</f>
        <v>2.17362003379557</v>
      </c>
      <c r="K8" s="10">
        <f t="shared" si="1"/>
        <v>1</v>
      </c>
      <c r="L8" s="10">
        <f t="shared" si="2"/>
        <v>7.1305774011099263</v>
      </c>
      <c r="M8" s="10">
        <f t="shared" si="3"/>
        <v>34.778757839293363</v>
      </c>
      <c r="N8" s="10" t="str">
        <f t="shared" si="4"/>
        <v>LI</v>
      </c>
      <c r="O8" s="10">
        <f t="shared" si="5"/>
        <v>12.5</v>
      </c>
      <c r="P8" s="10">
        <f t="shared" si="6"/>
        <v>8.6946894598233406</v>
      </c>
      <c r="Q8" s="2"/>
      <c r="R8" s="2"/>
      <c r="S8" s="2"/>
      <c r="T8" s="2"/>
      <c r="U8" s="2"/>
    </row>
    <row r="9" spans="2:21" x14ac:dyDescent="0.3">
      <c r="B9" s="9">
        <v>7</v>
      </c>
      <c r="C9" s="62"/>
      <c r="D9" s="9">
        <v>13.1</v>
      </c>
      <c r="E9" s="47">
        <v>6.4485450539107472</v>
      </c>
      <c r="F9" s="4">
        <v>50</v>
      </c>
      <c r="G9" s="11">
        <v>0.65</v>
      </c>
      <c r="H9" s="10">
        <f t="shared" si="0"/>
        <v>4.1915542850419856</v>
      </c>
      <c r="I9" s="10">
        <f t="shared" si="7"/>
        <v>54.416287583690519</v>
      </c>
      <c r="J9" s="10">
        <f>(Parameters!$C$11-'1_Day_Lead'!I9)/(Parameters!$C$11-Parameters!$C$12)</f>
        <v>2.6976677861454212</v>
      </c>
      <c r="K9" s="10">
        <f t="shared" si="1"/>
        <v>1</v>
      </c>
      <c r="L9" s="10">
        <f t="shared" si="2"/>
        <v>4.1915542850419856</v>
      </c>
      <c r="M9" s="10">
        <f t="shared" si="3"/>
        <v>47.492514094428032</v>
      </c>
      <c r="N9" s="10" t="str">
        <f t="shared" si="4"/>
        <v>NI</v>
      </c>
      <c r="O9" s="10">
        <f t="shared" si="5"/>
        <v>0</v>
      </c>
      <c r="P9" s="10">
        <f t="shared" si="6"/>
        <v>11.873128523607008</v>
      </c>
      <c r="Q9" s="2"/>
      <c r="R9" s="2"/>
      <c r="S9" s="2"/>
      <c r="T9" s="2"/>
      <c r="U9" s="2"/>
    </row>
    <row r="10" spans="2:21" x14ac:dyDescent="0.3">
      <c r="B10" s="9">
        <v>9</v>
      </c>
      <c r="C10" s="62"/>
      <c r="D10" s="9">
        <v>38.199999999999996</v>
      </c>
      <c r="E10" s="47">
        <v>2.7262698034795498</v>
      </c>
      <c r="F10" s="4">
        <v>50</v>
      </c>
      <c r="G10" s="11">
        <v>0.65</v>
      </c>
      <c r="H10" s="10">
        <f t="shared" si="0"/>
        <v>1.7720753722617075</v>
      </c>
      <c r="I10" s="10">
        <f t="shared" si="7"/>
        <v>0</v>
      </c>
      <c r="J10" s="10">
        <f>(Parameters!$C$11-'1_Day_Lead'!I10)/(Parameters!$C$11-Parameters!$C$12)</f>
        <v>3.1468000695553133</v>
      </c>
      <c r="K10" s="10">
        <f t="shared" si="1"/>
        <v>1</v>
      </c>
      <c r="L10" s="10">
        <f t="shared" si="2"/>
        <v>1.7720753722617075</v>
      </c>
      <c r="M10" s="10">
        <f t="shared" si="3"/>
        <v>72.047310198559302</v>
      </c>
      <c r="N10" s="10" t="str">
        <f t="shared" si="4"/>
        <v>NI</v>
      </c>
      <c r="O10" s="10">
        <f t="shared" si="5"/>
        <v>0</v>
      </c>
      <c r="P10" s="10">
        <f t="shared" si="6"/>
        <v>18.011827549639825</v>
      </c>
      <c r="Q10" s="2"/>
      <c r="R10" s="2"/>
      <c r="S10" s="2"/>
      <c r="T10" s="2"/>
      <c r="U10" s="2"/>
    </row>
    <row r="11" spans="2:21" x14ac:dyDescent="0.3">
      <c r="B11" s="9">
        <v>11</v>
      </c>
      <c r="C11" s="62"/>
      <c r="D11" s="9">
        <v>7.5</v>
      </c>
      <c r="E11" s="47">
        <v>13.273419439067037</v>
      </c>
      <c r="F11" s="4">
        <v>50</v>
      </c>
      <c r="G11" s="11">
        <v>0.65</v>
      </c>
      <c r="H11" s="10">
        <f t="shared" si="0"/>
        <v>8.6277226353935745</v>
      </c>
      <c r="I11" s="10">
        <f t="shared" si="7"/>
        <v>0</v>
      </c>
      <c r="J11" s="10">
        <f>(Parameters!$C$11-'1_Day_Lead'!I11)/(Parameters!$C$11-Parameters!$C$12)</f>
        <v>3.623896648038146</v>
      </c>
      <c r="K11" s="10">
        <f t="shared" si="1"/>
        <v>1</v>
      </c>
      <c r="L11" s="10">
        <f t="shared" si="2"/>
        <v>8.6277226353935745</v>
      </c>
      <c r="M11" s="10">
        <f t="shared" si="3"/>
        <v>52.907760013525895</v>
      </c>
      <c r="N11" s="10" t="str">
        <f t="shared" si="4"/>
        <v>NI</v>
      </c>
      <c r="O11" s="10">
        <f t="shared" si="5"/>
        <v>0</v>
      </c>
      <c r="P11" s="10">
        <f t="shared" si="6"/>
        <v>13.226940003381474</v>
      </c>
      <c r="Q11" s="2"/>
      <c r="R11" s="2"/>
      <c r="S11" s="2"/>
      <c r="T11" s="2"/>
      <c r="U11" s="2"/>
    </row>
    <row r="12" spans="2:21" x14ac:dyDescent="0.3">
      <c r="B12" s="9">
        <v>13</v>
      </c>
      <c r="C12" s="62"/>
      <c r="D12" s="9">
        <v>0</v>
      </c>
      <c r="E12" s="47">
        <v>14.438265880462058</v>
      </c>
      <c r="F12" s="4">
        <v>50</v>
      </c>
      <c r="G12" s="11">
        <v>0.65</v>
      </c>
      <c r="H12" s="10">
        <f t="shared" si="0"/>
        <v>9.3848728223003377</v>
      </c>
      <c r="I12" s="10">
        <f t="shared" si="7"/>
        <v>0</v>
      </c>
      <c r="J12" s="10">
        <f>(Parameters!$C$11-'1_Day_Lead'!I12)/(Parameters!$C$11-Parameters!$C$12)</f>
        <v>4</v>
      </c>
      <c r="K12" s="10">
        <f t="shared" si="1"/>
        <v>1</v>
      </c>
      <c r="L12" s="10">
        <f t="shared" si="2"/>
        <v>9.3848728223003377</v>
      </c>
      <c r="M12" s="10">
        <f t="shared" si="3"/>
        <v>30.295947187844085</v>
      </c>
      <c r="N12" s="10" t="str">
        <f t="shared" si="4"/>
        <v>LI</v>
      </c>
      <c r="O12" s="10">
        <f t="shared" si="5"/>
        <v>12.5</v>
      </c>
      <c r="P12" s="10">
        <f t="shared" si="6"/>
        <v>7.5739867969610213</v>
      </c>
      <c r="Q12" s="2"/>
      <c r="R12" s="2"/>
      <c r="S12" s="2"/>
      <c r="T12" s="2"/>
      <c r="U12" s="2"/>
    </row>
    <row r="13" spans="2:21" x14ac:dyDescent="0.3">
      <c r="B13" s="9">
        <v>15</v>
      </c>
      <c r="C13" s="62"/>
      <c r="D13" s="9">
        <v>0</v>
      </c>
      <c r="E13" s="47">
        <v>12.525827356708781</v>
      </c>
      <c r="F13" s="4">
        <v>50</v>
      </c>
      <c r="G13" s="11">
        <v>0.65</v>
      </c>
      <c r="H13" s="10">
        <f t="shared" si="0"/>
        <v>8.1417877818607085</v>
      </c>
      <c r="I13" s="10">
        <f t="shared" si="7"/>
        <v>0</v>
      </c>
      <c r="J13" s="10">
        <f>(Parameters!$C$11-'1_Day_Lead'!I13)/(Parameters!$C$11-Parameters!$C$12)</f>
        <v>4</v>
      </c>
      <c r="K13" s="10">
        <f t="shared" si="1"/>
        <v>1</v>
      </c>
      <c r="L13" s="10">
        <f t="shared" si="2"/>
        <v>8.1417877818607085</v>
      </c>
      <c r="M13" s="10">
        <f t="shared" si="3"/>
        <v>27.080172609022355</v>
      </c>
      <c r="N13" s="10" t="str">
        <f t="shared" si="4"/>
        <v>LI</v>
      </c>
      <c r="O13" s="10">
        <f t="shared" si="5"/>
        <v>12.5</v>
      </c>
      <c r="P13" s="10">
        <f t="shared" si="6"/>
        <v>6.7700431522555888</v>
      </c>
      <c r="Q13" s="2"/>
      <c r="R13" s="2"/>
      <c r="S13" s="2"/>
      <c r="T13" s="2"/>
      <c r="U13" s="2"/>
    </row>
    <row r="14" spans="2:21" x14ac:dyDescent="0.3">
      <c r="B14" s="9">
        <v>17</v>
      </c>
      <c r="C14" s="62"/>
      <c r="D14" s="9">
        <v>0</v>
      </c>
      <c r="E14" s="47">
        <v>7.8230479155553443</v>
      </c>
      <c r="F14" s="4">
        <v>50</v>
      </c>
      <c r="G14" s="11">
        <v>0.65</v>
      </c>
      <c r="H14" s="10">
        <f t="shared" si="0"/>
        <v>5.0849811451109739</v>
      </c>
      <c r="I14" s="10">
        <f t="shared" si="7"/>
        <v>0</v>
      </c>
      <c r="J14" s="10">
        <f>(Parameters!$C$11-'1_Day_Lead'!I14)/(Parameters!$C$11-Parameters!$C$12)</f>
        <v>4</v>
      </c>
      <c r="K14" s="10">
        <f t="shared" si="1"/>
        <v>1</v>
      </c>
      <c r="L14" s="10">
        <f t="shared" si="2"/>
        <v>5.0849811451109739</v>
      </c>
      <c r="M14" s="10">
        <f t="shared" si="3"/>
        <v>27.725148311655794</v>
      </c>
      <c r="N14" s="10" t="str">
        <f t="shared" si="4"/>
        <v>LI</v>
      </c>
      <c r="O14" s="10">
        <f t="shared" si="5"/>
        <v>12.5</v>
      </c>
      <c r="P14" s="10">
        <f t="shared" si="6"/>
        <v>6.9312870779139484</v>
      </c>
      <c r="Q14" s="2"/>
      <c r="R14" s="2"/>
      <c r="S14" s="2"/>
      <c r="T14" s="2"/>
      <c r="U14" s="2"/>
    </row>
    <row r="15" spans="2:21" x14ac:dyDescent="0.3">
      <c r="B15" s="9">
        <v>19</v>
      </c>
      <c r="C15" s="62"/>
      <c r="D15" s="9">
        <v>1.4</v>
      </c>
      <c r="E15" s="47">
        <v>16.714218912870265</v>
      </c>
      <c r="F15" s="4">
        <v>50</v>
      </c>
      <c r="G15" s="11">
        <v>0.65</v>
      </c>
      <c r="H15" s="10">
        <f t="shared" si="0"/>
        <v>10.864242293365672</v>
      </c>
      <c r="I15" s="10">
        <f t="shared" si="7"/>
        <v>0</v>
      </c>
      <c r="J15" s="10">
        <f>(Parameters!$C$11-'1_Day_Lead'!I15)/(Parameters!$C$11-Parameters!$C$12)</f>
        <v>3.8329551050131556</v>
      </c>
      <c r="K15" s="10">
        <f t="shared" si="1"/>
        <v>1</v>
      </c>
      <c r="L15" s="10">
        <f t="shared" si="2"/>
        <v>10.864242293365672</v>
      </c>
      <c r="M15" s="10">
        <f t="shared" si="3"/>
        <v>23.829618940376172</v>
      </c>
      <c r="N15" s="10" t="str">
        <f t="shared" si="4"/>
        <v>MI</v>
      </c>
      <c r="O15" s="10">
        <f t="shared" si="5"/>
        <v>25</v>
      </c>
      <c r="P15" s="10">
        <f t="shared" si="6"/>
        <v>5.9574047350940429</v>
      </c>
      <c r="Q15" s="2"/>
      <c r="R15" s="2"/>
      <c r="S15" s="2"/>
      <c r="T15" s="2"/>
      <c r="U15" s="2"/>
    </row>
    <row r="16" spans="2:21" x14ac:dyDescent="0.3">
      <c r="B16" s="9">
        <v>21</v>
      </c>
      <c r="C16" s="62"/>
      <c r="D16" s="9">
        <v>0</v>
      </c>
      <c r="E16" s="47">
        <v>7.827785793750575</v>
      </c>
      <c r="F16" s="4">
        <v>50</v>
      </c>
      <c r="G16" s="11">
        <v>0.65</v>
      </c>
      <c r="H16" s="10">
        <f t="shared" si="0"/>
        <v>5.0880607659378736</v>
      </c>
      <c r="I16" s="10">
        <f t="shared" si="7"/>
        <v>10.6346233529895</v>
      </c>
      <c r="J16" s="10">
        <f>(Parameters!$C$11-'1_Day_Lead'!I16)/(Parameters!$C$11-Parameters!$C$12)</f>
        <v>4</v>
      </c>
      <c r="K16" s="10">
        <f t="shared" si="1"/>
        <v>1</v>
      </c>
      <c r="L16" s="10">
        <f t="shared" si="2"/>
        <v>5.0880607659378736</v>
      </c>
      <c r="M16" s="10">
        <f t="shared" si="3"/>
        <v>37.784153439344252</v>
      </c>
      <c r="N16" s="10" t="str">
        <f t="shared" si="4"/>
        <v>NI</v>
      </c>
      <c r="O16" s="10">
        <f t="shared" si="5"/>
        <v>0</v>
      </c>
      <c r="P16" s="10">
        <f t="shared" si="6"/>
        <v>9.4460383598360629</v>
      </c>
      <c r="Q16" s="2"/>
      <c r="R16" s="2"/>
      <c r="S16" s="2"/>
      <c r="T16" s="2"/>
      <c r="U16" s="2"/>
    </row>
    <row r="17" spans="1:21" x14ac:dyDescent="0.3">
      <c r="B17" s="9">
        <v>23</v>
      </c>
      <c r="C17" s="62"/>
      <c r="D17" s="9">
        <v>9.3000000000000007</v>
      </c>
      <c r="E17" s="47">
        <v>9.1398912848306839</v>
      </c>
      <c r="F17" s="4">
        <v>50</v>
      </c>
      <c r="G17" s="11">
        <v>0.65</v>
      </c>
      <c r="H17" s="10">
        <f t="shared" si="0"/>
        <v>5.9409293351399448</v>
      </c>
      <c r="I17" s="10">
        <f t="shared" si="7"/>
        <v>0</v>
      </c>
      <c r="J17" s="10">
        <f>(Parameters!$C$11-'1_Day_Lead'!I17)/(Parameters!$C$11-Parameters!$C$12)</f>
        <v>4</v>
      </c>
      <c r="K17" s="10">
        <f t="shared" si="1"/>
        <v>1</v>
      </c>
      <c r="L17" s="10">
        <f t="shared" si="2"/>
        <v>5.9409293351399448</v>
      </c>
      <c r="M17" s="10">
        <f t="shared" si="3"/>
        <v>31.697185744368245</v>
      </c>
      <c r="N17" s="10" t="str">
        <f t="shared" si="4"/>
        <v>LI</v>
      </c>
      <c r="O17" s="10">
        <f t="shared" si="5"/>
        <v>12.5</v>
      </c>
      <c r="P17" s="10">
        <f t="shared" si="6"/>
        <v>7.9242964360920611</v>
      </c>
      <c r="Q17" s="2"/>
      <c r="R17" s="2"/>
      <c r="S17" s="2"/>
      <c r="T17" s="2"/>
      <c r="U17" s="2"/>
    </row>
    <row r="18" spans="1:21" x14ac:dyDescent="0.3">
      <c r="B18" s="9">
        <v>25</v>
      </c>
      <c r="C18" s="63"/>
      <c r="D18" s="9">
        <v>2.4</v>
      </c>
      <c r="E18" s="47">
        <v>4.609381497745078</v>
      </c>
      <c r="F18" s="4">
        <v>50</v>
      </c>
      <c r="G18" s="11">
        <v>0.65</v>
      </c>
      <c r="H18" s="10">
        <f t="shared" si="0"/>
        <v>2.996097973534301</v>
      </c>
      <c r="I18" s="10">
        <f t="shared" si="7"/>
        <v>0</v>
      </c>
      <c r="J18" s="10">
        <f>(Parameters!$C$11-'1_Day_Lead'!I18)/(Parameters!$C$11-Parameters!$C$12)</f>
        <v>4</v>
      </c>
      <c r="K18" s="10">
        <f t="shared" si="1"/>
        <v>1</v>
      </c>
      <c r="L18" s="10">
        <f t="shared" si="2"/>
        <v>2.996097973534301</v>
      </c>
      <c r="M18" s="10">
        <f t="shared" si="3"/>
        <v>35.676791334741878</v>
      </c>
      <c r="N18" s="10" t="str">
        <f t="shared" si="4"/>
        <v>LI</v>
      </c>
      <c r="O18" s="10">
        <f t="shared" si="5"/>
        <v>12.5</v>
      </c>
      <c r="P18" s="10">
        <f t="shared" si="6"/>
        <v>8.9191978336854696</v>
      </c>
      <c r="Q18" s="2"/>
      <c r="R18" s="2"/>
      <c r="S18" s="2"/>
      <c r="T18" s="2"/>
      <c r="U18" s="2"/>
    </row>
    <row r="19" spans="1:21" x14ac:dyDescent="0.3">
      <c r="A19">
        <f>COUNT(E19:E36)</f>
        <v>18</v>
      </c>
      <c r="B19" s="9">
        <v>27</v>
      </c>
      <c r="C19" s="61" t="s">
        <v>39</v>
      </c>
      <c r="D19" s="9">
        <v>5.4</v>
      </c>
      <c r="E19" s="47">
        <v>8.3719021979488044</v>
      </c>
      <c r="F19" s="4">
        <v>30</v>
      </c>
      <c r="G19" s="11">
        <f>G18+(Parameters!$E$18-Parameters!$E$17)/$A$19</f>
        <v>0.67777777777777781</v>
      </c>
      <c r="H19" s="10">
        <f t="shared" si="0"/>
        <v>5.6742892674986347</v>
      </c>
      <c r="I19" s="10">
        <f t="shared" si="7"/>
        <v>0</v>
      </c>
      <c r="J19" s="10">
        <f>(Parameters!$C$11-'1_Day_Lead'!I19)/(Parameters!$C$11-Parameters!$C$12)</f>
        <v>4</v>
      </c>
      <c r="K19" s="10">
        <f t="shared" si="1"/>
        <v>1</v>
      </c>
      <c r="L19" s="10">
        <f t="shared" si="2"/>
        <v>5.6742892674986347</v>
      </c>
      <c r="M19" s="10">
        <f t="shared" si="3"/>
        <v>38.983304233557774</v>
      </c>
      <c r="N19" s="10" t="str">
        <f t="shared" si="4"/>
        <v>NI</v>
      </c>
      <c r="O19" s="10">
        <f t="shared" si="5"/>
        <v>0</v>
      </c>
      <c r="P19" s="10">
        <f t="shared" si="6"/>
        <v>9.7458260583894436</v>
      </c>
      <c r="Q19" s="2"/>
      <c r="R19" s="2"/>
      <c r="S19" s="2"/>
      <c r="T19" s="2"/>
      <c r="U19" s="2"/>
    </row>
    <row r="20" spans="1:21" x14ac:dyDescent="0.3">
      <c r="B20" s="9">
        <v>29</v>
      </c>
      <c r="C20" s="62"/>
      <c r="D20" s="9">
        <v>5.4</v>
      </c>
      <c r="E20" s="47">
        <v>7.3679452740430174</v>
      </c>
      <c r="F20" s="4">
        <v>30</v>
      </c>
      <c r="G20" s="11">
        <f>G19+(Parameters!$E$18-Parameters!$E$17)/$A$19</f>
        <v>0.7055555555555556</v>
      </c>
      <c r="H20" s="10">
        <f t="shared" si="0"/>
        <v>5.1984947211303512</v>
      </c>
      <c r="I20" s="10">
        <f t="shared" si="7"/>
        <v>0</v>
      </c>
      <c r="J20" s="10">
        <f>(Parameters!$C$11-'1_Day_Lead'!I20)/(Parameters!$C$11-Parameters!$C$12)</f>
        <v>4</v>
      </c>
      <c r="K20" s="10">
        <f t="shared" si="1"/>
        <v>1</v>
      </c>
      <c r="L20" s="10">
        <f t="shared" si="2"/>
        <v>5.1984947211303512</v>
      </c>
      <c r="M20" s="10">
        <f t="shared" si="3"/>
        <v>29.438983454037977</v>
      </c>
      <c r="N20" s="10" t="str">
        <f t="shared" si="4"/>
        <v>NI</v>
      </c>
      <c r="O20" s="10">
        <f t="shared" si="5"/>
        <v>0</v>
      </c>
      <c r="P20" s="10">
        <f t="shared" si="6"/>
        <v>7.3597458635094943</v>
      </c>
      <c r="Q20" s="2"/>
      <c r="R20" s="2"/>
      <c r="S20" s="2"/>
      <c r="T20" s="2"/>
      <c r="U20" s="2"/>
    </row>
    <row r="21" spans="1:21" x14ac:dyDescent="0.3">
      <c r="B21" s="9">
        <v>31</v>
      </c>
      <c r="C21" s="62"/>
      <c r="D21" s="9">
        <v>8.4</v>
      </c>
      <c r="E21" s="47">
        <v>7.102731549394389</v>
      </c>
      <c r="F21" s="4">
        <v>30</v>
      </c>
      <c r="G21" s="11">
        <f>G20+(Parameters!$E$18-Parameters!$E$17)/$A$19</f>
        <v>0.73333333333333339</v>
      </c>
      <c r="H21" s="10">
        <f t="shared" si="0"/>
        <v>5.2086698028892187</v>
      </c>
      <c r="I21" s="10">
        <f t="shared" si="7"/>
        <v>0</v>
      </c>
      <c r="J21" s="10">
        <f>(Parameters!$C$11-'1_Day_Lead'!I21)/(Parameters!$C$11-Parameters!$C$12)</f>
        <v>4</v>
      </c>
      <c r="K21" s="10">
        <f t="shared" si="1"/>
        <v>1</v>
      </c>
      <c r="L21" s="10">
        <f t="shared" si="2"/>
        <v>5.2086698028892187</v>
      </c>
      <c r="M21" s="10">
        <f t="shared" si="3"/>
        <v>25.270567787639266</v>
      </c>
      <c r="N21" s="10" t="str">
        <f t="shared" si="4"/>
        <v>NI</v>
      </c>
      <c r="O21" s="10">
        <f t="shared" si="5"/>
        <v>0</v>
      </c>
      <c r="P21" s="10">
        <f t="shared" si="6"/>
        <v>6.3176419469098164</v>
      </c>
      <c r="Q21" s="2"/>
      <c r="R21" s="2"/>
      <c r="S21" s="2"/>
      <c r="T21" s="2"/>
      <c r="U21" s="2"/>
    </row>
    <row r="22" spans="1:21" x14ac:dyDescent="0.3">
      <c r="B22" s="9">
        <v>33</v>
      </c>
      <c r="C22" s="62"/>
      <c r="D22" s="9">
        <v>0.3</v>
      </c>
      <c r="E22" s="47">
        <v>8.3660330129672378</v>
      </c>
      <c r="F22" s="4">
        <v>30</v>
      </c>
      <c r="G22" s="11">
        <f>G21+(Parameters!$E$18-Parameters!$E$17)/$A$19</f>
        <v>0.76111111111111118</v>
      </c>
      <c r="H22" s="10">
        <f t="shared" si="0"/>
        <v>6.367480682091732</v>
      </c>
      <c r="I22" s="10">
        <f t="shared" si="7"/>
        <v>0</v>
      </c>
      <c r="J22" s="10">
        <f>(Parameters!$C$11-'1_Day_Lead'!I22)/(Parameters!$C$11-Parameters!$C$12)</f>
        <v>4</v>
      </c>
      <c r="K22" s="10">
        <f t="shared" si="1"/>
        <v>1</v>
      </c>
      <c r="L22" s="10">
        <f t="shared" si="2"/>
        <v>6.367480682091732</v>
      </c>
      <c r="M22" s="10">
        <f t="shared" si="3"/>
        <v>12.885445158637719</v>
      </c>
      <c r="N22" s="10" t="str">
        <f t="shared" si="4"/>
        <v>MI</v>
      </c>
      <c r="O22" s="10">
        <f t="shared" si="5"/>
        <v>15</v>
      </c>
      <c r="P22" s="10">
        <f t="shared" si="6"/>
        <v>3.2213612896594297</v>
      </c>
      <c r="Q22" s="2"/>
      <c r="R22" s="2"/>
      <c r="S22" s="2"/>
      <c r="T22" s="2"/>
      <c r="U22" s="2"/>
    </row>
    <row r="23" spans="1:21" x14ac:dyDescent="0.3">
      <c r="B23" s="9">
        <v>35</v>
      </c>
      <c r="C23" s="62"/>
      <c r="D23" s="9">
        <v>20.7</v>
      </c>
      <c r="E23" s="47">
        <v>3.6205664083758538</v>
      </c>
      <c r="F23" s="4">
        <v>30</v>
      </c>
      <c r="G23" s="11">
        <f>G22+(Parameters!$E$18-Parameters!$E$17)/$A$19</f>
        <v>0.78888888888888897</v>
      </c>
      <c r="H23" s="10">
        <f t="shared" si="0"/>
        <v>2.8562246110520628</v>
      </c>
      <c r="I23" s="10">
        <f t="shared" si="7"/>
        <v>8.1820355234540134</v>
      </c>
      <c r="J23" s="10">
        <f>(Parameters!$C$11-'1_Day_Lead'!I23)/(Parameters!$C$11-Parameters!$C$12)</f>
        <v>4</v>
      </c>
      <c r="K23" s="10">
        <f t="shared" si="1"/>
        <v>1</v>
      </c>
      <c r="L23" s="10">
        <f t="shared" si="2"/>
        <v>2.8562246110520628</v>
      </c>
      <c r="M23" s="10">
        <f t="shared" si="3"/>
        <v>42.507859257926228</v>
      </c>
      <c r="N23" s="10" t="str">
        <f t="shared" si="4"/>
        <v>NI</v>
      </c>
      <c r="O23" s="10">
        <f t="shared" si="5"/>
        <v>0</v>
      </c>
      <c r="P23" s="10">
        <f t="shared" si="6"/>
        <v>10.626964814481557</v>
      </c>
      <c r="Q23" s="2"/>
      <c r="R23" s="2"/>
      <c r="S23" s="2"/>
      <c r="T23" s="2"/>
      <c r="U23" s="2"/>
    </row>
    <row r="24" spans="1:21" x14ac:dyDescent="0.3">
      <c r="B24" s="9">
        <v>37</v>
      </c>
      <c r="C24" s="62"/>
      <c r="D24" s="9">
        <v>24.4</v>
      </c>
      <c r="E24" s="47">
        <v>7.1165967869665243</v>
      </c>
      <c r="F24" s="4">
        <v>30</v>
      </c>
      <c r="G24" s="11">
        <f>G23+(Parameters!$E$18-Parameters!$E$17)/$A$19</f>
        <v>0.81666666666666676</v>
      </c>
      <c r="H24" s="10">
        <f t="shared" si="0"/>
        <v>5.8118873760226624</v>
      </c>
      <c r="I24" s="10">
        <f t="shared" si="7"/>
        <v>0</v>
      </c>
      <c r="J24" s="10">
        <f>(Parameters!$C$11-'1_Day_Lead'!I24)/(Parameters!$C$11-Parameters!$C$12)</f>
        <v>4</v>
      </c>
      <c r="K24" s="10">
        <f t="shared" si="1"/>
        <v>1</v>
      </c>
      <c r="L24" s="10">
        <f t="shared" si="2"/>
        <v>5.8118873760226624</v>
      </c>
      <c r="M24" s="10">
        <f t="shared" si="3"/>
        <v>50.469007067421998</v>
      </c>
      <c r="N24" s="10" t="str">
        <f t="shared" si="4"/>
        <v>NI</v>
      </c>
      <c r="O24" s="10">
        <f t="shared" si="5"/>
        <v>0</v>
      </c>
      <c r="P24" s="10">
        <f t="shared" si="6"/>
        <v>12.6172517668555</v>
      </c>
      <c r="Q24" s="2"/>
      <c r="R24" s="2"/>
      <c r="S24" s="2"/>
      <c r="T24" s="2"/>
      <c r="U24" s="2"/>
    </row>
    <row r="25" spans="1:21" x14ac:dyDescent="0.3">
      <c r="B25" s="9">
        <v>39</v>
      </c>
      <c r="C25" s="62"/>
      <c r="D25" s="9">
        <v>20.7</v>
      </c>
      <c r="E25" s="47">
        <v>5.0030514415423237</v>
      </c>
      <c r="F25" s="4">
        <v>30</v>
      </c>
      <c r="G25" s="11">
        <f>G24+(Parameters!$E$18-Parameters!$E$17)/$A$19</f>
        <v>0.84444444444444455</v>
      </c>
      <c r="H25" s="10">
        <f t="shared" si="0"/>
        <v>4.2247989950801852</v>
      </c>
      <c r="I25" s="10">
        <f t="shared" si="7"/>
        <v>0</v>
      </c>
      <c r="J25" s="10">
        <f>(Parameters!$C$11-'1_Day_Lead'!I25)/(Parameters!$C$11-Parameters!$C$12)</f>
        <v>4</v>
      </c>
      <c r="K25" s="10">
        <f t="shared" si="1"/>
        <v>1</v>
      </c>
      <c r="L25" s="10">
        <f t="shared" si="2"/>
        <v>4.2247989950801852</v>
      </c>
      <c r="M25" s="10">
        <f t="shared" si="3"/>
        <v>54.326956305486306</v>
      </c>
      <c r="N25" s="10" t="str">
        <f t="shared" si="4"/>
        <v>NI</v>
      </c>
      <c r="O25" s="10">
        <f t="shared" si="5"/>
        <v>0</v>
      </c>
      <c r="P25" s="10">
        <f t="shared" si="6"/>
        <v>13.581739076371576</v>
      </c>
      <c r="Q25" s="2"/>
      <c r="R25" s="2"/>
      <c r="S25" s="2"/>
      <c r="T25" s="2"/>
      <c r="U25" s="2"/>
    </row>
    <row r="26" spans="1:21" x14ac:dyDescent="0.3">
      <c r="B26" s="9">
        <v>41</v>
      </c>
      <c r="C26" s="62"/>
      <c r="D26" s="9">
        <v>29</v>
      </c>
      <c r="E26" s="47">
        <v>1.7427114801760082</v>
      </c>
      <c r="F26" s="4">
        <v>30</v>
      </c>
      <c r="G26" s="11">
        <f>G25+(Parameters!$E$18-Parameters!$E$17)/$A$19</f>
        <v>0.87222222222222234</v>
      </c>
      <c r="H26" s="10">
        <f t="shared" si="0"/>
        <v>1.5200316799312963</v>
      </c>
      <c r="I26" s="10">
        <f t="shared" si="7"/>
        <v>0</v>
      </c>
      <c r="J26" s="10">
        <f>(Parameters!$C$11-'1_Day_Lead'!I26)/(Parameters!$C$11-Parameters!$C$12)</f>
        <v>4</v>
      </c>
      <c r="K26" s="10">
        <f t="shared" si="1"/>
        <v>1</v>
      </c>
      <c r="L26" s="10">
        <f t="shared" si="2"/>
        <v>1.5200316799312963</v>
      </c>
      <c r="M26" s="10">
        <f t="shared" si="3"/>
        <v>68.225185549183436</v>
      </c>
      <c r="N26" s="10" t="str">
        <f t="shared" si="4"/>
        <v>NI</v>
      </c>
      <c r="O26" s="10">
        <f t="shared" si="5"/>
        <v>0</v>
      </c>
      <c r="P26" s="10">
        <f t="shared" si="6"/>
        <v>17.056296387295859</v>
      </c>
      <c r="Q26" s="2"/>
      <c r="R26" s="2"/>
      <c r="S26" s="2"/>
      <c r="T26" s="2"/>
      <c r="U26" s="2"/>
    </row>
    <row r="27" spans="1:21" x14ac:dyDescent="0.3">
      <c r="B27" s="9">
        <v>43</v>
      </c>
      <c r="C27" s="62"/>
      <c r="D27" s="9">
        <v>49.5</v>
      </c>
      <c r="E27" s="47">
        <v>6.2170483458682542</v>
      </c>
      <c r="F27" s="4">
        <v>30</v>
      </c>
      <c r="G27" s="11">
        <f>G26+(Parameters!$E$18-Parameters!$E$17)/$A$19</f>
        <v>0.90000000000000013</v>
      </c>
      <c r="H27" s="10">
        <f t="shared" si="0"/>
        <v>5.5953435112814294</v>
      </c>
      <c r="I27" s="10">
        <f t="shared" si="7"/>
        <v>0</v>
      </c>
      <c r="J27" s="10">
        <f>(Parameters!$C$11-'1_Day_Lead'!I27)/(Parameters!$C$11-Parameters!$C$12)</f>
        <v>4</v>
      </c>
      <c r="K27" s="10">
        <f t="shared" si="1"/>
        <v>1</v>
      </c>
      <c r="L27" s="10">
        <f t="shared" si="2"/>
        <v>5.5953435112814294</v>
      </c>
      <c r="M27" s="10">
        <f t="shared" si="3"/>
        <v>95.07354565060615</v>
      </c>
      <c r="N27" s="10" t="str">
        <f t="shared" si="4"/>
        <v>NI</v>
      </c>
      <c r="O27" s="10">
        <f t="shared" si="5"/>
        <v>0</v>
      </c>
      <c r="P27" s="10">
        <f t="shared" si="6"/>
        <v>23.768386412651537</v>
      </c>
      <c r="Q27" s="2"/>
      <c r="R27" s="2"/>
      <c r="S27" s="2"/>
      <c r="T27" s="2"/>
      <c r="U27" s="2"/>
    </row>
    <row r="28" spans="1:21" x14ac:dyDescent="0.3">
      <c r="B28" s="9">
        <v>45</v>
      </c>
      <c r="C28" s="62"/>
      <c r="D28" s="9">
        <v>17.5</v>
      </c>
      <c r="E28" s="47">
        <v>2.4766876889202152</v>
      </c>
      <c r="F28" s="4">
        <v>30</v>
      </c>
      <c r="G28" s="11">
        <f>G27+(Parameters!$E$18-Parameters!$E$17)/$A$19</f>
        <v>0.92777777777777792</v>
      </c>
      <c r="H28" s="10">
        <f t="shared" si="0"/>
        <v>2.2978158002759779</v>
      </c>
      <c r="I28" s="10">
        <f t="shared" si="7"/>
        <v>0</v>
      </c>
      <c r="J28" s="10">
        <f>(Parameters!$C$11-'1_Day_Lead'!I28)/(Parameters!$C$11-Parameters!$C$12)</f>
        <v>4</v>
      </c>
      <c r="K28" s="10">
        <f t="shared" si="1"/>
        <v>1</v>
      </c>
      <c r="L28" s="10">
        <f t="shared" si="2"/>
        <v>2.2978158002759779</v>
      </c>
      <c r="M28" s="10">
        <f t="shared" si="3"/>
        <v>86.507343437678628</v>
      </c>
      <c r="N28" s="10" t="str">
        <f t="shared" si="4"/>
        <v>NI</v>
      </c>
      <c r="O28" s="10">
        <f t="shared" si="5"/>
        <v>0</v>
      </c>
      <c r="P28" s="10">
        <f t="shared" si="6"/>
        <v>21.626835859419657</v>
      </c>
      <c r="Q28" s="2"/>
      <c r="R28" s="2"/>
      <c r="S28" s="2"/>
      <c r="T28" s="2"/>
      <c r="U28" s="2"/>
    </row>
    <row r="29" spans="1:21" x14ac:dyDescent="0.3">
      <c r="B29" s="9">
        <v>47</v>
      </c>
      <c r="C29" s="62"/>
      <c r="D29" s="9">
        <v>54.8</v>
      </c>
      <c r="E29" s="47">
        <v>3.3045600284250911</v>
      </c>
      <c r="F29" s="4">
        <v>30</v>
      </c>
      <c r="G29" s="11">
        <f>G28+(Parameters!$E$18-Parameters!$E$17)/$A$19</f>
        <v>0.95555555555555571</v>
      </c>
      <c r="H29" s="10">
        <f t="shared" si="0"/>
        <v>3.157690693828421</v>
      </c>
      <c r="I29" s="10">
        <f t="shared" si="7"/>
        <v>0</v>
      </c>
      <c r="J29" s="10">
        <f>(Parameters!$C$11-'1_Day_Lead'!I29)/(Parameters!$C$11-Parameters!$C$12)</f>
        <v>4</v>
      </c>
      <c r="K29" s="10">
        <f t="shared" si="1"/>
        <v>1</v>
      </c>
      <c r="L29" s="10">
        <f t="shared" si="2"/>
        <v>3.157690693828421</v>
      </c>
      <c r="M29" s="10">
        <f t="shared" si="3"/>
        <v>116.52281688443057</v>
      </c>
      <c r="N29" s="10" t="str">
        <f t="shared" si="4"/>
        <v>NI</v>
      </c>
      <c r="O29" s="10">
        <f t="shared" si="5"/>
        <v>0</v>
      </c>
      <c r="P29" s="10">
        <f t="shared" si="6"/>
        <v>29.130704221107642</v>
      </c>
      <c r="Q29" s="2"/>
      <c r="R29" s="2"/>
      <c r="S29" s="2"/>
      <c r="T29" s="2"/>
      <c r="U29" s="2"/>
    </row>
    <row r="30" spans="1:21" x14ac:dyDescent="0.3">
      <c r="B30" s="9">
        <v>49</v>
      </c>
      <c r="C30" s="62"/>
      <c r="D30" s="9">
        <v>10.700000000000001</v>
      </c>
      <c r="E30" s="47">
        <v>6.0663883679672947</v>
      </c>
      <c r="F30" s="4">
        <v>30</v>
      </c>
      <c r="G30" s="11">
        <f>G29+(Parameters!$E$18-Parameters!$E$17)/$A$19</f>
        <v>0.9833333333333335</v>
      </c>
      <c r="H30" s="10">
        <f t="shared" si="0"/>
        <v>5.9652818951678412</v>
      </c>
      <c r="I30" s="10">
        <f t="shared" si="7"/>
        <v>0</v>
      </c>
      <c r="J30" s="10">
        <f>(Parameters!$C$11-'1_Day_Lead'!I30)/(Parameters!$C$11-Parameters!$C$12)</f>
        <v>4</v>
      </c>
      <c r="K30" s="10">
        <f t="shared" si="1"/>
        <v>1</v>
      </c>
      <c r="L30" s="10">
        <f t="shared" si="2"/>
        <v>5.9652818951678412</v>
      </c>
      <c r="M30" s="10">
        <f t="shared" si="3"/>
        <v>92.126830768155088</v>
      </c>
      <c r="N30" s="10" t="str">
        <f t="shared" si="4"/>
        <v>NI</v>
      </c>
      <c r="O30" s="10">
        <f t="shared" si="5"/>
        <v>0</v>
      </c>
      <c r="P30" s="10">
        <f t="shared" si="6"/>
        <v>23.031707692038772</v>
      </c>
      <c r="Q30" s="2"/>
      <c r="R30" s="2"/>
      <c r="S30" s="2"/>
      <c r="T30" s="2"/>
      <c r="U30" s="2"/>
    </row>
    <row r="31" spans="1:21" ht="14.7" customHeight="1" x14ac:dyDescent="0.3">
      <c r="B31" s="9">
        <v>51</v>
      </c>
      <c r="C31" s="62"/>
      <c r="D31" s="9">
        <v>23.8</v>
      </c>
      <c r="E31" s="47">
        <v>2.7618805323317073</v>
      </c>
      <c r="F31" s="4">
        <v>30</v>
      </c>
      <c r="G31" s="11">
        <f>G30+(Parameters!$E$18-Parameters!$E$17)/$A$19</f>
        <v>1.0111111111111113</v>
      </c>
      <c r="H31" s="10">
        <f t="shared" si="0"/>
        <v>2.7925680938020601</v>
      </c>
      <c r="I31" s="10">
        <f t="shared" si="7"/>
        <v>0</v>
      </c>
      <c r="J31" s="10">
        <f>(Parameters!$C$11-'1_Day_Lead'!I31)/(Parameters!$C$11-Parameters!$C$12)</f>
        <v>4</v>
      </c>
      <c r="K31" s="10">
        <f t="shared" si="1"/>
        <v>1</v>
      </c>
      <c r="L31" s="10">
        <f t="shared" si="2"/>
        <v>2.7925680938020601</v>
      </c>
      <c r="M31" s="10">
        <f t="shared" si="3"/>
        <v>90.102554982314246</v>
      </c>
      <c r="N31" s="10" t="str">
        <f t="shared" si="4"/>
        <v>NI</v>
      </c>
      <c r="O31" s="10">
        <f t="shared" si="5"/>
        <v>0</v>
      </c>
      <c r="P31" s="10">
        <f t="shared" si="6"/>
        <v>22.525638745578561</v>
      </c>
      <c r="Q31" s="2"/>
      <c r="R31" s="2"/>
      <c r="S31" s="2"/>
      <c r="T31" s="2"/>
      <c r="U31" s="2"/>
    </row>
    <row r="32" spans="1:21" x14ac:dyDescent="0.3">
      <c r="B32" s="9">
        <v>53</v>
      </c>
      <c r="C32" s="62"/>
      <c r="D32" s="9">
        <v>12.5</v>
      </c>
      <c r="E32" s="47">
        <v>4.4433991487884796</v>
      </c>
      <c r="F32" s="4">
        <v>30</v>
      </c>
      <c r="G32" s="11">
        <f>G31+(Parameters!$E$18-Parameters!$E$17)/$A$19</f>
        <v>1.038888888888889</v>
      </c>
      <c r="H32" s="10">
        <f t="shared" si="0"/>
        <v>4.6161980045746986</v>
      </c>
      <c r="I32" s="10">
        <f t="shared" si="7"/>
        <v>0</v>
      </c>
      <c r="J32" s="10">
        <f>(Parameters!$C$11-'1_Day_Lead'!I32)/(Parameters!$C$11-Parameters!$C$12)</f>
        <v>4</v>
      </c>
      <c r="K32" s="10">
        <f t="shared" si="1"/>
        <v>1</v>
      </c>
      <c r="L32" s="10">
        <f t="shared" si="2"/>
        <v>4.6161980045746986</v>
      </c>
      <c r="M32" s="10">
        <f t="shared" si="3"/>
        <v>75.460718232160986</v>
      </c>
      <c r="N32" s="10" t="str">
        <f t="shared" si="4"/>
        <v>NI</v>
      </c>
      <c r="O32" s="10">
        <f t="shared" si="5"/>
        <v>0</v>
      </c>
      <c r="P32" s="10">
        <f t="shared" si="6"/>
        <v>18.865179558040246</v>
      </c>
      <c r="Q32" s="2"/>
      <c r="R32" s="2"/>
      <c r="S32" s="2"/>
      <c r="T32" s="2"/>
      <c r="U32" s="2"/>
    </row>
    <row r="33" spans="2:21" x14ac:dyDescent="0.3">
      <c r="B33" s="9">
        <v>55</v>
      </c>
      <c r="C33" s="62"/>
      <c r="D33" s="9">
        <v>16</v>
      </c>
      <c r="E33" s="47">
        <v>3.2837980755696003</v>
      </c>
      <c r="F33" s="4">
        <v>30</v>
      </c>
      <c r="G33" s="11">
        <f>G32+(Parameters!$E$18-Parameters!$E$17)/$A$19</f>
        <v>1.0666666666666667</v>
      </c>
      <c r="H33" s="10">
        <f t="shared" si="0"/>
        <v>3.5027179472742405</v>
      </c>
      <c r="I33" s="10">
        <f t="shared" si="7"/>
        <v>0</v>
      </c>
      <c r="J33" s="10">
        <f>(Parameters!$C$11-'1_Day_Lead'!I33)/(Parameters!$C$11-Parameters!$C$12)</f>
        <v>4</v>
      </c>
      <c r="K33" s="10">
        <f t="shared" si="1"/>
        <v>1</v>
      </c>
      <c r="L33" s="10">
        <f t="shared" si="2"/>
        <v>3.5027179472742405</v>
      </c>
      <c r="M33" s="10">
        <f t="shared" si="3"/>
        <v>69.092820726846497</v>
      </c>
      <c r="N33" s="10" t="str">
        <f t="shared" si="4"/>
        <v>NI</v>
      </c>
      <c r="O33" s="10">
        <f t="shared" si="5"/>
        <v>0</v>
      </c>
      <c r="P33" s="10">
        <f t="shared" si="6"/>
        <v>17.273205181711624</v>
      </c>
      <c r="Q33" s="2"/>
      <c r="R33" s="2"/>
      <c r="S33" s="2"/>
      <c r="T33" s="2"/>
      <c r="U33" s="2"/>
    </row>
    <row r="34" spans="2:21" x14ac:dyDescent="0.3">
      <c r="B34" s="9">
        <v>57</v>
      </c>
      <c r="C34" s="62"/>
      <c r="D34" s="9">
        <v>1.3</v>
      </c>
      <c r="E34" s="47">
        <v>6.5184529383654679</v>
      </c>
      <c r="F34" s="4">
        <v>30</v>
      </c>
      <c r="G34" s="11">
        <f>G33+(Parameters!$E$18-Parameters!$E$17)/$A$19</f>
        <v>1.0944444444444443</v>
      </c>
      <c r="H34" s="10">
        <f t="shared" si="0"/>
        <v>7.1340846047666506</v>
      </c>
      <c r="I34" s="10">
        <f t="shared" si="7"/>
        <v>0</v>
      </c>
      <c r="J34" s="10">
        <f>(Parameters!$C$11-'1_Day_Lead'!I34)/(Parameters!$C$11-Parameters!$C$12)</f>
        <v>4</v>
      </c>
      <c r="K34" s="10">
        <f t="shared" si="1"/>
        <v>1</v>
      </c>
      <c r="L34" s="10">
        <f t="shared" si="2"/>
        <v>7.1340846047666506</v>
      </c>
      <c r="M34" s="10">
        <f t="shared" si="3"/>
        <v>45.985530940368221</v>
      </c>
      <c r="N34" s="10" t="str">
        <f t="shared" si="4"/>
        <v>NI</v>
      </c>
      <c r="O34" s="10">
        <f t="shared" si="5"/>
        <v>0</v>
      </c>
      <c r="P34" s="10">
        <f t="shared" si="6"/>
        <v>11.496382735092055</v>
      </c>
      <c r="Q34" s="2"/>
      <c r="R34" s="2"/>
      <c r="S34" s="2"/>
      <c r="T34" s="2"/>
      <c r="U34" s="2"/>
    </row>
    <row r="35" spans="2:21" x14ac:dyDescent="0.3">
      <c r="B35" s="9">
        <v>59</v>
      </c>
      <c r="C35" s="62"/>
      <c r="D35" s="9">
        <v>7.6</v>
      </c>
      <c r="E35" s="47">
        <v>5.2812975189602938</v>
      </c>
      <c r="F35" s="4">
        <v>30</v>
      </c>
      <c r="G35" s="11">
        <f>G34+(Parameters!$E$18-Parameters!$E$17)/$A$19</f>
        <v>1.122222222222222</v>
      </c>
      <c r="H35" s="10">
        <f t="shared" si="0"/>
        <v>5.9267894379443282</v>
      </c>
      <c r="I35" s="10">
        <f t="shared" si="7"/>
        <v>0</v>
      </c>
      <c r="J35" s="10">
        <f>(Parameters!$C$11-'1_Day_Lead'!I35)/(Parameters!$C$11-Parameters!$C$12)</f>
        <v>4</v>
      </c>
      <c r="K35" s="10">
        <f t="shared" si="1"/>
        <v>1</v>
      </c>
      <c r="L35" s="10">
        <f t="shared" si="2"/>
        <v>5.9267894379443282</v>
      </c>
      <c r="M35" s="10">
        <f t="shared" si="3"/>
        <v>36.162358767331838</v>
      </c>
      <c r="N35" s="10" t="str">
        <f t="shared" si="4"/>
        <v>NI</v>
      </c>
      <c r="O35" s="10">
        <f t="shared" si="5"/>
        <v>0</v>
      </c>
      <c r="P35" s="10">
        <f t="shared" si="6"/>
        <v>9.0405896918329596</v>
      </c>
      <c r="Q35" s="2"/>
      <c r="R35" s="2"/>
      <c r="S35" s="2"/>
      <c r="T35" s="2"/>
      <c r="U35" s="2"/>
    </row>
    <row r="36" spans="2:21" x14ac:dyDescent="0.3">
      <c r="B36" s="9">
        <v>61</v>
      </c>
      <c r="C36" s="63"/>
      <c r="D36" s="9">
        <v>24</v>
      </c>
      <c r="E36" s="47">
        <v>2.6347048317731954</v>
      </c>
      <c r="F36" s="4">
        <v>30</v>
      </c>
      <c r="G36" s="11">
        <f>G35+(Parameters!$E$18-Parameters!$E$17)/$A$19</f>
        <v>1.1499999999999997</v>
      </c>
      <c r="H36" s="10">
        <f t="shared" si="0"/>
        <v>3.029910556539174</v>
      </c>
      <c r="I36" s="10">
        <f t="shared" si="7"/>
        <v>0</v>
      </c>
      <c r="J36" s="10">
        <f>(Parameters!$C$11-'1_Day_Lead'!I36)/(Parameters!$C$11-Parameters!$C$12)</f>
        <v>4</v>
      </c>
      <c r="K36" s="10">
        <f t="shared" si="1"/>
        <v>1</v>
      </c>
      <c r="L36" s="10">
        <f t="shared" si="2"/>
        <v>3.029910556539174</v>
      </c>
      <c r="M36" s="10">
        <f t="shared" si="3"/>
        <v>48.091858518959711</v>
      </c>
      <c r="N36" s="10" t="str">
        <f t="shared" si="4"/>
        <v>NI</v>
      </c>
      <c r="O36" s="10">
        <f t="shared" si="5"/>
        <v>0</v>
      </c>
      <c r="P36" s="10">
        <f t="shared" si="6"/>
        <v>12.022964629739928</v>
      </c>
      <c r="Q36" s="2"/>
      <c r="R36" s="2"/>
      <c r="S36" s="2"/>
      <c r="T36" s="2"/>
      <c r="U36" s="2"/>
    </row>
    <row r="37" spans="2:21" x14ac:dyDescent="0.3">
      <c r="B37" s="9">
        <v>63</v>
      </c>
      <c r="C37" s="61" t="s">
        <v>40</v>
      </c>
      <c r="D37" s="9">
        <v>15.4</v>
      </c>
      <c r="E37" s="47">
        <v>5.0270185048193925</v>
      </c>
      <c r="F37" s="4">
        <v>40</v>
      </c>
      <c r="G37" s="11">
        <f>1.15</f>
        <v>1.1499999999999999</v>
      </c>
      <c r="H37" s="10">
        <f t="shared" si="0"/>
        <v>5.7810712805423012</v>
      </c>
      <c r="I37" s="10">
        <f t="shared" si="7"/>
        <v>0</v>
      </c>
      <c r="J37" s="10">
        <f>(Parameters!$C$11-'1_Day_Lead'!I37)/(Parameters!$C$11-Parameters!$C$12)</f>
        <v>4</v>
      </c>
      <c r="K37" s="10">
        <f t="shared" si="1"/>
        <v>1</v>
      </c>
      <c r="L37" s="10">
        <f t="shared" si="2"/>
        <v>5.7810712805423012</v>
      </c>
      <c r="M37" s="10">
        <f t="shared" si="3"/>
        <v>45.687822608677479</v>
      </c>
      <c r="N37" s="10" t="str">
        <f t="shared" si="4"/>
        <v>NI</v>
      </c>
      <c r="O37" s="10">
        <f t="shared" si="5"/>
        <v>0</v>
      </c>
      <c r="P37" s="10">
        <f t="shared" si="6"/>
        <v>11.42195565216937</v>
      </c>
      <c r="Q37" s="2"/>
      <c r="R37" s="2"/>
      <c r="S37" s="2"/>
      <c r="T37" s="2"/>
      <c r="U37" s="2"/>
    </row>
    <row r="38" spans="2:21" x14ac:dyDescent="0.3">
      <c r="B38" s="9">
        <v>65</v>
      </c>
      <c r="C38" s="62"/>
      <c r="D38" s="9">
        <v>15.9</v>
      </c>
      <c r="E38" s="47">
        <v>3.3450790625295124</v>
      </c>
      <c r="F38" s="4">
        <v>40</v>
      </c>
      <c r="G38" s="11">
        <f t="shared" ref="G38:G53" si="8">1.15</f>
        <v>1.1499999999999999</v>
      </c>
      <c r="H38" s="10">
        <f t="shared" si="0"/>
        <v>3.8468409219089388</v>
      </c>
      <c r="I38" s="10">
        <f t="shared" si="7"/>
        <v>0</v>
      </c>
      <c r="J38" s="10">
        <f>(Parameters!$C$11-'1_Day_Lead'!I38)/(Parameters!$C$11-Parameters!$C$12)</f>
        <v>4</v>
      </c>
      <c r="K38" s="10">
        <f t="shared" si="1"/>
        <v>1</v>
      </c>
      <c r="L38" s="10">
        <f t="shared" si="2"/>
        <v>3.8468409219089388</v>
      </c>
      <c r="M38" s="10">
        <f t="shared" si="3"/>
        <v>46.319026034599162</v>
      </c>
      <c r="N38" s="10" t="str">
        <f t="shared" si="4"/>
        <v>NI</v>
      </c>
      <c r="O38" s="10">
        <f t="shared" si="5"/>
        <v>0</v>
      </c>
      <c r="P38" s="10">
        <f t="shared" si="6"/>
        <v>11.57975650864979</v>
      </c>
      <c r="Q38" s="2"/>
      <c r="R38" s="2"/>
      <c r="S38" s="2"/>
      <c r="T38" s="2"/>
      <c r="U38" s="2"/>
    </row>
    <row r="39" spans="2:21" x14ac:dyDescent="0.3">
      <c r="B39" s="9">
        <v>67</v>
      </c>
      <c r="C39" s="62"/>
      <c r="D39" s="9">
        <v>19.2</v>
      </c>
      <c r="E39" s="47">
        <v>4.2454003488061947</v>
      </c>
      <c r="F39" s="4">
        <v>40</v>
      </c>
      <c r="G39" s="11">
        <f t="shared" si="8"/>
        <v>1.1499999999999999</v>
      </c>
      <c r="H39" s="10">
        <f t="shared" si="0"/>
        <v>4.8822104011271232</v>
      </c>
      <c r="I39" s="10">
        <f t="shared" si="7"/>
        <v>0</v>
      </c>
      <c r="J39" s="10">
        <f>(Parameters!$C$11-'1_Day_Lead'!I39)/(Parameters!$C$11-Parameters!$C$12)</f>
        <v>4</v>
      </c>
      <c r="K39" s="10">
        <f t="shared" si="1"/>
        <v>1</v>
      </c>
      <c r="L39" s="10">
        <f t="shared" si="2"/>
        <v>4.8822104011271232</v>
      </c>
      <c r="M39" s="10">
        <f t="shared" si="3"/>
        <v>49.057059124822246</v>
      </c>
      <c r="N39" s="10" t="str">
        <f t="shared" si="4"/>
        <v>NI</v>
      </c>
      <c r="O39" s="10">
        <f t="shared" si="5"/>
        <v>0</v>
      </c>
      <c r="P39" s="10">
        <f t="shared" si="6"/>
        <v>12.264264781205561</v>
      </c>
      <c r="Q39" s="2"/>
      <c r="R39" s="2"/>
      <c r="S39" s="2"/>
      <c r="T39" s="2"/>
      <c r="U39" s="2"/>
    </row>
    <row r="40" spans="2:21" x14ac:dyDescent="0.3">
      <c r="B40" s="9">
        <v>69</v>
      </c>
      <c r="C40" s="62"/>
      <c r="D40" s="9">
        <v>23.1</v>
      </c>
      <c r="E40" s="47">
        <v>2.9034132075798134</v>
      </c>
      <c r="F40" s="4">
        <v>40</v>
      </c>
      <c r="G40" s="11">
        <f t="shared" si="8"/>
        <v>1.1499999999999999</v>
      </c>
      <c r="H40" s="10">
        <f t="shared" si="0"/>
        <v>3.338925188716785</v>
      </c>
      <c r="I40" s="10">
        <f t="shared" si="7"/>
        <v>0</v>
      </c>
      <c r="J40" s="10">
        <f>(Parameters!$C$11-'1_Day_Lead'!I40)/(Parameters!$C$11-Parameters!$C$12)</f>
        <v>4</v>
      </c>
      <c r="K40" s="10">
        <f t="shared" si="1"/>
        <v>1</v>
      </c>
      <c r="L40" s="10">
        <f t="shared" si="2"/>
        <v>3.338925188716785</v>
      </c>
      <c r="M40" s="10">
        <f t="shared" si="3"/>
        <v>56.553869154899893</v>
      </c>
      <c r="N40" s="10" t="str">
        <f t="shared" si="4"/>
        <v>NI</v>
      </c>
      <c r="O40" s="10">
        <f t="shared" si="5"/>
        <v>0</v>
      </c>
      <c r="P40" s="10">
        <f t="shared" si="6"/>
        <v>14.138467288724973</v>
      </c>
      <c r="Q40" s="2"/>
      <c r="R40" s="2"/>
      <c r="S40" s="2"/>
      <c r="T40" s="2"/>
      <c r="U40" s="2"/>
    </row>
    <row r="41" spans="2:21" x14ac:dyDescent="0.3">
      <c r="B41" s="9">
        <v>71</v>
      </c>
      <c r="C41" s="62"/>
      <c r="D41" s="9">
        <v>22.5</v>
      </c>
      <c r="E41" s="47">
        <v>4.5547125077841475</v>
      </c>
      <c r="F41" s="4">
        <v>40</v>
      </c>
      <c r="G41" s="11">
        <f t="shared" si="8"/>
        <v>1.1499999999999999</v>
      </c>
      <c r="H41" s="10">
        <f t="shared" si="0"/>
        <v>5.2379193839517688</v>
      </c>
      <c r="I41" s="10">
        <f t="shared" si="7"/>
        <v>0</v>
      </c>
      <c r="J41" s="10">
        <f>(Parameters!$C$11-'1_Day_Lead'!I41)/(Parameters!$C$11-Parameters!$C$12)</f>
        <v>4</v>
      </c>
      <c r="K41" s="10">
        <f t="shared" si="1"/>
        <v>1</v>
      </c>
      <c r="L41" s="10">
        <f t="shared" si="2"/>
        <v>5.2379193839517688</v>
      </c>
      <c r="M41" s="10">
        <f t="shared" si="3"/>
        <v>59.677482482223162</v>
      </c>
      <c r="N41" s="10" t="str">
        <f t="shared" si="4"/>
        <v>NI</v>
      </c>
      <c r="O41" s="10">
        <f t="shared" si="5"/>
        <v>0</v>
      </c>
      <c r="P41" s="10">
        <f t="shared" si="6"/>
        <v>14.919370620555791</v>
      </c>
      <c r="Q41" s="33"/>
      <c r="R41" s="33"/>
      <c r="S41" s="33"/>
      <c r="T41" s="33"/>
      <c r="U41" s="33"/>
    </row>
    <row r="42" spans="2:21" x14ac:dyDescent="0.3">
      <c r="B42" s="9">
        <v>73</v>
      </c>
      <c r="C42" s="62"/>
      <c r="D42" s="9">
        <v>23.400000000000002</v>
      </c>
      <c r="E42" s="47">
        <v>3.1219812741477351</v>
      </c>
      <c r="F42" s="4">
        <v>40</v>
      </c>
      <c r="G42" s="11">
        <f t="shared" si="8"/>
        <v>1.1499999999999999</v>
      </c>
      <c r="H42" s="10">
        <f t="shared" si="0"/>
        <v>3.5902784652698951</v>
      </c>
      <c r="I42" s="10">
        <f t="shared" si="7"/>
        <v>0</v>
      </c>
      <c r="J42" s="10">
        <f>(Parameters!$C$11-'1_Day_Lead'!I42)/(Parameters!$C$11-Parameters!$C$12)</f>
        <v>4</v>
      </c>
      <c r="K42" s="10">
        <f t="shared" si="1"/>
        <v>1</v>
      </c>
      <c r="L42" s="10">
        <f t="shared" si="2"/>
        <v>3.5902784652698951</v>
      </c>
      <c r="M42" s="10">
        <f t="shared" si="3"/>
        <v>64.567833396397475</v>
      </c>
      <c r="N42" s="10" t="str">
        <f t="shared" si="4"/>
        <v>NI</v>
      </c>
      <c r="O42" s="10">
        <f t="shared" si="5"/>
        <v>0</v>
      </c>
      <c r="P42" s="10">
        <f t="shared" si="6"/>
        <v>16.141958349099369</v>
      </c>
      <c r="Q42" s="33"/>
      <c r="R42" s="33"/>
      <c r="S42" s="33"/>
      <c r="T42" s="33"/>
      <c r="U42" s="33"/>
    </row>
    <row r="43" spans="2:21" x14ac:dyDescent="0.3">
      <c r="B43" s="9">
        <v>75</v>
      </c>
      <c r="C43" s="62"/>
      <c r="D43" s="9">
        <v>15.4</v>
      </c>
      <c r="E43" s="47">
        <v>4.4610741362286213</v>
      </c>
      <c r="F43" s="4">
        <v>40</v>
      </c>
      <c r="G43" s="11">
        <f t="shared" si="8"/>
        <v>1.1499999999999999</v>
      </c>
      <c r="H43" s="10">
        <f t="shared" si="0"/>
        <v>5.1302352566629139</v>
      </c>
      <c r="I43" s="10">
        <f t="shared" si="7"/>
        <v>0</v>
      </c>
      <c r="J43" s="10">
        <f>(Parameters!$C$11-'1_Day_Lead'!I43)/(Parameters!$C$11-Parameters!$C$12)</f>
        <v>3.8862832888895209</v>
      </c>
      <c r="K43" s="10">
        <f t="shared" si="1"/>
        <v>1</v>
      </c>
      <c r="L43" s="10">
        <f t="shared" si="2"/>
        <v>5.1302352566629139</v>
      </c>
      <c r="M43" s="10">
        <f t="shared" si="3"/>
        <v>58.695639790635198</v>
      </c>
      <c r="N43" s="10" t="str">
        <f t="shared" si="4"/>
        <v>NI</v>
      </c>
      <c r="O43" s="10">
        <f t="shared" si="5"/>
        <v>0</v>
      </c>
      <c r="P43" s="10">
        <f t="shared" si="6"/>
        <v>14.6739099476588</v>
      </c>
      <c r="Q43" s="33"/>
      <c r="R43" s="33"/>
      <c r="S43" s="33"/>
      <c r="T43" s="33"/>
      <c r="U43" s="33"/>
    </row>
    <row r="44" spans="2:21" x14ac:dyDescent="0.3">
      <c r="B44" s="9">
        <v>77</v>
      </c>
      <c r="C44" s="62"/>
      <c r="D44" s="9">
        <v>2.9</v>
      </c>
      <c r="E44" s="47">
        <v>4.7388366173453562</v>
      </c>
      <c r="F44" s="4">
        <v>40</v>
      </c>
      <c r="G44" s="11">
        <f t="shared" si="8"/>
        <v>1.1499999999999999</v>
      </c>
      <c r="H44" s="10">
        <f t="shared" si="0"/>
        <v>5.4496621099471589</v>
      </c>
      <c r="I44" s="10">
        <f t="shared" si="7"/>
        <v>0</v>
      </c>
      <c r="J44" s="10">
        <f>(Parameters!$C$11-'1_Day_Lead'!I44)/(Parameters!$C$11-Parameters!$C$12)</f>
        <v>4</v>
      </c>
      <c r="K44" s="10">
        <f t="shared" si="1"/>
        <v>1</v>
      </c>
      <c r="L44" s="10">
        <f t="shared" si="2"/>
        <v>5.4496621099471589</v>
      </c>
      <c r="M44" s="10">
        <f t="shared" si="3"/>
        <v>41.472067733029235</v>
      </c>
      <c r="N44" s="10" t="str">
        <f t="shared" si="4"/>
        <v>NI</v>
      </c>
      <c r="O44" s="10">
        <f t="shared" si="5"/>
        <v>0</v>
      </c>
      <c r="P44" s="10">
        <f t="shared" si="6"/>
        <v>10.368016933257309</v>
      </c>
      <c r="Q44" s="33"/>
      <c r="R44" s="33"/>
      <c r="S44" s="33"/>
      <c r="T44" s="33"/>
      <c r="U44" s="33"/>
    </row>
    <row r="45" spans="2:21" x14ac:dyDescent="0.3">
      <c r="B45" s="9">
        <v>79</v>
      </c>
      <c r="C45" s="62"/>
      <c r="D45" s="9">
        <v>36.599999999999994</v>
      </c>
      <c r="E45" s="47">
        <v>3.6942502579499132</v>
      </c>
      <c r="F45" s="4">
        <v>40</v>
      </c>
      <c r="G45" s="11">
        <f t="shared" si="8"/>
        <v>1.1499999999999999</v>
      </c>
      <c r="H45" s="10">
        <f t="shared" si="0"/>
        <v>4.2483877966424002</v>
      </c>
      <c r="I45" s="10">
        <f t="shared" si="7"/>
        <v>0</v>
      </c>
      <c r="J45" s="10">
        <f>(Parameters!$C$11-'1_Day_Lead'!I45)/(Parameters!$C$11-Parameters!$C$12)</f>
        <v>4</v>
      </c>
      <c r="K45" s="10">
        <f t="shared" si="1"/>
        <v>1</v>
      </c>
      <c r="L45" s="10">
        <f t="shared" si="2"/>
        <v>4.2483877966424002</v>
      </c>
      <c r="M45" s="10">
        <f t="shared" si="3"/>
        <v>63.455663003129516</v>
      </c>
      <c r="N45" s="10" t="str">
        <f t="shared" si="4"/>
        <v>NI</v>
      </c>
      <c r="O45" s="10">
        <f t="shared" si="5"/>
        <v>0</v>
      </c>
      <c r="P45" s="10">
        <f t="shared" si="6"/>
        <v>15.863915750782379</v>
      </c>
      <c r="Q45" s="33"/>
      <c r="R45" s="33"/>
      <c r="S45" s="33"/>
      <c r="T45" s="33"/>
      <c r="U45" s="33"/>
    </row>
    <row r="46" spans="2:21" x14ac:dyDescent="0.3">
      <c r="B46" s="9">
        <v>81</v>
      </c>
      <c r="C46" s="62"/>
      <c r="D46" s="9">
        <v>14.5</v>
      </c>
      <c r="E46" s="47">
        <v>3.0146846145511139</v>
      </c>
      <c r="F46" s="4">
        <v>40</v>
      </c>
      <c r="G46" s="11">
        <f t="shared" si="8"/>
        <v>1.1499999999999999</v>
      </c>
      <c r="H46" s="10">
        <f t="shared" si="0"/>
        <v>3.4668873067337809</v>
      </c>
      <c r="I46" s="10">
        <f t="shared" si="7"/>
        <v>0</v>
      </c>
      <c r="J46" s="10">
        <f>(Parameters!$C$11-'1_Day_Lead'!I46)/(Parameters!$C$11-Parameters!$C$12)</f>
        <v>4</v>
      </c>
      <c r="K46" s="10">
        <f t="shared" si="1"/>
        <v>1</v>
      </c>
      <c r="L46" s="10">
        <f t="shared" si="2"/>
        <v>3.4668873067337809</v>
      </c>
      <c r="M46" s="10">
        <f t="shared" si="3"/>
        <v>58.624859945613352</v>
      </c>
      <c r="N46" s="10" t="str">
        <f t="shared" si="4"/>
        <v>NI</v>
      </c>
      <c r="O46" s="10">
        <f t="shared" si="5"/>
        <v>0</v>
      </c>
      <c r="P46" s="10">
        <f t="shared" si="6"/>
        <v>14.656214986403338</v>
      </c>
      <c r="Q46" s="33"/>
      <c r="R46" s="33"/>
      <c r="S46" s="33"/>
      <c r="T46" s="33"/>
      <c r="U46" s="33"/>
    </row>
    <row r="47" spans="2:21" x14ac:dyDescent="0.3">
      <c r="B47" s="9">
        <v>83</v>
      </c>
      <c r="C47" s="62"/>
      <c r="D47" s="9">
        <v>32</v>
      </c>
      <c r="E47" s="47">
        <v>2.2912375221200807</v>
      </c>
      <c r="F47" s="4">
        <v>40</v>
      </c>
      <c r="G47" s="11">
        <f t="shared" si="8"/>
        <v>1.1499999999999999</v>
      </c>
      <c r="H47" s="10">
        <f t="shared" si="0"/>
        <v>2.6349231504380928</v>
      </c>
      <c r="I47" s="10">
        <f t="shared" si="7"/>
        <v>0</v>
      </c>
      <c r="J47" s="10">
        <f>(Parameters!$C$11-'1_Day_Lead'!I47)/(Parameters!$C$11-Parameters!$C$12)</f>
        <v>4</v>
      </c>
      <c r="K47" s="10">
        <f t="shared" si="1"/>
        <v>1</v>
      </c>
      <c r="L47" s="10">
        <f t="shared" si="2"/>
        <v>2.6349231504380928</v>
      </c>
      <c r="M47" s="10">
        <f t="shared" si="3"/>
        <v>73.333721808771912</v>
      </c>
      <c r="N47" s="10" t="str">
        <f t="shared" si="4"/>
        <v>NI</v>
      </c>
      <c r="O47" s="10">
        <f t="shared" si="5"/>
        <v>0</v>
      </c>
      <c r="P47" s="10">
        <f t="shared" si="6"/>
        <v>18.333430452192978</v>
      </c>
      <c r="Q47" s="33"/>
      <c r="R47" s="33"/>
      <c r="S47" s="33"/>
      <c r="T47" s="33"/>
      <c r="U47" s="33"/>
    </row>
    <row r="48" spans="2:21" x14ac:dyDescent="0.3">
      <c r="B48" s="9">
        <v>85</v>
      </c>
      <c r="C48" s="62"/>
      <c r="D48" s="9">
        <v>30.2</v>
      </c>
      <c r="E48" s="47">
        <v>3.1444442703281004</v>
      </c>
      <c r="F48" s="4">
        <v>40</v>
      </c>
      <c r="G48" s="11">
        <f t="shared" si="8"/>
        <v>1.1499999999999999</v>
      </c>
      <c r="H48" s="10">
        <f t="shared" si="0"/>
        <v>3.6161109108773153</v>
      </c>
      <c r="I48" s="10">
        <f t="shared" si="7"/>
        <v>0</v>
      </c>
      <c r="J48" s="10">
        <f>(Parameters!$C$11-'1_Day_Lead'!I48)/(Parameters!$C$11-Parameters!$C$12)</f>
        <v>4</v>
      </c>
      <c r="K48" s="10">
        <f t="shared" si="1"/>
        <v>1</v>
      </c>
      <c r="L48" s="10">
        <f t="shared" si="2"/>
        <v>3.6161109108773153</v>
      </c>
      <c r="M48" s="10">
        <f t="shared" si="3"/>
        <v>81.584180445701634</v>
      </c>
      <c r="N48" s="10" t="str">
        <f t="shared" si="4"/>
        <v>NI</v>
      </c>
      <c r="O48" s="10">
        <f t="shared" si="5"/>
        <v>0</v>
      </c>
      <c r="P48" s="10">
        <f t="shared" si="6"/>
        <v>20.396045111425408</v>
      </c>
      <c r="Q48" s="33"/>
      <c r="R48" s="33"/>
      <c r="S48" s="33"/>
      <c r="T48" s="33"/>
      <c r="U48" s="33"/>
    </row>
    <row r="49" spans="2:21" x14ac:dyDescent="0.3">
      <c r="B49" s="9">
        <v>87</v>
      </c>
      <c r="C49" s="62"/>
      <c r="D49" s="9">
        <v>7.2</v>
      </c>
      <c r="E49" s="47">
        <v>5.1484245454691777</v>
      </c>
      <c r="F49" s="4">
        <v>40</v>
      </c>
      <c r="G49" s="11">
        <f t="shared" si="8"/>
        <v>1.1499999999999999</v>
      </c>
      <c r="H49" s="10">
        <f t="shared" si="0"/>
        <v>5.9206882272895536</v>
      </c>
      <c r="I49" s="10">
        <f t="shared" si="7"/>
        <v>0</v>
      </c>
      <c r="J49" s="10">
        <f>(Parameters!$C$11-'1_Day_Lead'!I49)/(Parameters!$C$11-Parameters!$C$12)</f>
        <v>4</v>
      </c>
      <c r="K49" s="10">
        <f t="shared" si="1"/>
        <v>1</v>
      </c>
      <c r="L49" s="10">
        <f t="shared" si="2"/>
        <v>5.9206882272895536</v>
      </c>
      <c r="M49" s="10">
        <f t="shared" si="3"/>
        <v>62.467447106986668</v>
      </c>
      <c r="N49" s="10" t="str">
        <f t="shared" si="4"/>
        <v>NI</v>
      </c>
      <c r="O49" s="10">
        <f t="shared" si="5"/>
        <v>0</v>
      </c>
      <c r="P49" s="10">
        <f t="shared" si="6"/>
        <v>15.616861776746667</v>
      </c>
      <c r="Q49" s="33"/>
      <c r="R49" s="33"/>
      <c r="S49" s="33"/>
      <c r="T49" s="33"/>
      <c r="U49" s="33"/>
    </row>
    <row r="50" spans="2:21" x14ac:dyDescent="0.3">
      <c r="B50" s="9">
        <v>89</v>
      </c>
      <c r="C50" s="62"/>
      <c r="D50" s="9">
        <v>0</v>
      </c>
      <c r="E50" s="47">
        <v>6.0757494043709741</v>
      </c>
      <c r="F50" s="4">
        <v>40</v>
      </c>
      <c r="G50" s="11">
        <f t="shared" si="8"/>
        <v>1.1499999999999999</v>
      </c>
      <c r="H50" s="10">
        <f t="shared" si="0"/>
        <v>6.98711181502662</v>
      </c>
      <c r="I50" s="10">
        <f t="shared" si="7"/>
        <v>0</v>
      </c>
      <c r="J50" s="10">
        <f>(Parameters!$C$11-'1_Day_Lead'!I50)/(Parameters!$C$11-Parameters!$C$12)</f>
        <v>4</v>
      </c>
      <c r="K50" s="10">
        <f t="shared" si="1"/>
        <v>1</v>
      </c>
      <c r="L50" s="10">
        <f t="shared" si="2"/>
        <v>6.98711181502662</v>
      </c>
      <c r="M50" s="10">
        <f t="shared" si="3"/>
        <v>39.863473515213379</v>
      </c>
      <c r="N50" s="10" t="str">
        <f t="shared" si="4"/>
        <v>NI</v>
      </c>
      <c r="O50" s="10">
        <f t="shared" si="5"/>
        <v>0</v>
      </c>
      <c r="P50" s="10">
        <f t="shared" si="6"/>
        <v>9.9658683788033446</v>
      </c>
      <c r="Q50" s="33"/>
      <c r="R50" s="33"/>
      <c r="S50" s="33"/>
      <c r="T50" s="33"/>
      <c r="U50" s="33"/>
    </row>
    <row r="51" spans="2:21" x14ac:dyDescent="0.3">
      <c r="B51" s="9">
        <v>91</v>
      </c>
      <c r="C51" s="62"/>
      <c r="D51" s="9">
        <v>5.4</v>
      </c>
      <c r="E51" s="47">
        <v>7.2996920878509712</v>
      </c>
      <c r="F51" s="4">
        <v>40</v>
      </c>
      <c r="G51" s="11">
        <f t="shared" si="8"/>
        <v>1.1499999999999999</v>
      </c>
      <c r="H51" s="10">
        <f t="shared" si="0"/>
        <v>8.3946459010286159</v>
      </c>
      <c r="I51" s="10">
        <f t="shared" si="7"/>
        <v>0</v>
      </c>
      <c r="J51" s="10">
        <f>(Parameters!$C$11-'1_Day_Lead'!I51)/(Parameters!$C$11-Parameters!$C$12)</f>
        <v>4</v>
      </c>
      <c r="K51" s="10">
        <f t="shared" si="1"/>
        <v>1</v>
      </c>
      <c r="L51" s="10">
        <f t="shared" si="2"/>
        <v>8.3946459010286159</v>
      </c>
      <c r="M51" s="10">
        <f t="shared" si="3"/>
        <v>26.902959235381417</v>
      </c>
      <c r="N51" s="10" t="str">
        <f t="shared" si="4"/>
        <v>LI</v>
      </c>
      <c r="O51" s="10">
        <f t="shared" si="5"/>
        <v>10</v>
      </c>
      <c r="P51" s="10">
        <f t="shared" si="6"/>
        <v>6.7257398088453542</v>
      </c>
      <c r="Q51" s="33"/>
      <c r="R51" s="33"/>
      <c r="S51" s="33"/>
      <c r="T51" s="33"/>
      <c r="U51" s="33"/>
    </row>
    <row r="52" spans="2:21" x14ac:dyDescent="0.3">
      <c r="B52" s="9">
        <v>93</v>
      </c>
      <c r="C52" s="62"/>
      <c r="D52" s="9">
        <v>0</v>
      </c>
      <c r="E52" s="47">
        <v>4.6232829191220866</v>
      </c>
      <c r="F52" s="4">
        <v>40</v>
      </c>
      <c r="G52" s="11">
        <f t="shared" si="8"/>
        <v>1.1499999999999999</v>
      </c>
      <c r="H52" s="10">
        <f t="shared" si="0"/>
        <v>5.3167753569903988</v>
      </c>
      <c r="I52" s="10">
        <f t="shared" si="7"/>
        <v>0</v>
      </c>
      <c r="J52" s="10">
        <f>(Parameters!$C$11-'1_Day_Lead'!I52)/(Parameters!$C$11-Parameters!$C$12)</f>
        <v>4</v>
      </c>
      <c r="K52" s="10">
        <f t="shared" si="1"/>
        <v>1</v>
      </c>
      <c r="L52" s="10">
        <f t="shared" si="2"/>
        <v>5.3167753569903988</v>
      </c>
      <c r="M52" s="10">
        <f t="shared" si="3"/>
        <v>24.860444069545665</v>
      </c>
      <c r="N52" s="10" t="str">
        <f t="shared" si="4"/>
        <v>LI</v>
      </c>
      <c r="O52" s="10">
        <f t="shared" si="5"/>
        <v>10</v>
      </c>
      <c r="P52" s="10">
        <f t="shared" si="6"/>
        <v>6.2151110173864161</v>
      </c>
      <c r="Q52" s="33"/>
      <c r="R52" s="33"/>
      <c r="S52" s="33"/>
      <c r="T52" s="33"/>
      <c r="U52" s="33"/>
    </row>
    <row r="53" spans="2:21" x14ac:dyDescent="0.3">
      <c r="B53" s="9">
        <v>95</v>
      </c>
      <c r="C53" s="63"/>
      <c r="D53" s="9">
        <v>8.6</v>
      </c>
      <c r="E53" s="47">
        <v>4.9121057627083546</v>
      </c>
      <c r="F53" s="4">
        <v>40</v>
      </c>
      <c r="G53" s="11">
        <f t="shared" si="8"/>
        <v>1.1499999999999999</v>
      </c>
      <c r="H53" s="10">
        <f t="shared" si="0"/>
        <v>5.648921627114607</v>
      </c>
      <c r="I53" s="10">
        <f t="shared" si="7"/>
        <v>0</v>
      </c>
      <c r="J53" s="10">
        <f>(Parameters!$C$11-'1_Day_Lead'!I53)/(Parameters!$C$11-Parameters!$C$12)</f>
        <v>4</v>
      </c>
      <c r="K53" s="10">
        <f t="shared" si="1"/>
        <v>1</v>
      </c>
      <c r="L53" s="10">
        <f t="shared" si="2"/>
        <v>5.648921627114607</v>
      </c>
      <c r="M53" s="10">
        <f t="shared" si="3"/>
        <v>31.596411425044639</v>
      </c>
      <c r="N53" s="10" t="str">
        <f t="shared" si="4"/>
        <v>NI</v>
      </c>
      <c r="O53" s="10">
        <f t="shared" si="5"/>
        <v>0</v>
      </c>
      <c r="P53" s="10">
        <f t="shared" si="6"/>
        <v>7.8991028562611598</v>
      </c>
      <c r="Q53" s="33"/>
      <c r="R53" s="33"/>
      <c r="S53" s="33"/>
      <c r="T53" s="33"/>
      <c r="U53" s="33"/>
    </row>
    <row r="54" spans="2:21" x14ac:dyDescent="0.3">
      <c r="B54" s="9">
        <v>97</v>
      </c>
      <c r="C54" s="61" t="s">
        <v>43</v>
      </c>
      <c r="D54" s="9">
        <v>34</v>
      </c>
      <c r="E54" s="47">
        <v>1.4501907052889726</v>
      </c>
      <c r="F54" s="4">
        <v>10</v>
      </c>
      <c r="G54" s="11">
        <f>G53-((Parameters!$E$19-Parameters!$E$20)/$D$67)</f>
        <v>1.1115384615384614</v>
      </c>
      <c r="H54" s="10">
        <f t="shared" si="0"/>
        <v>1.611942745494281</v>
      </c>
      <c r="I54" s="10">
        <f t="shared" si="7"/>
        <v>0</v>
      </c>
      <c r="J54" s="10">
        <f>(Parameters!$C$11-'1_Day_Lead'!I54)/(Parameters!$C$11-Parameters!$C$12)</f>
        <v>4</v>
      </c>
      <c r="K54" s="10">
        <f t="shared" si="1"/>
        <v>1</v>
      </c>
      <c r="L54" s="10">
        <f t="shared" si="2"/>
        <v>1.611942745494281</v>
      </c>
      <c r="M54" s="10">
        <f t="shared" si="3"/>
        <v>56.085365823289195</v>
      </c>
      <c r="N54" s="10" t="str">
        <f t="shared" si="4"/>
        <v>NI</v>
      </c>
      <c r="O54" s="10">
        <f t="shared" si="5"/>
        <v>0</v>
      </c>
      <c r="P54" s="10">
        <f t="shared" si="6"/>
        <v>14.021341455822299</v>
      </c>
      <c r="Q54" s="33"/>
      <c r="R54" s="33"/>
      <c r="S54" s="33"/>
      <c r="T54" s="33"/>
      <c r="U54" s="33"/>
    </row>
    <row r="55" spans="2:21" x14ac:dyDescent="0.3">
      <c r="B55" s="9">
        <v>99</v>
      </c>
      <c r="C55" s="62"/>
      <c r="D55" s="9">
        <v>28</v>
      </c>
      <c r="E55" s="47">
        <v>3.5509082385477599</v>
      </c>
      <c r="F55" s="4">
        <v>10</v>
      </c>
      <c r="G55" s="11">
        <f>G54-((Parameters!$E$19-Parameters!$E$20)/$D$67)</f>
        <v>1.0730769230769228</v>
      </c>
      <c r="H55" s="10">
        <f t="shared" si="0"/>
        <v>3.8103976867493259</v>
      </c>
      <c r="I55" s="10">
        <f t="shared" si="7"/>
        <v>0</v>
      </c>
      <c r="J55" s="10">
        <f>(Parameters!$C$11-'1_Day_Lead'!I55)/(Parameters!$C$11-Parameters!$C$12)</f>
        <v>4</v>
      </c>
      <c r="K55" s="10">
        <f t="shared" si="1"/>
        <v>1</v>
      </c>
      <c r="L55" s="10">
        <f t="shared" si="2"/>
        <v>3.8103976867493259</v>
      </c>
      <c r="M55" s="10">
        <f t="shared" si="3"/>
        <v>66.253626680717574</v>
      </c>
      <c r="N55" s="10" t="str">
        <f t="shared" si="4"/>
        <v>NI</v>
      </c>
      <c r="O55" s="10">
        <f t="shared" si="5"/>
        <v>0</v>
      </c>
      <c r="P55" s="10">
        <f t="shared" si="6"/>
        <v>16.563406670179393</v>
      </c>
      <c r="Q55" s="33"/>
      <c r="R55" s="33"/>
      <c r="S55" s="33"/>
      <c r="T55" s="33"/>
      <c r="U55" s="33"/>
    </row>
    <row r="56" spans="2:21" x14ac:dyDescent="0.3">
      <c r="B56" s="9">
        <v>101</v>
      </c>
      <c r="C56" s="62"/>
      <c r="D56" s="9">
        <v>18.2</v>
      </c>
      <c r="E56" s="47">
        <v>4.1849887834166282</v>
      </c>
      <c r="F56" s="4">
        <v>10</v>
      </c>
      <c r="G56" s="11">
        <f>G55-((Parameters!$E$19-Parameters!$E$20)/$D$67)</f>
        <v>1.0346153846153843</v>
      </c>
      <c r="H56" s="10">
        <f t="shared" si="0"/>
        <v>4.3298537797656635</v>
      </c>
      <c r="I56" s="10">
        <f t="shared" si="7"/>
        <v>0</v>
      </c>
      <c r="J56" s="10">
        <f>(Parameters!$C$11-'1_Day_Lead'!I56)/(Parameters!$C$11-Parameters!$C$12)</f>
        <v>4</v>
      </c>
      <c r="K56" s="10">
        <f t="shared" si="1"/>
        <v>1</v>
      </c>
      <c r="L56" s="10">
        <f t="shared" si="2"/>
        <v>4.3298537797656635</v>
      </c>
      <c r="M56" s="10">
        <f t="shared" si="3"/>
        <v>63.560366230772516</v>
      </c>
      <c r="N56" s="10" t="str">
        <f t="shared" si="4"/>
        <v>NI</v>
      </c>
      <c r="O56" s="10">
        <f t="shared" si="5"/>
        <v>0</v>
      </c>
      <c r="P56" s="10">
        <f t="shared" si="6"/>
        <v>15.890091557693129</v>
      </c>
      <c r="Q56" s="33"/>
      <c r="R56" s="33"/>
      <c r="S56" s="33"/>
      <c r="T56" s="33"/>
      <c r="U56" s="33"/>
    </row>
    <row r="57" spans="2:21" x14ac:dyDescent="0.3">
      <c r="B57" s="9">
        <v>103</v>
      </c>
      <c r="C57" s="62"/>
      <c r="D57" s="9">
        <v>33.299999999999997</v>
      </c>
      <c r="E57" s="47">
        <v>3.3232865557634117</v>
      </c>
      <c r="F57" s="4">
        <v>10</v>
      </c>
      <c r="G57" s="11">
        <f>G56-((Parameters!$E$19-Parameters!$E$20)/$D$67)</f>
        <v>0.99615384615384583</v>
      </c>
      <c r="H57" s="10">
        <f t="shared" si="0"/>
        <v>3.3105046843950898</v>
      </c>
      <c r="I57" s="10">
        <f t="shared" si="7"/>
        <v>0</v>
      </c>
      <c r="J57" s="10">
        <f>(Parameters!$C$11-'1_Day_Lead'!I57)/(Parameters!$C$11-Parameters!$C$12)</f>
        <v>4</v>
      </c>
      <c r="K57" s="10">
        <f t="shared" si="1"/>
        <v>1</v>
      </c>
      <c r="L57" s="10">
        <f t="shared" si="2"/>
        <v>3.3105046843950898</v>
      </c>
      <c r="M57" s="10">
        <f t="shared" si="3"/>
        <v>77.659769988684303</v>
      </c>
      <c r="N57" s="10" t="str">
        <f t="shared" si="4"/>
        <v>NI</v>
      </c>
      <c r="O57" s="10">
        <f t="shared" si="5"/>
        <v>0</v>
      </c>
      <c r="P57" s="10">
        <f t="shared" si="6"/>
        <v>19.414942497171076</v>
      </c>
      <c r="Q57" s="33"/>
      <c r="R57" s="33"/>
      <c r="S57" s="33"/>
      <c r="T57" s="33"/>
      <c r="U57" s="33"/>
    </row>
    <row r="58" spans="2:21" x14ac:dyDescent="0.3">
      <c r="B58" s="9">
        <v>105</v>
      </c>
      <c r="C58" s="62"/>
      <c r="D58" s="9">
        <v>7.8</v>
      </c>
      <c r="E58" s="47">
        <v>4.8350819406266883</v>
      </c>
      <c r="F58" s="4">
        <v>10</v>
      </c>
      <c r="G58" s="11">
        <f>G57-((Parameters!$E$19-Parameters!$E$20)/$D$67)</f>
        <v>0.9576923076923074</v>
      </c>
      <c r="H58" s="10">
        <f t="shared" si="0"/>
        <v>4.6305207816001728</v>
      </c>
      <c r="I58" s="10">
        <f t="shared" si="7"/>
        <v>0</v>
      </c>
      <c r="J58" s="10">
        <f>(Parameters!$C$11-'1_Day_Lead'!I58)/(Parameters!$C$11-Parameters!$C$12)</f>
        <v>4</v>
      </c>
      <c r="K58" s="10">
        <f t="shared" si="1"/>
        <v>1</v>
      </c>
      <c r="L58" s="10">
        <f t="shared" si="2"/>
        <v>4.6305207816001728</v>
      </c>
      <c r="M58" s="10">
        <f t="shared" si="3"/>
        <v>61.414306709913056</v>
      </c>
      <c r="N58" s="10" t="str">
        <f t="shared" si="4"/>
        <v>NI</v>
      </c>
      <c r="O58" s="10">
        <f t="shared" si="5"/>
        <v>0</v>
      </c>
      <c r="P58" s="10">
        <f t="shared" si="6"/>
        <v>15.353576677478264</v>
      </c>
      <c r="Q58" s="33"/>
      <c r="R58" s="33"/>
      <c r="S58" s="33"/>
      <c r="T58" s="33"/>
      <c r="U58" s="33"/>
    </row>
    <row r="59" spans="2:21" x14ac:dyDescent="0.3">
      <c r="B59" s="9">
        <v>107</v>
      </c>
      <c r="C59" s="62"/>
      <c r="D59" s="9">
        <v>11.8</v>
      </c>
      <c r="E59" s="47">
        <v>3.3500915543473586</v>
      </c>
      <c r="F59" s="4">
        <v>10</v>
      </c>
      <c r="G59" s="11">
        <f>G58-((Parameters!$E$19-Parameters!$E$20)/$D$67)</f>
        <v>0.91923076923076896</v>
      </c>
      <c r="H59" s="10">
        <f t="shared" si="0"/>
        <v>3.0795072364962248</v>
      </c>
      <c r="I59" s="10">
        <f t="shared" si="7"/>
        <v>0</v>
      </c>
      <c r="J59" s="10">
        <f>(Parameters!$C$11-'1_Day_Lead'!I59)/(Parameters!$C$11-Parameters!$C$12)</f>
        <v>4</v>
      </c>
      <c r="K59" s="10">
        <f t="shared" si="1"/>
        <v>1</v>
      </c>
      <c r="L59" s="10">
        <f t="shared" si="2"/>
        <v>3.0795072364962248</v>
      </c>
      <c r="M59" s="10">
        <f t="shared" si="3"/>
        <v>54.781222795938568</v>
      </c>
      <c r="N59" s="10" t="str">
        <f t="shared" si="4"/>
        <v>NI</v>
      </c>
      <c r="O59" s="10">
        <f t="shared" si="5"/>
        <v>0</v>
      </c>
      <c r="P59" s="10">
        <f t="shared" si="6"/>
        <v>13.695305698984642</v>
      </c>
      <c r="Q59" s="33"/>
      <c r="R59" s="33"/>
      <c r="S59" s="33"/>
      <c r="T59" s="33"/>
      <c r="U59" s="33"/>
    </row>
    <row r="60" spans="2:21" x14ac:dyDescent="0.3">
      <c r="B60" s="9">
        <v>109</v>
      </c>
      <c r="C60" s="62"/>
      <c r="D60" s="9">
        <v>4.4000000000000004</v>
      </c>
      <c r="E60" s="47">
        <v>4.1479785497993529</v>
      </c>
      <c r="F60" s="4">
        <v>10</v>
      </c>
      <c r="G60" s="11">
        <f>G59-((Parameters!$E$19-Parameters!$E$20)/$D$67)</f>
        <v>0.88076923076923053</v>
      </c>
      <c r="H60" s="10">
        <f t="shared" si="0"/>
        <v>3.6534118765540442</v>
      </c>
      <c r="I60" s="10">
        <f t="shared" si="7"/>
        <v>0</v>
      </c>
      <c r="J60" s="10">
        <f>(Parameters!$C$11-'1_Day_Lead'!I60)/(Parameters!$C$11-Parameters!$C$12)</f>
        <v>4</v>
      </c>
      <c r="K60" s="10">
        <f t="shared" si="1"/>
        <v>1</v>
      </c>
      <c r="L60" s="10">
        <f t="shared" si="2"/>
        <v>3.6534118765540442</v>
      </c>
      <c r="M60" s="10">
        <f t="shared" si="3"/>
        <v>41.832505220399881</v>
      </c>
      <c r="N60" s="10" t="str">
        <f t="shared" si="4"/>
        <v>NI</v>
      </c>
      <c r="O60" s="10">
        <f t="shared" si="5"/>
        <v>0</v>
      </c>
      <c r="P60" s="10">
        <f t="shared" si="6"/>
        <v>10.45812630509997</v>
      </c>
      <c r="Q60" s="33"/>
      <c r="R60" s="33"/>
      <c r="S60" s="33"/>
      <c r="T60" s="33"/>
      <c r="U60" s="33"/>
    </row>
    <row r="61" spans="2:21" x14ac:dyDescent="0.3">
      <c r="B61" s="9">
        <v>111</v>
      </c>
      <c r="C61" s="62"/>
      <c r="D61" s="9">
        <v>8</v>
      </c>
      <c r="E61" s="47">
        <v>3.1474134694326743</v>
      </c>
      <c r="F61" s="4">
        <v>10</v>
      </c>
      <c r="G61" s="11">
        <f>G60-((Parameters!$E$19-Parameters!$E$20)/$D$67)</f>
        <v>0.84230769230769209</v>
      </c>
      <c r="H61" s="10">
        <f t="shared" si="0"/>
        <v>2.6510905761759829</v>
      </c>
      <c r="I61" s="10">
        <f t="shared" si="7"/>
        <v>0</v>
      </c>
      <c r="J61" s="10">
        <f>(Parameters!$C$11-'1_Day_Lead'!I61)/(Parameters!$C$11-Parameters!$C$12)</f>
        <v>4</v>
      </c>
      <c r="K61" s="10">
        <f t="shared" si="1"/>
        <v>1</v>
      </c>
      <c r="L61" s="10">
        <f t="shared" si="2"/>
        <v>2.6510905761759829</v>
      </c>
      <c r="M61" s="10">
        <f t="shared" si="3"/>
        <v>36.723288339123926</v>
      </c>
      <c r="N61" s="10" t="str">
        <f t="shared" si="4"/>
        <v>NI</v>
      </c>
      <c r="O61" s="10">
        <f t="shared" si="5"/>
        <v>0</v>
      </c>
      <c r="P61" s="10">
        <f t="shared" si="6"/>
        <v>9.1808220847809814</v>
      </c>
      <c r="Q61" s="33"/>
      <c r="R61" s="33"/>
      <c r="S61" s="33"/>
      <c r="T61" s="33"/>
      <c r="U61" s="33"/>
    </row>
    <row r="62" spans="2:21" x14ac:dyDescent="0.3">
      <c r="B62" s="9">
        <v>113</v>
      </c>
      <c r="C62" s="62"/>
      <c r="D62" s="9">
        <v>7.8</v>
      </c>
      <c r="E62" s="47">
        <v>2.1907555641293093</v>
      </c>
      <c r="F62" s="4">
        <v>10</v>
      </c>
      <c r="G62" s="11">
        <f>G61-((Parameters!$E$19-Parameters!$E$20)/$D$67)</f>
        <v>0.80384615384615365</v>
      </c>
      <c r="H62" s="10">
        <f t="shared" si="0"/>
        <v>1.7610304342424059</v>
      </c>
      <c r="I62" s="10">
        <f t="shared" si="7"/>
        <v>0</v>
      </c>
      <c r="J62" s="10">
        <f>(Parameters!$C$11-'1_Day_Lead'!I62)/(Parameters!$C$11-Parameters!$C$12)</f>
        <v>4</v>
      </c>
      <c r="K62" s="10">
        <f t="shared" si="1"/>
        <v>1</v>
      </c>
      <c r="L62" s="10">
        <f t="shared" si="2"/>
        <v>1.7610304342424059</v>
      </c>
      <c r="M62" s="10">
        <f t="shared" si="3"/>
        <v>33.581435820100538</v>
      </c>
      <c r="N62" s="10" t="str">
        <f t="shared" si="4"/>
        <v>NI</v>
      </c>
      <c r="O62" s="10">
        <f t="shared" si="5"/>
        <v>0</v>
      </c>
      <c r="P62" s="10">
        <f t="shared" si="6"/>
        <v>8.3953589550251344</v>
      </c>
      <c r="Q62" s="33"/>
      <c r="R62" s="33"/>
      <c r="S62" s="33"/>
      <c r="T62" s="33"/>
      <c r="U62" s="33"/>
    </row>
    <row r="63" spans="2:21" x14ac:dyDescent="0.3">
      <c r="B63" s="9">
        <v>115</v>
      </c>
      <c r="C63" s="62"/>
      <c r="D63" s="9">
        <v>12.5</v>
      </c>
      <c r="E63" s="47">
        <v>1.9137280664371661</v>
      </c>
      <c r="F63" s="4">
        <v>10</v>
      </c>
      <c r="G63" s="11">
        <f>G62-((Parameters!$E$19-Parameters!$E$20)/$D$67)</f>
        <v>0.76538461538461522</v>
      </c>
      <c r="H63" s="10">
        <f t="shared" si="0"/>
        <v>1.4647380200807538</v>
      </c>
      <c r="I63" s="10">
        <f t="shared" si="7"/>
        <v>0</v>
      </c>
      <c r="J63" s="10">
        <f>(Parameters!$C$11-'1_Day_Lead'!I63)/(Parameters!$C$11-Parameters!$C$12)</f>
        <v>4</v>
      </c>
      <c r="K63" s="10">
        <f t="shared" si="1"/>
        <v>1</v>
      </c>
      <c r="L63" s="10">
        <f t="shared" si="2"/>
        <v>1.4647380200807538</v>
      </c>
      <c r="M63" s="10">
        <f t="shared" si="3"/>
        <v>36.221338844994648</v>
      </c>
      <c r="N63" s="10" t="str">
        <f t="shared" si="4"/>
        <v>NI</v>
      </c>
      <c r="O63" s="10">
        <f t="shared" si="5"/>
        <v>0</v>
      </c>
      <c r="P63" s="10">
        <f t="shared" si="6"/>
        <v>9.055334711248662</v>
      </c>
      <c r="Q63" s="33"/>
      <c r="R63" s="33"/>
      <c r="S63" s="33"/>
      <c r="T63" s="33"/>
      <c r="U63" s="33"/>
    </row>
    <row r="64" spans="2:21" x14ac:dyDescent="0.3">
      <c r="B64" s="9">
        <v>117</v>
      </c>
      <c r="C64" s="62"/>
      <c r="D64" s="9">
        <v>0.7</v>
      </c>
      <c r="E64" s="47">
        <v>1.8987353175806101</v>
      </c>
      <c r="F64" s="4">
        <v>10</v>
      </c>
      <c r="G64" s="11">
        <f>G63-((Parameters!$E$19-Parameters!$E$20)/$D$67)</f>
        <v>0.72692307692307678</v>
      </c>
      <c r="H64" s="10">
        <f t="shared" si="0"/>
        <v>1.3802345193182124</v>
      </c>
      <c r="I64" s="10">
        <f t="shared" si="7"/>
        <v>0</v>
      </c>
      <c r="J64" s="10">
        <f>(Parameters!$C$11-'1_Day_Lead'!I64)/(Parameters!$C$11-Parameters!$C$12)</f>
        <v>4</v>
      </c>
      <c r="K64" s="10">
        <f t="shared" si="1"/>
        <v>1</v>
      </c>
      <c r="L64" s="10">
        <f t="shared" si="2"/>
        <v>1.3802345193182124</v>
      </c>
      <c r="M64" s="10">
        <f t="shared" si="3"/>
        <v>26.485769614427774</v>
      </c>
      <c r="N64" s="10" t="str">
        <f t="shared" si="4"/>
        <v>NI</v>
      </c>
      <c r="O64" s="10">
        <f t="shared" si="5"/>
        <v>0</v>
      </c>
      <c r="P64" s="10">
        <f t="shared" si="6"/>
        <v>6.6214424036069435</v>
      </c>
      <c r="Q64" s="33"/>
      <c r="R64" s="33"/>
      <c r="S64" s="33"/>
      <c r="T64" s="33"/>
      <c r="U64" s="33"/>
    </row>
    <row r="65" spans="2:21" x14ac:dyDescent="0.3">
      <c r="B65" s="9">
        <v>119</v>
      </c>
      <c r="C65" s="62"/>
      <c r="D65" s="9">
        <v>8.3000000000000007</v>
      </c>
      <c r="E65" s="47">
        <v>2.9600581265904289</v>
      </c>
      <c r="F65" s="4">
        <v>10</v>
      </c>
      <c r="G65" s="11">
        <f>G64-((Parameters!$E$19-Parameters!$E$20)/$D$67)</f>
        <v>0.68846153846153835</v>
      </c>
      <c r="H65" s="10">
        <f t="shared" si="0"/>
        <v>2.0378861717680259</v>
      </c>
      <c r="I65" s="10">
        <f t="shared" si="7"/>
        <v>0</v>
      </c>
      <c r="J65" s="10">
        <f>(Parameters!$C$11-'1_Day_Lead'!I65)/(Parameters!$C$11-Parameters!$C$12)</f>
        <v>4</v>
      </c>
      <c r="K65" s="10">
        <f t="shared" si="1"/>
        <v>1</v>
      </c>
      <c r="L65" s="10">
        <f t="shared" si="2"/>
        <v>2.0378861717680259</v>
      </c>
      <c r="M65" s="10">
        <f t="shared" si="3"/>
        <v>26.126441039052814</v>
      </c>
      <c r="N65" s="10" t="str">
        <f t="shared" si="4"/>
        <v>NI</v>
      </c>
      <c r="O65" s="10">
        <f t="shared" si="5"/>
        <v>0</v>
      </c>
      <c r="P65" s="10">
        <f t="shared" si="6"/>
        <v>6.5316102597632035</v>
      </c>
      <c r="Q65" s="33"/>
      <c r="R65" s="33"/>
      <c r="S65" s="33"/>
      <c r="T65" s="33"/>
      <c r="U65" s="33"/>
    </row>
    <row r="66" spans="2:21" ht="14.7" customHeight="1" x14ac:dyDescent="0.3">
      <c r="B66" s="9">
        <v>121</v>
      </c>
      <c r="C66" s="62"/>
      <c r="D66" s="9">
        <v>23.8</v>
      </c>
      <c r="E66" s="47">
        <v>2.3070511758491179</v>
      </c>
      <c r="F66" s="4">
        <v>10</v>
      </c>
      <c r="G66" s="11">
        <f>G65-((Parameters!$E$19-Parameters!$E$20)/$D$67)</f>
        <v>0.64999999999999991</v>
      </c>
      <c r="H66" s="10">
        <f t="shared" si="0"/>
        <v>1.4995832643019265</v>
      </c>
      <c r="I66" s="10">
        <f t="shared" si="7"/>
        <v>0</v>
      </c>
      <c r="J66" s="10">
        <f>(Parameters!$C$11-'1_Day_Lead'!I66)/(Parameters!$C$11-Parameters!$C$12)</f>
        <v>4</v>
      </c>
      <c r="K66" s="10">
        <f t="shared" si="1"/>
        <v>1</v>
      </c>
      <c r="L66" s="10">
        <f t="shared" si="2"/>
        <v>1.4995832643019265</v>
      </c>
      <c r="M66" s="10">
        <f t="shared" si="3"/>
        <v>41.895247514987688</v>
      </c>
      <c r="N66" s="10" t="str">
        <f t="shared" si="4"/>
        <v>NI</v>
      </c>
      <c r="O66" s="10">
        <f t="shared" si="5"/>
        <v>0</v>
      </c>
      <c r="P66" s="10">
        <f t="shared" si="6"/>
        <v>10.473811878746922</v>
      </c>
      <c r="Q66" s="33"/>
      <c r="R66" s="33"/>
      <c r="S66" s="33"/>
      <c r="T66" s="33"/>
      <c r="U66" s="33"/>
    </row>
    <row r="67" spans="2:21" x14ac:dyDescent="0.3">
      <c r="D67">
        <f>COUNT(D54:D66)</f>
        <v>13</v>
      </c>
    </row>
    <row r="68" spans="2:21" x14ac:dyDescent="0.3">
      <c r="C68" t="s">
        <v>47</v>
      </c>
      <c r="D68">
        <f>SUM(D6:D18)</f>
        <v>82.2</v>
      </c>
      <c r="L68">
        <f>SUM(L6:L18)</f>
        <v>86.908327223109154</v>
      </c>
      <c r="O68">
        <f>SUM(O6:O18)</f>
        <v>125</v>
      </c>
      <c r="P68">
        <f>SUM(P6:P18)</f>
        <v>121.03407927583442</v>
      </c>
    </row>
    <row r="69" spans="2:21" x14ac:dyDescent="0.3">
      <c r="C69" t="s">
        <v>39</v>
      </c>
      <c r="D69">
        <f>SUM(D19:D36)</f>
        <v>332.00000000000006</v>
      </c>
      <c r="L69">
        <f>SUM(L19:L36)</f>
        <v>80.880277681150957</v>
      </c>
      <c r="O69">
        <f>SUM(O19:O36)</f>
        <v>15</v>
      </c>
      <c r="P69">
        <f>SUM(P19:P36)</f>
        <v>269.30842193068565</v>
      </c>
    </row>
    <row r="70" spans="2:21" x14ac:dyDescent="0.3">
      <c r="C70" t="s">
        <v>49</v>
      </c>
      <c r="D70">
        <f>SUM(D37:D53)</f>
        <v>272.3</v>
      </c>
      <c r="L70">
        <f>SUM(L37:L53)</f>
        <v>83.49159510026827</v>
      </c>
      <c r="O70">
        <f>SUM(O37:O53)</f>
        <v>20</v>
      </c>
      <c r="P70">
        <f>SUM(P37:P53)</f>
        <v>221.17999022016804</v>
      </c>
    </row>
    <row r="71" spans="2:21" x14ac:dyDescent="0.3">
      <c r="C71" t="s">
        <v>43</v>
      </c>
      <c r="D71">
        <f>SUM(D54:D66)</f>
        <v>198.60000000000002</v>
      </c>
      <c r="L71">
        <f>SUM(L54:L66)</f>
        <v>35.220701776942114</v>
      </c>
      <c r="O71">
        <f>SUM(O54:O66)</f>
        <v>0</v>
      </c>
      <c r="P71">
        <f>SUM(P54:P66)</f>
        <v>155.65517115560061</v>
      </c>
    </row>
    <row r="73" spans="2:21" x14ac:dyDescent="0.3">
      <c r="D73" s="13">
        <f>SUM(D6:D66)</f>
        <v>885.09999999999991</v>
      </c>
      <c r="E73" s="13"/>
      <c r="F73" s="13"/>
      <c r="G73" s="14"/>
      <c r="H73" s="14"/>
      <c r="I73" s="14"/>
      <c r="J73" s="14"/>
      <c r="K73" s="14"/>
      <c r="L73" s="13">
        <f>SUM(L6:L66)</f>
        <v>286.50090178147047</v>
      </c>
      <c r="M73" s="13"/>
      <c r="N73" s="13"/>
      <c r="O73" s="13">
        <f>SUM(O5:O66)</f>
        <v>160</v>
      </c>
      <c r="P73" s="13">
        <f>SUM(P5:P66)</f>
        <v>777.17766258228835</v>
      </c>
    </row>
  </sheetData>
  <mergeCells count="6">
    <mergeCell ref="C19:C36"/>
    <mergeCell ref="C37:C53"/>
    <mergeCell ref="C54:C66"/>
    <mergeCell ref="B2:P2"/>
    <mergeCell ref="F4:F5"/>
    <mergeCell ref="C6:C1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U73"/>
  <sheetViews>
    <sheetView topLeftCell="B1" workbookViewId="0">
      <selection activeCell="D6" sqref="D6:E66"/>
    </sheetView>
  </sheetViews>
  <sheetFormatPr defaultRowHeight="14.4" x14ac:dyDescent="0.3"/>
  <cols>
    <col min="1" max="1" width="3.109375" customWidth="1"/>
    <col min="3" max="3" width="12.88671875" customWidth="1"/>
    <col min="4" max="4" width="13.21875" customWidth="1"/>
    <col min="5" max="5" width="10.6640625" customWidth="1"/>
    <col min="6" max="6" width="13.77734375" customWidth="1"/>
    <col min="10" max="10" width="11.33203125" customWidth="1"/>
    <col min="11" max="11" width="14.5546875" customWidth="1"/>
    <col min="12" max="12" width="10.21875" customWidth="1"/>
    <col min="13" max="13" width="13.88671875" customWidth="1"/>
    <col min="14" max="14" width="15" customWidth="1"/>
    <col min="15" max="15" width="13.21875" customWidth="1"/>
    <col min="16" max="16" width="17.77734375" customWidth="1"/>
  </cols>
  <sheetData>
    <row r="1" spans="2:21" ht="15" thickBot="1" x14ac:dyDescent="0.35"/>
    <row r="2" spans="2:21" ht="16.2" thickBot="1" x14ac:dyDescent="0.35">
      <c r="B2" s="64" t="s">
        <v>42</v>
      </c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6"/>
    </row>
    <row r="4" spans="2:21" ht="33" customHeight="1" x14ac:dyDescent="0.3">
      <c r="B4" s="1" t="s">
        <v>20</v>
      </c>
      <c r="C4" s="1" t="s">
        <v>4</v>
      </c>
      <c r="D4" s="12" t="s">
        <v>21</v>
      </c>
      <c r="E4" s="1" t="s">
        <v>22</v>
      </c>
      <c r="F4" s="67" t="s">
        <v>34</v>
      </c>
      <c r="G4" s="1" t="s">
        <v>23</v>
      </c>
      <c r="H4" s="1" t="s">
        <v>24</v>
      </c>
      <c r="I4" s="1" t="s">
        <v>25</v>
      </c>
      <c r="J4" s="1" t="s">
        <v>26</v>
      </c>
      <c r="K4" s="1" t="s">
        <v>27</v>
      </c>
      <c r="L4" s="12" t="s">
        <v>28</v>
      </c>
      <c r="M4" s="24" t="s">
        <v>34</v>
      </c>
      <c r="N4" s="24" t="s">
        <v>37</v>
      </c>
      <c r="O4" s="25" t="s">
        <v>38</v>
      </c>
      <c r="P4" s="12" t="s">
        <v>30</v>
      </c>
      <c r="Q4" s="1"/>
      <c r="R4" s="1"/>
      <c r="S4" s="1"/>
      <c r="T4" s="1"/>
      <c r="U4" s="1"/>
    </row>
    <row r="5" spans="2:21" x14ac:dyDescent="0.3">
      <c r="B5" s="1"/>
      <c r="C5" s="16"/>
      <c r="D5" s="19"/>
      <c r="E5" s="19"/>
      <c r="F5" s="68"/>
      <c r="G5" s="19"/>
      <c r="H5" s="19"/>
      <c r="I5" s="19"/>
      <c r="J5" s="19"/>
      <c r="K5" s="19"/>
      <c r="L5" s="19"/>
      <c r="M5" s="4">
        <v>50</v>
      </c>
      <c r="N5" s="26"/>
      <c r="O5" s="18">
        <v>0</v>
      </c>
      <c r="P5" s="18">
        <v>10</v>
      </c>
      <c r="Q5" s="1"/>
      <c r="R5" s="1"/>
      <c r="S5" s="1"/>
      <c r="T5" s="1"/>
      <c r="U5" s="1"/>
    </row>
    <row r="6" spans="2:21" x14ac:dyDescent="0.3">
      <c r="B6" s="9">
        <v>1</v>
      </c>
      <c r="C6" s="61" t="s">
        <v>16</v>
      </c>
      <c r="D6" s="9"/>
      <c r="E6" s="47"/>
      <c r="F6" s="4">
        <v>50</v>
      </c>
      <c r="G6" s="11">
        <v>0.65</v>
      </c>
      <c r="H6" s="10">
        <f>E6*G6</f>
        <v>0</v>
      </c>
      <c r="I6" s="11">
        <v>100</v>
      </c>
      <c r="J6" s="10">
        <f>(Parameters!$C$11-'1_Day_Lead'!I6)/(Parameters!$C$11-Parameters!$C$12)</f>
        <v>1.2222222222222223</v>
      </c>
      <c r="K6" s="10">
        <f>IF(J6&lt;0,0,IF(J6&gt;1,1,J6))</f>
        <v>1</v>
      </c>
      <c r="L6" s="10">
        <f>H6*K6</f>
        <v>0</v>
      </c>
      <c r="M6" s="10">
        <f>MAX((M5+O5+D6-L6-P5),0)</f>
        <v>40</v>
      </c>
      <c r="N6" s="10" t="str">
        <f>IF(M6&lt;0.25*F6,"HI",IF(M6&lt;0.5*F6,"MI",IF(M6&lt;0.75*F6,"LI","NI")))</f>
        <v>NI</v>
      </c>
      <c r="O6" s="10">
        <f>IF(N6="NI",0,IF(N6="LI",0.25*F6,IF(N6="MI",0.5*F6,0.75*F6)))</f>
        <v>0</v>
      </c>
      <c r="P6" s="10">
        <f>0.25*M6</f>
        <v>10</v>
      </c>
      <c r="Q6" s="2"/>
      <c r="R6" s="2"/>
      <c r="S6" s="2"/>
      <c r="T6" s="2"/>
      <c r="U6" s="2"/>
    </row>
    <row r="7" spans="2:21" x14ac:dyDescent="0.3">
      <c r="B7" s="9">
        <v>3</v>
      </c>
      <c r="C7" s="62"/>
      <c r="D7" s="9"/>
      <c r="E7" s="47"/>
      <c r="F7" s="4">
        <v>50</v>
      </c>
      <c r="G7" s="11">
        <v>0.65</v>
      </c>
      <c r="H7" s="10">
        <f t="shared" ref="H7:H66" si="0">E7*G7</f>
        <v>0</v>
      </c>
      <c r="I7" s="10">
        <f>MAX(0,(I6+L6-D6-M6+O6))</f>
        <v>60</v>
      </c>
      <c r="J7" s="10">
        <f>(Parameters!$C$11-'1_Day_Lead'!I7)/(Parameters!$C$11-Parameters!$C$12)</f>
        <v>1.7018988343937507</v>
      </c>
      <c r="K7" s="10">
        <f t="shared" ref="K7:K66" si="1">IF(J7&lt;0,0,IF(J7&gt;1,1,J7))</f>
        <v>1</v>
      </c>
      <c r="L7" s="10">
        <f t="shared" ref="L7:L66" si="2">H7*K7</f>
        <v>0</v>
      </c>
      <c r="M7" s="10">
        <f t="shared" ref="M7:M66" si="3">MAX((M6+O6+D7-L7-P6),0)</f>
        <v>30</v>
      </c>
      <c r="N7" s="10" t="str">
        <f t="shared" ref="N7:N66" si="4">IF(M7&lt;0.25*F7,"HI",IF(M7&lt;0.5*F7,"MI",IF(M7&lt;0.75*F7,"LI","NI")))</f>
        <v>LI</v>
      </c>
      <c r="O7" s="10">
        <f t="shared" ref="O7:O66" si="5">IF(N7="NI",0,IF(N7="LI",0.25*F7,IF(N7="MI",0.5*F7,0.75*F7)))</f>
        <v>12.5</v>
      </c>
      <c r="P7" s="10">
        <f t="shared" ref="P7:P66" si="6">0.25*M7</f>
        <v>7.5</v>
      </c>
      <c r="Q7" s="2"/>
      <c r="R7" s="2"/>
      <c r="S7" s="2"/>
      <c r="T7" s="2"/>
      <c r="U7" s="2"/>
    </row>
    <row r="8" spans="2:21" x14ac:dyDescent="0.3">
      <c r="B8" s="9">
        <v>5</v>
      </c>
      <c r="C8" s="62"/>
      <c r="D8" s="9"/>
      <c r="E8" s="47"/>
      <c r="F8" s="4">
        <v>50</v>
      </c>
      <c r="G8" s="11">
        <v>0.65</v>
      </c>
      <c r="H8" s="10">
        <f t="shared" si="0"/>
        <v>0</v>
      </c>
      <c r="I8" s="10">
        <f t="shared" ref="I8:I66" si="7">MAX(0,(I7+L7-D7-M7+O7))</f>
        <v>42.5</v>
      </c>
      <c r="J8" s="10">
        <f>(Parameters!$C$11-'1_Day_Lead'!I8)/(Parameters!$C$11-Parameters!$C$12)</f>
        <v>2.17362003379557</v>
      </c>
      <c r="K8" s="10">
        <f t="shared" si="1"/>
        <v>1</v>
      </c>
      <c r="L8" s="10">
        <f t="shared" si="2"/>
        <v>0</v>
      </c>
      <c r="M8" s="10">
        <f t="shared" si="3"/>
        <v>35</v>
      </c>
      <c r="N8" s="10" t="str">
        <f t="shared" si="4"/>
        <v>LI</v>
      </c>
      <c r="O8" s="10">
        <f t="shared" si="5"/>
        <v>12.5</v>
      </c>
      <c r="P8" s="10">
        <f t="shared" si="6"/>
        <v>8.75</v>
      </c>
      <c r="Q8" s="2"/>
      <c r="R8" s="2"/>
      <c r="S8" s="2"/>
      <c r="T8" s="2"/>
      <c r="U8" s="2"/>
    </row>
    <row r="9" spans="2:21" x14ac:dyDescent="0.3">
      <c r="B9" s="9">
        <v>7</v>
      </c>
      <c r="C9" s="62"/>
      <c r="D9" s="9"/>
      <c r="E9" s="47"/>
      <c r="F9" s="4">
        <v>50</v>
      </c>
      <c r="G9" s="11">
        <v>0.65</v>
      </c>
      <c r="H9" s="10">
        <f t="shared" si="0"/>
        <v>0</v>
      </c>
      <c r="I9" s="10">
        <f t="shared" si="7"/>
        <v>20</v>
      </c>
      <c r="J9" s="10">
        <f>(Parameters!$C$11-'1_Day_Lead'!I9)/(Parameters!$C$11-Parameters!$C$12)</f>
        <v>2.6976677861454212</v>
      </c>
      <c r="K9" s="10">
        <f t="shared" si="1"/>
        <v>1</v>
      </c>
      <c r="L9" s="10">
        <f t="shared" si="2"/>
        <v>0</v>
      </c>
      <c r="M9" s="10">
        <f t="shared" si="3"/>
        <v>38.75</v>
      </c>
      <c r="N9" s="10" t="str">
        <f t="shared" si="4"/>
        <v>NI</v>
      </c>
      <c r="O9" s="10">
        <f t="shared" si="5"/>
        <v>0</v>
      </c>
      <c r="P9" s="10">
        <f t="shared" si="6"/>
        <v>9.6875</v>
      </c>
      <c r="Q9" s="2"/>
      <c r="R9" s="2"/>
      <c r="S9" s="2"/>
      <c r="T9" s="2"/>
      <c r="U9" s="2"/>
    </row>
    <row r="10" spans="2:21" x14ac:dyDescent="0.3">
      <c r="B10" s="9">
        <v>9</v>
      </c>
      <c r="C10" s="62"/>
      <c r="D10" s="9"/>
      <c r="E10" s="47"/>
      <c r="F10" s="4">
        <v>50</v>
      </c>
      <c r="G10" s="11">
        <v>0.65</v>
      </c>
      <c r="H10" s="10">
        <f t="shared" si="0"/>
        <v>0</v>
      </c>
      <c r="I10" s="10">
        <f t="shared" si="7"/>
        <v>0</v>
      </c>
      <c r="J10" s="10">
        <f>(Parameters!$C$11-'1_Day_Lead'!I10)/(Parameters!$C$11-Parameters!$C$12)</f>
        <v>3.1468000695553133</v>
      </c>
      <c r="K10" s="10">
        <f t="shared" si="1"/>
        <v>1</v>
      </c>
      <c r="L10" s="10">
        <f t="shared" si="2"/>
        <v>0</v>
      </c>
      <c r="M10" s="10">
        <f t="shared" si="3"/>
        <v>29.0625</v>
      </c>
      <c r="N10" s="10" t="str">
        <f t="shared" si="4"/>
        <v>LI</v>
      </c>
      <c r="O10" s="10">
        <f t="shared" si="5"/>
        <v>12.5</v>
      </c>
      <c r="P10" s="10">
        <f t="shared" si="6"/>
        <v>7.265625</v>
      </c>
      <c r="Q10" s="2"/>
      <c r="R10" s="2"/>
      <c r="S10" s="2"/>
      <c r="T10" s="2"/>
      <c r="U10" s="2"/>
    </row>
    <row r="11" spans="2:21" x14ac:dyDescent="0.3">
      <c r="B11" s="9">
        <v>11</v>
      </c>
      <c r="C11" s="62"/>
      <c r="D11" s="9"/>
      <c r="E11" s="47"/>
      <c r="F11" s="4">
        <v>50</v>
      </c>
      <c r="G11" s="11">
        <v>0.65</v>
      </c>
      <c r="H11" s="10">
        <f t="shared" si="0"/>
        <v>0</v>
      </c>
      <c r="I11" s="10">
        <f t="shared" si="7"/>
        <v>0</v>
      </c>
      <c r="J11" s="10">
        <f>(Parameters!$C$11-'1_Day_Lead'!I11)/(Parameters!$C$11-Parameters!$C$12)</f>
        <v>3.623896648038146</v>
      </c>
      <c r="K11" s="10">
        <f t="shared" si="1"/>
        <v>1</v>
      </c>
      <c r="L11" s="10">
        <f t="shared" si="2"/>
        <v>0</v>
      </c>
      <c r="M11" s="10">
        <f t="shared" si="3"/>
        <v>34.296875</v>
      </c>
      <c r="N11" s="10" t="str">
        <f t="shared" si="4"/>
        <v>LI</v>
      </c>
      <c r="O11" s="10">
        <f t="shared" si="5"/>
        <v>12.5</v>
      </c>
      <c r="P11" s="10">
        <f t="shared" si="6"/>
        <v>8.57421875</v>
      </c>
      <c r="Q11" s="2"/>
      <c r="R11" s="2"/>
      <c r="S11" s="2"/>
      <c r="T11" s="2"/>
      <c r="U11" s="2"/>
    </row>
    <row r="12" spans="2:21" x14ac:dyDescent="0.3">
      <c r="B12" s="9">
        <v>13</v>
      </c>
      <c r="C12" s="62"/>
      <c r="D12" s="9"/>
      <c r="E12" s="47"/>
      <c r="F12" s="4">
        <v>50</v>
      </c>
      <c r="G12" s="11">
        <v>0.65</v>
      </c>
      <c r="H12" s="10">
        <f t="shared" si="0"/>
        <v>0</v>
      </c>
      <c r="I12" s="10">
        <f t="shared" si="7"/>
        <v>0</v>
      </c>
      <c r="J12" s="10">
        <f>(Parameters!$C$11-'1_Day_Lead'!I12)/(Parameters!$C$11-Parameters!$C$12)</f>
        <v>4</v>
      </c>
      <c r="K12" s="10">
        <f t="shared" si="1"/>
        <v>1</v>
      </c>
      <c r="L12" s="10">
        <f t="shared" si="2"/>
        <v>0</v>
      </c>
      <c r="M12" s="10">
        <f t="shared" si="3"/>
        <v>38.22265625</v>
      </c>
      <c r="N12" s="10" t="str">
        <f t="shared" si="4"/>
        <v>NI</v>
      </c>
      <c r="O12" s="10">
        <f t="shared" si="5"/>
        <v>0</v>
      </c>
      <c r="P12" s="10">
        <f t="shared" si="6"/>
        <v>9.5556640625</v>
      </c>
      <c r="Q12" s="2"/>
      <c r="R12" s="2"/>
      <c r="S12" s="2"/>
      <c r="T12" s="2"/>
      <c r="U12" s="2"/>
    </row>
    <row r="13" spans="2:21" x14ac:dyDescent="0.3">
      <c r="B13" s="9">
        <v>15</v>
      </c>
      <c r="C13" s="62"/>
      <c r="D13" s="9"/>
      <c r="E13" s="47"/>
      <c r="F13" s="4">
        <v>50</v>
      </c>
      <c r="G13" s="11">
        <v>0.65</v>
      </c>
      <c r="H13" s="10">
        <f t="shared" si="0"/>
        <v>0</v>
      </c>
      <c r="I13" s="10">
        <f t="shared" si="7"/>
        <v>0</v>
      </c>
      <c r="J13" s="10">
        <f>(Parameters!$C$11-'1_Day_Lead'!I13)/(Parameters!$C$11-Parameters!$C$12)</f>
        <v>4</v>
      </c>
      <c r="K13" s="10">
        <f t="shared" si="1"/>
        <v>1</v>
      </c>
      <c r="L13" s="10">
        <f t="shared" si="2"/>
        <v>0</v>
      </c>
      <c r="M13" s="10">
        <f t="shared" si="3"/>
        <v>28.6669921875</v>
      </c>
      <c r="N13" s="10" t="str">
        <f t="shared" si="4"/>
        <v>LI</v>
      </c>
      <c r="O13" s="10">
        <f t="shared" si="5"/>
        <v>12.5</v>
      </c>
      <c r="P13" s="10">
        <f t="shared" si="6"/>
        <v>7.166748046875</v>
      </c>
      <c r="Q13" s="2"/>
      <c r="R13" s="2"/>
      <c r="S13" s="2"/>
      <c r="T13" s="2"/>
      <c r="U13" s="2"/>
    </row>
    <row r="14" spans="2:21" x14ac:dyDescent="0.3">
      <c r="B14" s="9">
        <v>17</v>
      </c>
      <c r="C14" s="62"/>
      <c r="D14" s="9"/>
      <c r="E14" s="47"/>
      <c r="F14" s="4">
        <v>50</v>
      </c>
      <c r="G14" s="11">
        <v>0.65</v>
      </c>
      <c r="H14" s="10">
        <f t="shared" si="0"/>
        <v>0</v>
      </c>
      <c r="I14" s="10">
        <f t="shared" si="7"/>
        <v>0</v>
      </c>
      <c r="J14" s="10">
        <f>(Parameters!$C$11-'1_Day_Lead'!I14)/(Parameters!$C$11-Parameters!$C$12)</f>
        <v>4</v>
      </c>
      <c r="K14" s="10">
        <f t="shared" si="1"/>
        <v>1</v>
      </c>
      <c r="L14" s="10">
        <f t="shared" si="2"/>
        <v>0</v>
      </c>
      <c r="M14" s="10">
        <f t="shared" si="3"/>
        <v>34.000244140625</v>
      </c>
      <c r="N14" s="10" t="str">
        <f t="shared" si="4"/>
        <v>LI</v>
      </c>
      <c r="O14" s="10">
        <f t="shared" si="5"/>
        <v>12.5</v>
      </c>
      <c r="P14" s="10">
        <f t="shared" si="6"/>
        <v>8.50006103515625</v>
      </c>
      <c r="Q14" s="2"/>
      <c r="R14" s="2"/>
      <c r="S14" s="2"/>
      <c r="T14" s="2"/>
      <c r="U14" s="2"/>
    </row>
    <row r="15" spans="2:21" x14ac:dyDescent="0.3">
      <c r="B15" s="9">
        <v>19</v>
      </c>
      <c r="C15" s="62"/>
      <c r="D15" s="9"/>
      <c r="E15" s="47"/>
      <c r="F15" s="4">
        <v>50</v>
      </c>
      <c r="G15" s="11">
        <v>0.65</v>
      </c>
      <c r="H15" s="10">
        <f t="shared" si="0"/>
        <v>0</v>
      </c>
      <c r="I15" s="10">
        <f t="shared" si="7"/>
        <v>0</v>
      </c>
      <c r="J15" s="10">
        <f>(Parameters!$C$11-'1_Day_Lead'!I15)/(Parameters!$C$11-Parameters!$C$12)</f>
        <v>3.8329551050131556</v>
      </c>
      <c r="K15" s="10">
        <f t="shared" si="1"/>
        <v>1</v>
      </c>
      <c r="L15" s="10">
        <f t="shared" si="2"/>
        <v>0</v>
      </c>
      <c r="M15" s="10">
        <f t="shared" si="3"/>
        <v>38.00018310546875</v>
      </c>
      <c r="N15" s="10" t="str">
        <f t="shared" si="4"/>
        <v>NI</v>
      </c>
      <c r="O15" s="10">
        <f t="shared" si="5"/>
        <v>0</v>
      </c>
      <c r="P15" s="10">
        <f t="shared" si="6"/>
        <v>9.5000457763671875</v>
      </c>
      <c r="Q15" s="2"/>
      <c r="R15" s="2"/>
      <c r="S15" s="2"/>
      <c r="T15" s="2"/>
      <c r="U15" s="2"/>
    </row>
    <row r="16" spans="2:21" x14ac:dyDescent="0.3">
      <c r="B16" s="9">
        <v>21</v>
      </c>
      <c r="C16" s="62"/>
      <c r="D16" s="9"/>
      <c r="E16" s="47"/>
      <c r="F16" s="4">
        <v>50</v>
      </c>
      <c r="G16" s="11">
        <v>0.65</v>
      </c>
      <c r="H16" s="10">
        <f t="shared" si="0"/>
        <v>0</v>
      </c>
      <c r="I16" s="10">
        <f t="shared" si="7"/>
        <v>0</v>
      </c>
      <c r="J16" s="10">
        <f>(Parameters!$C$11-'1_Day_Lead'!I16)/(Parameters!$C$11-Parameters!$C$12)</f>
        <v>4</v>
      </c>
      <c r="K16" s="10">
        <f t="shared" si="1"/>
        <v>1</v>
      </c>
      <c r="L16" s="10">
        <f t="shared" si="2"/>
        <v>0</v>
      </c>
      <c r="M16" s="10">
        <f t="shared" si="3"/>
        <v>28.500137329101563</v>
      </c>
      <c r="N16" s="10" t="str">
        <f t="shared" si="4"/>
        <v>LI</v>
      </c>
      <c r="O16" s="10">
        <f t="shared" si="5"/>
        <v>12.5</v>
      </c>
      <c r="P16" s="10">
        <f t="shared" si="6"/>
        <v>7.1250343322753906</v>
      </c>
      <c r="Q16" s="2"/>
      <c r="R16" s="2"/>
      <c r="S16" s="2"/>
      <c r="T16" s="2"/>
      <c r="U16" s="2"/>
    </row>
    <row r="17" spans="1:21" x14ac:dyDescent="0.3">
      <c r="B17" s="9">
        <v>23</v>
      </c>
      <c r="C17" s="62"/>
      <c r="D17" s="9"/>
      <c r="E17" s="47"/>
      <c r="F17" s="4">
        <v>50</v>
      </c>
      <c r="G17" s="11">
        <v>0.65</v>
      </c>
      <c r="H17" s="10">
        <f t="shared" si="0"/>
        <v>0</v>
      </c>
      <c r="I17" s="10">
        <f t="shared" si="7"/>
        <v>0</v>
      </c>
      <c r="J17" s="10">
        <f>(Parameters!$C$11-'1_Day_Lead'!I17)/(Parameters!$C$11-Parameters!$C$12)</f>
        <v>4</v>
      </c>
      <c r="K17" s="10">
        <f t="shared" si="1"/>
        <v>1</v>
      </c>
      <c r="L17" s="10">
        <f t="shared" si="2"/>
        <v>0</v>
      </c>
      <c r="M17" s="10">
        <f t="shared" si="3"/>
        <v>33.875102996826172</v>
      </c>
      <c r="N17" s="10" t="str">
        <f t="shared" si="4"/>
        <v>LI</v>
      </c>
      <c r="O17" s="10">
        <f t="shared" si="5"/>
        <v>12.5</v>
      </c>
      <c r="P17" s="10">
        <f t="shared" si="6"/>
        <v>8.468775749206543</v>
      </c>
      <c r="Q17" s="2"/>
      <c r="R17" s="2"/>
      <c r="S17" s="2"/>
      <c r="T17" s="2"/>
      <c r="U17" s="2"/>
    </row>
    <row r="18" spans="1:21" x14ac:dyDescent="0.3">
      <c r="B18" s="9">
        <v>25</v>
      </c>
      <c r="C18" s="63"/>
      <c r="D18" s="9"/>
      <c r="E18" s="47"/>
      <c r="F18" s="4">
        <v>50</v>
      </c>
      <c r="G18" s="11">
        <v>0.65</v>
      </c>
      <c r="H18" s="10">
        <f t="shared" si="0"/>
        <v>0</v>
      </c>
      <c r="I18" s="10">
        <f t="shared" si="7"/>
        <v>0</v>
      </c>
      <c r="J18" s="10">
        <f>(Parameters!$C$11-'1_Day_Lead'!I18)/(Parameters!$C$11-Parameters!$C$12)</f>
        <v>4</v>
      </c>
      <c r="K18" s="10">
        <f t="shared" si="1"/>
        <v>1</v>
      </c>
      <c r="L18" s="10">
        <f t="shared" si="2"/>
        <v>0</v>
      </c>
      <c r="M18" s="10">
        <f t="shared" si="3"/>
        <v>37.906327247619629</v>
      </c>
      <c r="N18" s="10" t="str">
        <f t="shared" si="4"/>
        <v>NI</v>
      </c>
      <c r="O18" s="10">
        <f t="shared" si="5"/>
        <v>0</v>
      </c>
      <c r="P18" s="10">
        <f t="shared" si="6"/>
        <v>9.4765818119049072</v>
      </c>
      <c r="Q18" s="2"/>
      <c r="R18" s="2"/>
      <c r="S18" s="2"/>
      <c r="T18" s="2"/>
      <c r="U18" s="2"/>
    </row>
    <row r="19" spans="1:21" x14ac:dyDescent="0.3">
      <c r="A19">
        <f>COUNT(E19:E36)</f>
        <v>0</v>
      </c>
      <c r="B19" s="9">
        <v>27</v>
      </c>
      <c r="C19" s="61" t="s">
        <v>39</v>
      </c>
      <c r="D19" s="9"/>
      <c r="E19" s="47"/>
      <c r="F19" s="4">
        <v>30</v>
      </c>
      <c r="G19" s="11" t="e">
        <f>G18+(Parameters!$E$18-Parameters!$E$17)/$A$19</f>
        <v>#DIV/0!</v>
      </c>
      <c r="H19" s="10" t="e">
        <f t="shared" si="0"/>
        <v>#DIV/0!</v>
      </c>
      <c r="I19" s="10">
        <f t="shared" si="7"/>
        <v>0</v>
      </c>
      <c r="J19" s="10">
        <f>(Parameters!$C$11-'1_Day_Lead'!I19)/(Parameters!$C$11-Parameters!$C$12)</f>
        <v>4</v>
      </c>
      <c r="K19" s="10">
        <f t="shared" si="1"/>
        <v>1</v>
      </c>
      <c r="L19" s="10" t="e">
        <f t="shared" si="2"/>
        <v>#DIV/0!</v>
      </c>
      <c r="M19" s="10" t="e">
        <f t="shared" si="3"/>
        <v>#DIV/0!</v>
      </c>
      <c r="N19" s="10" t="e">
        <f t="shared" si="4"/>
        <v>#DIV/0!</v>
      </c>
      <c r="O19" s="10" t="e">
        <f t="shared" si="5"/>
        <v>#DIV/0!</v>
      </c>
      <c r="P19" s="10" t="e">
        <f t="shared" si="6"/>
        <v>#DIV/0!</v>
      </c>
      <c r="Q19" s="2"/>
      <c r="R19" s="2"/>
      <c r="S19" s="2"/>
      <c r="T19" s="2"/>
      <c r="U19" s="2"/>
    </row>
    <row r="20" spans="1:21" x14ac:dyDescent="0.3">
      <c r="B20" s="9">
        <v>29</v>
      </c>
      <c r="C20" s="62"/>
      <c r="D20" s="9"/>
      <c r="E20" s="47"/>
      <c r="F20" s="4">
        <v>30</v>
      </c>
      <c r="G20" s="11" t="e">
        <f>G19+(Parameters!$E$18-Parameters!$E$17)/$A$19</f>
        <v>#DIV/0!</v>
      </c>
      <c r="H20" s="10" t="e">
        <f t="shared" si="0"/>
        <v>#DIV/0!</v>
      </c>
      <c r="I20" s="10" t="e">
        <f t="shared" si="7"/>
        <v>#DIV/0!</v>
      </c>
      <c r="J20" s="10">
        <f>(Parameters!$C$11-'1_Day_Lead'!I20)/(Parameters!$C$11-Parameters!$C$12)</f>
        <v>4</v>
      </c>
      <c r="K20" s="10">
        <f t="shared" si="1"/>
        <v>1</v>
      </c>
      <c r="L20" s="10" t="e">
        <f t="shared" si="2"/>
        <v>#DIV/0!</v>
      </c>
      <c r="M20" s="10" t="e">
        <f t="shared" si="3"/>
        <v>#DIV/0!</v>
      </c>
      <c r="N20" s="10" t="e">
        <f t="shared" si="4"/>
        <v>#DIV/0!</v>
      </c>
      <c r="O20" s="10" t="e">
        <f t="shared" si="5"/>
        <v>#DIV/0!</v>
      </c>
      <c r="P20" s="10" t="e">
        <f t="shared" si="6"/>
        <v>#DIV/0!</v>
      </c>
      <c r="Q20" s="2"/>
      <c r="R20" s="2"/>
      <c r="S20" s="2"/>
      <c r="T20" s="2"/>
      <c r="U20" s="2"/>
    </row>
    <row r="21" spans="1:21" x14ac:dyDescent="0.3">
      <c r="B21" s="9">
        <v>31</v>
      </c>
      <c r="C21" s="62"/>
      <c r="D21" s="9"/>
      <c r="E21" s="47"/>
      <c r="F21" s="4">
        <v>30</v>
      </c>
      <c r="G21" s="11" t="e">
        <f>G20+(Parameters!$E$18-Parameters!$E$17)/$A$19</f>
        <v>#DIV/0!</v>
      </c>
      <c r="H21" s="10" t="e">
        <f t="shared" si="0"/>
        <v>#DIV/0!</v>
      </c>
      <c r="I21" s="10" t="e">
        <f t="shared" si="7"/>
        <v>#DIV/0!</v>
      </c>
      <c r="J21" s="10">
        <f>(Parameters!$C$11-'1_Day_Lead'!I21)/(Parameters!$C$11-Parameters!$C$12)</f>
        <v>4</v>
      </c>
      <c r="K21" s="10">
        <f t="shared" si="1"/>
        <v>1</v>
      </c>
      <c r="L21" s="10" t="e">
        <f t="shared" si="2"/>
        <v>#DIV/0!</v>
      </c>
      <c r="M21" s="10" t="e">
        <f t="shared" si="3"/>
        <v>#DIV/0!</v>
      </c>
      <c r="N21" s="10" t="e">
        <f t="shared" si="4"/>
        <v>#DIV/0!</v>
      </c>
      <c r="O21" s="10" t="e">
        <f t="shared" si="5"/>
        <v>#DIV/0!</v>
      </c>
      <c r="P21" s="10" t="e">
        <f t="shared" si="6"/>
        <v>#DIV/0!</v>
      </c>
      <c r="Q21" s="2"/>
      <c r="R21" s="2"/>
      <c r="S21" s="2"/>
      <c r="T21" s="2"/>
      <c r="U21" s="2"/>
    </row>
    <row r="22" spans="1:21" x14ac:dyDescent="0.3">
      <c r="B22" s="9">
        <v>33</v>
      </c>
      <c r="C22" s="62"/>
      <c r="D22" s="9"/>
      <c r="E22" s="47"/>
      <c r="F22" s="4">
        <v>30</v>
      </c>
      <c r="G22" s="11" t="e">
        <f>G21+(Parameters!$E$18-Parameters!$E$17)/$A$19</f>
        <v>#DIV/0!</v>
      </c>
      <c r="H22" s="10" t="e">
        <f t="shared" si="0"/>
        <v>#DIV/0!</v>
      </c>
      <c r="I22" s="10" t="e">
        <f t="shared" si="7"/>
        <v>#DIV/0!</v>
      </c>
      <c r="J22" s="10">
        <f>(Parameters!$C$11-'1_Day_Lead'!I22)/(Parameters!$C$11-Parameters!$C$12)</f>
        <v>4</v>
      </c>
      <c r="K22" s="10">
        <f t="shared" si="1"/>
        <v>1</v>
      </c>
      <c r="L22" s="10" t="e">
        <f t="shared" si="2"/>
        <v>#DIV/0!</v>
      </c>
      <c r="M22" s="10" t="e">
        <f t="shared" si="3"/>
        <v>#DIV/0!</v>
      </c>
      <c r="N22" s="10" t="e">
        <f t="shared" si="4"/>
        <v>#DIV/0!</v>
      </c>
      <c r="O22" s="10" t="e">
        <f t="shared" si="5"/>
        <v>#DIV/0!</v>
      </c>
      <c r="P22" s="10" t="e">
        <f t="shared" si="6"/>
        <v>#DIV/0!</v>
      </c>
      <c r="Q22" s="2"/>
      <c r="R22" s="2"/>
      <c r="S22" s="2"/>
      <c r="T22" s="2"/>
      <c r="U22" s="2"/>
    </row>
    <row r="23" spans="1:21" x14ac:dyDescent="0.3">
      <c r="B23" s="9">
        <v>35</v>
      </c>
      <c r="C23" s="62"/>
      <c r="D23" s="9"/>
      <c r="E23" s="47"/>
      <c r="F23" s="4">
        <v>30</v>
      </c>
      <c r="G23" s="11" t="e">
        <f>G22+(Parameters!$E$18-Parameters!$E$17)/$A$19</f>
        <v>#DIV/0!</v>
      </c>
      <c r="H23" s="10" t="e">
        <f t="shared" si="0"/>
        <v>#DIV/0!</v>
      </c>
      <c r="I23" s="10" t="e">
        <f t="shared" si="7"/>
        <v>#DIV/0!</v>
      </c>
      <c r="J23" s="10">
        <f>(Parameters!$C$11-'1_Day_Lead'!I23)/(Parameters!$C$11-Parameters!$C$12)</f>
        <v>4</v>
      </c>
      <c r="K23" s="10">
        <f t="shared" si="1"/>
        <v>1</v>
      </c>
      <c r="L23" s="10" t="e">
        <f t="shared" si="2"/>
        <v>#DIV/0!</v>
      </c>
      <c r="M23" s="10" t="e">
        <f t="shared" si="3"/>
        <v>#DIV/0!</v>
      </c>
      <c r="N23" s="10" t="e">
        <f t="shared" si="4"/>
        <v>#DIV/0!</v>
      </c>
      <c r="O23" s="10" t="e">
        <f t="shared" si="5"/>
        <v>#DIV/0!</v>
      </c>
      <c r="P23" s="10" t="e">
        <f t="shared" si="6"/>
        <v>#DIV/0!</v>
      </c>
      <c r="Q23" s="2"/>
      <c r="R23" s="2"/>
      <c r="S23" s="2"/>
      <c r="T23" s="2"/>
      <c r="U23" s="2"/>
    </row>
    <row r="24" spans="1:21" x14ac:dyDescent="0.3">
      <c r="B24" s="9">
        <v>37</v>
      </c>
      <c r="C24" s="62"/>
      <c r="D24" s="9"/>
      <c r="E24" s="47"/>
      <c r="F24" s="4">
        <v>30</v>
      </c>
      <c r="G24" s="11" t="e">
        <f>G23+(Parameters!$E$18-Parameters!$E$17)/$A$19</f>
        <v>#DIV/0!</v>
      </c>
      <c r="H24" s="10" t="e">
        <f t="shared" si="0"/>
        <v>#DIV/0!</v>
      </c>
      <c r="I24" s="10" t="e">
        <f t="shared" si="7"/>
        <v>#DIV/0!</v>
      </c>
      <c r="J24" s="10">
        <f>(Parameters!$C$11-'1_Day_Lead'!I24)/(Parameters!$C$11-Parameters!$C$12)</f>
        <v>4</v>
      </c>
      <c r="K24" s="10">
        <f t="shared" si="1"/>
        <v>1</v>
      </c>
      <c r="L24" s="10" t="e">
        <f t="shared" si="2"/>
        <v>#DIV/0!</v>
      </c>
      <c r="M24" s="10" t="e">
        <f t="shared" si="3"/>
        <v>#DIV/0!</v>
      </c>
      <c r="N24" s="10" t="e">
        <f t="shared" si="4"/>
        <v>#DIV/0!</v>
      </c>
      <c r="O24" s="10" t="e">
        <f t="shared" si="5"/>
        <v>#DIV/0!</v>
      </c>
      <c r="P24" s="10" t="e">
        <f t="shared" si="6"/>
        <v>#DIV/0!</v>
      </c>
      <c r="Q24" s="2"/>
      <c r="R24" s="2"/>
      <c r="S24" s="2"/>
      <c r="T24" s="2"/>
      <c r="U24" s="2"/>
    </row>
    <row r="25" spans="1:21" x14ac:dyDescent="0.3">
      <c r="B25" s="9">
        <v>39</v>
      </c>
      <c r="C25" s="62"/>
      <c r="D25" s="9"/>
      <c r="E25" s="47"/>
      <c r="F25" s="4">
        <v>30</v>
      </c>
      <c r="G25" s="11" t="e">
        <f>G24+(Parameters!$E$18-Parameters!$E$17)/$A$19</f>
        <v>#DIV/0!</v>
      </c>
      <c r="H25" s="10" t="e">
        <f t="shared" si="0"/>
        <v>#DIV/0!</v>
      </c>
      <c r="I25" s="10" t="e">
        <f t="shared" si="7"/>
        <v>#DIV/0!</v>
      </c>
      <c r="J25" s="10">
        <f>(Parameters!$C$11-'1_Day_Lead'!I25)/(Parameters!$C$11-Parameters!$C$12)</f>
        <v>4</v>
      </c>
      <c r="K25" s="10">
        <f t="shared" si="1"/>
        <v>1</v>
      </c>
      <c r="L25" s="10" t="e">
        <f t="shared" si="2"/>
        <v>#DIV/0!</v>
      </c>
      <c r="M25" s="10" t="e">
        <f t="shared" si="3"/>
        <v>#DIV/0!</v>
      </c>
      <c r="N25" s="10" t="e">
        <f t="shared" si="4"/>
        <v>#DIV/0!</v>
      </c>
      <c r="O25" s="10" t="e">
        <f t="shared" si="5"/>
        <v>#DIV/0!</v>
      </c>
      <c r="P25" s="10" t="e">
        <f t="shared" si="6"/>
        <v>#DIV/0!</v>
      </c>
      <c r="Q25" s="2"/>
      <c r="R25" s="2"/>
      <c r="S25" s="2"/>
      <c r="T25" s="2"/>
      <c r="U25" s="2"/>
    </row>
    <row r="26" spans="1:21" x14ac:dyDescent="0.3">
      <c r="B26" s="9">
        <v>41</v>
      </c>
      <c r="C26" s="62"/>
      <c r="D26" s="9"/>
      <c r="E26" s="47"/>
      <c r="F26" s="4">
        <v>30</v>
      </c>
      <c r="G26" s="11" t="e">
        <f>G25+(Parameters!$E$18-Parameters!$E$17)/$A$19</f>
        <v>#DIV/0!</v>
      </c>
      <c r="H26" s="10" t="e">
        <f t="shared" si="0"/>
        <v>#DIV/0!</v>
      </c>
      <c r="I26" s="10" t="e">
        <f t="shared" si="7"/>
        <v>#DIV/0!</v>
      </c>
      <c r="J26" s="10">
        <f>(Parameters!$C$11-'1_Day_Lead'!I26)/(Parameters!$C$11-Parameters!$C$12)</f>
        <v>4</v>
      </c>
      <c r="K26" s="10">
        <f t="shared" si="1"/>
        <v>1</v>
      </c>
      <c r="L26" s="10" t="e">
        <f t="shared" si="2"/>
        <v>#DIV/0!</v>
      </c>
      <c r="M26" s="10" t="e">
        <f t="shared" si="3"/>
        <v>#DIV/0!</v>
      </c>
      <c r="N26" s="10" t="e">
        <f t="shared" si="4"/>
        <v>#DIV/0!</v>
      </c>
      <c r="O26" s="10" t="e">
        <f t="shared" si="5"/>
        <v>#DIV/0!</v>
      </c>
      <c r="P26" s="10" t="e">
        <f t="shared" si="6"/>
        <v>#DIV/0!</v>
      </c>
      <c r="Q26" s="2"/>
      <c r="R26" s="2"/>
      <c r="S26" s="2"/>
      <c r="T26" s="2"/>
      <c r="U26" s="2"/>
    </row>
    <row r="27" spans="1:21" x14ac:dyDescent="0.3">
      <c r="B27" s="9">
        <v>43</v>
      </c>
      <c r="C27" s="62"/>
      <c r="D27" s="9"/>
      <c r="E27" s="47"/>
      <c r="F27" s="4">
        <v>30</v>
      </c>
      <c r="G27" s="11" t="e">
        <f>G26+(Parameters!$E$18-Parameters!$E$17)/$A$19</f>
        <v>#DIV/0!</v>
      </c>
      <c r="H27" s="10" t="e">
        <f t="shared" si="0"/>
        <v>#DIV/0!</v>
      </c>
      <c r="I27" s="10" t="e">
        <f t="shared" si="7"/>
        <v>#DIV/0!</v>
      </c>
      <c r="J27" s="10">
        <f>(Parameters!$C$11-'1_Day_Lead'!I27)/(Parameters!$C$11-Parameters!$C$12)</f>
        <v>4</v>
      </c>
      <c r="K27" s="10">
        <f t="shared" si="1"/>
        <v>1</v>
      </c>
      <c r="L27" s="10" t="e">
        <f t="shared" si="2"/>
        <v>#DIV/0!</v>
      </c>
      <c r="M27" s="10" t="e">
        <f t="shared" si="3"/>
        <v>#DIV/0!</v>
      </c>
      <c r="N27" s="10" t="e">
        <f t="shared" si="4"/>
        <v>#DIV/0!</v>
      </c>
      <c r="O27" s="10" t="e">
        <f t="shared" si="5"/>
        <v>#DIV/0!</v>
      </c>
      <c r="P27" s="10" t="e">
        <f t="shared" si="6"/>
        <v>#DIV/0!</v>
      </c>
      <c r="Q27" s="2"/>
      <c r="R27" s="2"/>
      <c r="S27" s="2"/>
      <c r="T27" s="2"/>
      <c r="U27" s="2"/>
    </row>
    <row r="28" spans="1:21" x14ac:dyDescent="0.3">
      <c r="B28" s="9">
        <v>45</v>
      </c>
      <c r="C28" s="62"/>
      <c r="D28" s="9"/>
      <c r="E28" s="47"/>
      <c r="F28" s="4">
        <v>30</v>
      </c>
      <c r="G28" s="11" t="e">
        <f>G27+(Parameters!$E$18-Parameters!$E$17)/$A$19</f>
        <v>#DIV/0!</v>
      </c>
      <c r="H28" s="10" t="e">
        <f t="shared" si="0"/>
        <v>#DIV/0!</v>
      </c>
      <c r="I28" s="10" t="e">
        <f t="shared" si="7"/>
        <v>#DIV/0!</v>
      </c>
      <c r="J28" s="10">
        <f>(Parameters!$C$11-'1_Day_Lead'!I28)/(Parameters!$C$11-Parameters!$C$12)</f>
        <v>4</v>
      </c>
      <c r="K28" s="10">
        <f t="shared" si="1"/>
        <v>1</v>
      </c>
      <c r="L28" s="10" t="e">
        <f t="shared" si="2"/>
        <v>#DIV/0!</v>
      </c>
      <c r="M28" s="10" t="e">
        <f t="shared" si="3"/>
        <v>#DIV/0!</v>
      </c>
      <c r="N28" s="10" t="e">
        <f t="shared" si="4"/>
        <v>#DIV/0!</v>
      </c>
      <c r="O28" s="10" t="e">
        <f t="shared" si="5"/>
        <v>#DIV/0!</v>
      </c>
      <c r="P28" s="10" t="e">
        <f t="shared" si="6"/>
        <v>#DIV/0!</v>
      </c>
      <c r="Q28" s="2"/>
      <c r="R28" s="2"/>
      <c r="S28" s="2"/>
      <c r="T28" s="2"/>
      <c r="U28" s="2"/>
    </row>
    <row r="29" spans="1:21" x14ac:dyDescent="0.3">
      <c r="B29" s="9">
        <v>47</v>
      </c>
      <c r="C29" s="62"/>
      <c r="D29" s="9"/>
      <c r="E29" s="47"/>
      <c r="F29" s="4">
        <v>30</v>
      </c>
      <c r="G29" s="11" t="e">
        <f>G28+(Parameters!$E$18-Parameters!$E$17)/$A$19</f>
        <v>#DIV/0!</v>
      </c>
      <c r="H29" s="10" t="e">
        <f t="shared" si="0"/>
        <v>#DIV/0!</v>
      </c>
      <c r="I29" s="10" t="e">
        <f t="shared" si="7"/>
        <v>#DIV/0!</v>
      </c>
      <c r="J29" s="10">
        <f>(Parameters!$C$11-'1_Day_Lead'!I29)/(Parameters!$C$11-Parameters!$C$12)</f>
        <v>4</v>
      </c>
      <c r="K29" s="10">
        <f t="shared" si="1"/>
        <v>1</v>
      </c>
      <c r="L29" s="10" t="e">
        <f t="shared" si="2"/>
        <v>#DIV/0!</v>
      </c>
      <c r="M29" s="10" t="e">
        <f t="shared" si="3"/>
        <v>#DIV/0!</v>
      </c>
      <c r="N29" s="10" t="e">
        <f t="shared" si="4"/>
        <v>#DIV/0!</v>
      </c>
      <c r="O29" s="10" t="e">
        <f t="shared" si="5"/>
        <v>#DIV/0!</v>
      </c>
      <c r="P29" s="10" t="e">
        <f t="shared" si="6"/>
        <v>#DIV/0!</v>
      </c>
      <c r="Q29" s="2"/>
      <c r="R29" s="2"/>
      <c r="S29" s="2"/>
      <c r="T29" s="2"/>
      <c r="U29" s="2"/>
    </row>
    <row r="30" spans="1:21" x14ac:dyDescent="0.3">
      <c r="B30" s="9">
        <v>49</v>
      </c>
      <c r="C30" s="62"/>
      <c r="D30" s="9"/>
      <c r="E30" s="47"/>
      <c r="F30" s="4">
        <v>30</v>
      </c>
      <c r="G30" s="11" t="e">
        <f>G29+(Parameters!$E$18-Parameters!$E$17)/$A$19</f>
        <v>#DIV/0!</v>
      </c>
      <c r="H30" s="10" t="e">
        <f t="shared" si="0"/>
        <v>#DIV/0!</v>
      </c>
      <c r="I30" s="10" t="e">
        <f t="shared" si="7"/>
        <v>#DIV/0!</v>
      </c>
      <c r="J30" s="10">
        <f>(Parameters!$C$11-'1_Day_Lead'!I30)/(Parameters!$C$11-Parameters!$C$12)</f>
        <v>4</v>
      </c>
      <c r="K30" s="10">
        <f t="shared" si="1"/>
        <v>1</v>
      </c>
      <c r="L30" s="10" t="e">
        <f t="shared" si="2"/>
        <v>#DIV/0!</v>
      </c>
      <c r="M30" s="10" t="e">
        <f t="shared" si="3"/>
        <v>#DIV/0!</v>
      </c>
      <c r="N30" s="10" t="e">
        <f t="shared" si="4"/>
        <v>#DIV/0!</v>
      </c>
      <c r="O30" s="10" t="e">
        <f t="shared" si="5"/>
        <v>#DIV/0!</v>
      </c>
      <c r="P30" s="10" t="e">
        <f t="shared" si="6"/>
        <v>#DIV/0!</v>
      </c>
      <c r="Q30" s="2"/>
      <c r="R30" s="2"/>
      <c r="S30" s="2"/>
      <c r="T30" s="2"/>
      <c r="U30" s="2"/>
    </row>
    <row r="31" spans="1:21" ht="14.7" customHeight="1" x14ac:dyDescent="0.3">
      <c r="B31" s="9">
        <v>51</v>
      </c>
      <c r="C31" s="62"/>
      <c r="D31" s="9"/>
      <c r="E31" s="47"/>
      <c r="F31" s="4">
        <v>30</v>
      </c>
      <c r="G31" s="11" t="e">
        <f>G30+(Parameters!$E$18-Parameters!$E$17)/$A$19</f>
        <v>#DIV/0!</v>
      </c>
      <c r="H31" s="10" t="e">
        <f t="shared" si="0"/>
        <v>#DIV/0!</v>
      </c>
      <c r="I31" s="10" t="e">
        <f t="shared" si="7"/>
        <v>#DIV/0!</v>
      </c>
      <c r="J31" s="10">
        <f>(Parameters!$C$11-'1_Day_Lead'!I31)/(Parameters!$C$11-Parameters!$C$12)</f>
        <v>4</v>
      </c>
      <c r="K31" s="10">
        <f t="shared" si="1"/>
        <v>1</v>
      </c>
      <c r="L31" s="10" t="e">
        <f t="shared" si="2"/>
        <v>#DIV/0!</v>
      </c>
      <c r="M31" s="10" t="e">
        <f t="shared" si="3"/>
        <v>#DIV/0!</v>
      </c>
      <c r="N31" s="10" t="e">
        <f t="shared" si="4"/>
        <v>#DIV/0!</v>
      </c>
      <c r="O31" s="10" t="e">
        <f t="shared" si="5"/>
        <v>#DIV/0!</v>
      </c>
      <c r="P31" s="10" t="e">
        <f t="shared" si="6"/>
        <v>#DIV/0!</v>
      </c>
      <c r="Q31" s="2"/>
      <c r="R31" s="2"/>
      <c r="S31" s="2"/>
      <c r="T31" s="2"/>
      <c r="U31" s="2"/>
    </row>
    <row r="32" spans="1:21" x14ac:dyDescent="0.3">
      <c r="B32" s="9">
        <v>53</v>
      </c>
      <c r="C32" s="62"/>
      <c r="D32" s="9"/>
      <c r="E32" s="47"/>
      <c r="F32" s="4">
        <v>30</v>
      </c>
      <c r="G32" s="11" t="e">
        <f>G31+(Parameters!$E$18-Parameters!$E$17)/$A$19</f>
        <v>#DIV/0!</v>
      </c>
      <c r="H32" s="10" t="e">
        <f t="shared" si="0"/>
        <v>#DIV/0!</v>
      </c>
      <c r="I32" s="10" t="e">
        <f t="shared" si="7"/>
        <v>#DIV/0!</v>
      </c>
      <c r="J32" s="10">
        <f>(Parameters!$C$11-'1_Day_Lead'!I32)/(Parameters!$C$11-Parameters!$C$12)</f>
        <v>4</v>
      </c>
      <c r="K32" s="10">
        <f t="shared" si="1"/>
        <v>1</v>
      </c>
      <c r="L32" s="10" t="e">
        <f t="shared" si="2"/>
        <v>#DIV/0!</v>
      </c>
      <c r="M32" s="10" t="e">
        <f t="shared" si="3"/>
        <v>#DIV/0!</v>
      </c>
      <c r="N32" s="10" t="e">
        <f t="shared" si="4"/>
        <v>#DIV/0!</v>
      </c>
      <c r="O32" s="10" t="e">
        <f t="shared" si="5"/>
        <v>#DIV/0!</v>
      </c>
      <c r="P32" s="10" t="e">
        <f t="shared" si="6"/>
        <v>#DIV/0!</v>
      </c>
      <c r="Q32" s="2"/>
      <c r="R32" s="2"/>
      <c r="S32" s="2"/>
      <c r="T32" s="2"/>
      <c r="U32" s="2"/>
    </row>
    <row r="33" spans="2:21" x14ac:dyDescent="0.3">
      <c r="B33" s="9">
        <v>55</v>
      </c>
      <c r="C33" s="62"/>
      <c r="D33" s="9"/>
      <c r="E33" s="47"/>
      <c r="F33" s="4">
        <v>30</v>
      </c>
      <c r="G33" s="11" t="e">
        <f>G32+(Parameters!$E$18-Parameters!$E$17)/$A$19</f>
        <v>#DIV/0!</v>
      </c>
      <c r="H33" s="10" t="e">
        <f t="shared" si="0"/>
        <v>#DIV/0!</v>
      </c>
      <c r="I33" s="10" t="e">
        <f t="shared" si="7"/>
        <v>#DIV/0!</v>
      </c>
      <c r="J33" s="10">
        <f>(Parameters!$C$11-'1_Day_Lead'!I33)/(Parameters!$C$11-Parameters!$C$12)</f>
        <v>4</v>
      </c>
      <c r="K33" s="10">
        <f t="shared" si="1"/>
        <v>1</v>
      </c>
      <c r="L33" s="10" t="e">
        <f t="shared" si="2"/>
        <v>#DIV/0!</v>
      </c>
      <c r="M33" s="10" t="e">
        <f t="shared" si="3"/>
        <v>#DIV/0!</v>
      </c>
      <c r="N33" s="10" t="e">
        <f t="shared" si="4"/>
        <v>#DIV/0!</v>
      </c>
      <c r="O33" s="10" t="e">
        <f t="shared" si="5"/>
        <v>#DIV/0!</v>
      </c>
      <c r="P33" s="10" t="e">
        <f t="shared" si="6"/>
        <v>#DIV/0!</v>
      </c>
      <c r="Q33" s="2"/>
      <c r="R33" s="2"/>
      <c r="S33" s="2"/>
      <c r="T33" s="2"/>
      <c r="U33" s="2"/>
    </row>
    <row r="34" spans="2:21" x14ac:dyDescent="0.3">
      <c r="B34" s="9">
        <v>57</v>
      </c>
      <c r="C34" s="62"/>
      <c r="D34" s="9"/>
      <c r="E34" s="47"/>
      <c r="F34" s="4">
        <v>30</v>
      </c>
      <c r="G34" s="11" t="e">
        <f>G33+(Parameters!$E$18-Parameters!$E$17)/$A$19</f>
        <v>#DIV/0!</v>
      </c>
      <c r="H34" s="10" t="e">
        <f t="shared" si="0"/>
        <v>#DIV/0!</v>
      </c>
      <c r="I34" s="10" t="e">
        <f t="shared" si="7"/>
        <v>#DIV/0!</v>
      </c>
      <c r="J34" s="10">
        <f>(Parameters!$C$11-'1_Day_Lead'!I34)/(Parameters!$C$11-Parameters!$C$12)</f>
        <v>4</v>
      </c>
      <c r="K34" s="10">
        <f t="shared" si="1"/>
        <v>1</v>
      </c>
      <c r="L34" s="10" t="e">
        <f t="shared" si="2"/>
        <v>#DIV/0!</v>
      </c>
      <c r="M34" s="10" t="e">
        <f t="shared" si="3"/>
        <v>#DIV/0!</v>
      </c>
      <c r="N34" s="10" t="e">
        <f t="shared" si="4"/>
        <v>#DIV/0!</v>
      </c>
      <c r="O34" s="10" t="e">
        <f t="shared" si="5"/>
        <v>#DIV/0!</v>
      </c>
      <c r="P34" s="10" t="e">
        <f t="shared" si="6"/>
        <v>#DIV/0!</v>
      </c>
      <c r="Q34" s="2"/>
      <c r="R34" s="2"/>
      <c r="S34" s="2"/>
      <c r="T34" s="2"/>
      <c r="U34" s="2"/>
    </row>
    <row r="35" spans="2:21" x14ac:dyDescent="0.3">
      <c r="B35" s="9">
        <v>59</v>
      </c>
      <c r="C35" s="62"/>
      <c r="D35" s="9"/>
      <c r="E35" s="47"/>
      <c r="F35" s="4">
        <v>30</v>
      </c>
      <c r="G35" s="11" t="e">
        <f>G34+(Parameters!$E$18-Parameters!$E$17)/$A$19</f>
        <v>#DIV/0!</v>
      </c>
      <c r="H35" s="10" t="e">
        <f t="shared" si="0"/>
        <v>#DIV/0!</v>
      </c>
      <c r="I35" s="10" t="e">
        <f t="shared" si="7"/>
        <v>#DIV/0!</v>
      </c>
      <c r="J35" s="10">
        <f>(Parameters!$C$11-'1_Day_Lead'!I35)/(Parameters!$C$11-Parameters!$C$12)</f>
        <v>4</v>
      </c>
      <c r="K35" s="10">
        <f t="shared" si="1"/>
        <v>1</v>
      </c>
      <c r="L35" s="10" t="e">
        <f t="shared" si="2"/>
        <v>#DIV/0!</v>
      </c>
      <c r="M35" s="10" t="e">
        <f t="shared" si="3"/>
        <v>#DIV/0!</v>
      </c>
      <c r="N35" s="10" t="e">
        <f t="shared" si="4"/>
        <v>#DIV/0!</v>
      </c>
      <c r="O35" s="10" t="e">
        <f t="shared" si="5"/>
        <v>#DIV/0!</v>
      </c>
      <c r="P35" s="10" t="e">
        <f t="shared" si="6"/>
        <v>#DIV/0!</v>
      </c>
      <c r="Q35" s="2"/>
      <c r="R35" s="2"/>
      <c r="S35" s="2"/>
      <c r="T35" s="2"/>
      <c r="U35" s="2"/>
    </row>
    <row r="36" spans="2:21" x14ac:dyDescent="0.3">
      <c r="B36" s="9">
        <v>61</v>
      </c>
      <c r="C36" s="63"/>
      <c r="D36" s="9"/>
      <c r="E36" s="47"/>
      <c r="F36" s="4">
        <v>30</v>
      </c>
      <c r="G36" s="11" t="e">
        <f>G35+(Parameters!$E$18-Parameters!$E$17)/$A$19</f>
        <v>#DIV/0!</v>
      </c>
      <c r="H36" s="10" t="e">
        <f t="shared" si="0"/>
        <v>#DIV/0!</v>
      </c>
      <c r="I36" s="10" t="e">
        <f t="shared" si="7"/>
        <v>#DIV/0!</v>
      </c>
      <c r="J36" s="10">
        <f>(Parameters!$C$11-'1_Day_Lead'!I36)/(Parameters!$C$11-Parameters!$C$12)</f>
        <v>4</v>
      </c>
      <c r="K36" s="10">
        <f t="shared" si="1"/>
        <v>1</v>
      </c>
      <c r="L36" s="10" t="e">
        <f t="shared" si="2"/>
        <v>#DIV/0!</v>
      </c>
      <c r="M36" s="10" t="e">
        <f t="shared" si="3"/>
        <v>#DIV/0!</v>
      </c>
      <c r="N36" s="10" t="e">
        <f t="shared" si="4"/>
        <v>#DIV/0!</v>
      </c>
      <c r="O36" s="10" t="e">
        <f t="shared" si="5"/>
        <v>#DIV/0!</v>
      </c>
      <c r="P36" s="10" t="e">
        <f t="shared" si="6"/>
        <v>#DIV/0!</v>
      </c>
      <c r="Q36" s="2"/>
      <c r="R36" s="2"/>
      <c r="S36" s="2"/>
      <c r="T36" s="2"/>
      <c r="U36" s="2"/>
    </row>
    <row r="37" spans="2:21" x14ac:dyDescent="0.3">
      <c r="B37" s="9">
        <v>63</v>
      </c>
      <c r="C37" s="61" t="s">
        <v>40</v>
      </c>
      <c r="D37" s="9"/>
      <c r="E37" s="47"/>
      <c r="F37" s="4">
        <v>40</v>
      </c>
      <c r="G37" s="11">
        <f>1.15</f>
        <v>1.1499999999999999</v>
      </c>
      <c r="H37" s="10">
        <f t="shared" si="0"/>
        <v>0</v>
      </c>
      <c r="I37" s="10" t="e">
        <f t="shared" si="7"/>
        <v>#DIV/0!</v>
      </c>
      <c r="J37" s="10">
        <f>(Parameters!$C$11-'1_Day_Lead'!I37)/(Parameters!$C$11-Parameters!$C$12)</f>
        <v>4</v>
      </c>
      <c r="K37" s="10">
        <f t="shared" si="1"/>
        <v>1</v>
      </c>
      <c r="L37" s="10">
        <f t="shared" si="2"/>
        <v>0</v>
      </c>
      <c r="M37" s="10" t="e">
        <f t="shared" si="3"/>
        <v>#DIV/0!</v>
      </c>
      <c r="N37" s="10" t="e">
        <f t="shared" si="4"/>
        <v>#DIV/0!</v>
      </c>
      <c r="O37" s="10" t="e">
        <f t="shared" si="5"/>
        <v>#DIV/0!</v>
      </c>
      <c r="P37" s="10" t="e">
        <f t="shared" si="6"/>
        <v>#DIV/0!</v>
      </c>
      <c r="Q37" s="2"/>
      <c r="R37" s="2"/>
      <c r="S37" s="2"/>
      <c r="T37" s="2"/>
      <c r="U37" s="2"/>
    </row>
    <row r="38" spans="2:21" x14ac:dyDescent="0.3">
      <c r="B38" s="9">
        <v>65</v>
      </c>
      <c r="C38" s="62"/>
      <c r="D38" s="9"/>
      <c r="E38" s="47"/>
      <c r="F38" s="4">
        <v>40</v>
      </c>
      <c r="G38" s="11">
        <f t="shared" ref="G38:G53" si="8">1.15</f>
        <v>1.1499999999999999</v>
      </c>
      <c r="H38" s="10">
        <f t="shared" si="0"/>
        <v>0</v>
      </c>
      <c r="I38" s="10" t="e">
        <f t="shared" si="7"/>
        <v>#DIV/0!</v>
      </c>
      <c r="J38" s="10">
        <f>(Parameters!$C$11-'1_Day_Lead'!I38)/(Parameters!$C$11-Parameters!$C$12)</f>
        <v>4</v>
      </c>
      <c r="K38" s="10">
        <f t="shared" si="1"/>
        <v>1</v>
      </c>
      <c r="L38" s="10">
        <f t="shared" si="2"/>
        <v>0</v>
      </c>
      <c r="M38" s="10" t="e">
        <f t="shared" si="3"/>
        <v>#DIV/0!</v>
      </c>
      <c r="N38" s="10" t="e">
        <f t="shared" si="4"/>
        <v>#DIV/0!</v>
      </c>
      <c r="O38" s="10" t="e">
        <f t="shared" si="5"/>
        <v>#DIV/0!</v>
      </c>
      <c r="P38" s="10" t="e">
        <f t="shared" si="6"/>
        <v>#DIV/0!</v>
      </c>
      <c r="Q38" s="2"/>
      <c r="R38" s="2"/>
      <c r="S38" s="2"/>
      <c r="T38" s="2"/>
      <c r="U38" s="2"/>
    </row>
    <row r="39" spans="2:21" x14ac:dyDescent="0.3">
      <c r="B39" s="9">
        <v>67</v>
      </c>
      <c r="C39" s="62"/>
      <c r="D39" s="9"/>
      <c r="E39" s="47"/>
      <c r="F39" s="4">
        <v>40</v>
      </c>
      <c r="G39" s="11">
        <f t="shared" si="8"/>
        <v>1.1499999999999999</v>
      </c>
      <c r="H39" s="10">
        <f t="shared" si="0"/>
        <v>0</v>
      </c>
      <c r="I39" s="10" t="e">
        <f t="shared" si="7"/>
        <v>#DIV/0!</v>
      </c>
      <c r="J39" s="10">
        <f>(Parameters!$C$11-'1_Day_Lead'!I39)/(Parameters!$C$11-Parameters!$C$12)</f>
        <v>4</v>
      </c>
      <c r="K39" s="10">
        <f t="shared" si="1"/>
        <v>1</v>
      </c>
      <c r="L39" s="10">
        <f t="shared" si="2"/>
        <v>0</v>
      </c>
      <c r="M39" s="10" t="e">
        <f t="shared" si="3"/>
        <v>#DIV/0!</v>
      </c>
      <c r="N39" s="10" t="e">
        <f t="shared" si="4"/>
        <v>#DIV/0!</v>
      </c>
      <c r="O39" s="10" t="e">
        <f t="shared" si="5"/>
        <v>#DIV/0!</v>
      </c>
      <c r="P39" s="10" t="e">
        <f t="shared" si="6"/>
        <v>#DIV/0!</v>
      </c>
      <c r="Q39" s="2"/>
      <c r="R39" s="2"/>
      <c r="S39" s="2"/>
      <c r="T39" s="2"/>
      <c r="U39" s="2"/>
    </row>
    <row r="40" spans="2:21" x14ac:dyDescent="0.3">
      <c r="B40" s="9">
        <v>69</v>
      </c>
      <c r="C40" s="62"/>
      <c r="D40" s="9"/>
      <c r="E40" s="47"/>
      <c r="F40" s="4">
        <v>40</v>
      </c>
      <c r="G40" s="11">
        <f t="shared" si="8"/>
        <v>1.1499999999999999</v>
      </c>
      <c r="H40" s="10">
        <f t="shared" si="0"/>
        <v>0</v>
      </c>
      <c r="I40" s="10" t="e">
        <f t="shared" si="7"/>
        <v>#DIV/0!</v>
      </c>
      <c r="J40" s="10">
        <f>(Parameters!$C$11-'1_Day_Lead'!I40)/(Parameters!$C$11-Parameters!$C$12)</f>
        <v>4</v>
      </c>
      <c r="K40" s="10">
        <f t="shared" si="1"/>
        <v>1</v>
      </c>
      <c r="L40" s="10">
        <f t="shared" si="2"/>
        <v>0</v>
      </c>
      <c r="M40" s="10" t="e">
        <f t="shared" si="3"/>
        <v>#DIV/0!</v>
      </c>
      <c r="N40" s="10" t="e">
        <f t="shared" si="4"/>
        <v>#DIV/0!</v>
      </c>
      <c r="O40" s="10" t="e">
        <f t="shared" si="5"/>
        <v>#DIV/0!</v>
      </c>
      <c r="P40" s="10" t="e">
        <f t="shared" si="6"/>
        <v>#DIV/0!</v>
      </c>
      <c r="Q40" s="2"/>
      <c r="R40" s="2"/>
      <c r="S40" s="2"/>
      <c r="T40" s="2"/>
      <c r="U40" s="2"/>
    </row>
    <row r="41" spans="2:21" x14ac:dyDescent="0.3">
      <c r="B41" s="9">
        <v>71</v>
      </c>
      <c r="C41" s="62"/>
      <c r="D41" s="9"/>
      <c r="E41" s="47"/>
      <c r="F41" s="4">
        <v>40</v>
      </c>
      <c r="G41" s="11">
        <f t="shared" si="8"/>
        <v>1.1499999999999999</v>
      </c>
      <c r="H41" s="10">
        <f t="shared" si="0"/>
        <v>0</v>
      </c>
      <c r="I41" s="10" t="e">
        <f t="shared" si="7"/>
        <v>#DIV/0!</v>
      </c>
      <c r="J41" s="10">
        <f>(Parameters!$C$11-'1_Day_Lead'!I41)/(Parameters!$C$11-Parameters!$C$12)</f>
        <v>4</v>
      </c>
      <c r="K41" s="10">
        <f t="shared" si="1"/>
        <v>1</v>
      </c>
      <c r="L41" s="10">
        <f t="shared" si="2"/>
        <v>0</v>
      </c>
      <c r="M41" s="10" t="e">
        <f t="shared" si="3"/>
        <v>#DIV/0!</v>
      </c>
      <c r="N41" s="10" t="e">
        <f t="shared" si="4"/>
        <v>#DIV/0!</v>
      </c>
      <c r="O41" s="10" t="e">
        <f t="shared" si="5"/>
        <v>#DIV/0!</v>
      </c>
      <c r="P41" s="10" t="e">
        <f t="shared" si="6"/>
        <v>#DIV/0!</v>
      </c>
      <c r="Q41" s="33"/>
      <c r="R41" s="33"/>
      <c r="S41" s="33"/>
      <c r="T41" s="33"/>
      <c r="U41" s="33"/>
    </row>
    <row r="42" spans="2:21" x14ac:dyDescent="0.3">
      <c r="B42" s="9">
        <v>73</v>
      </c>
      <c r="C42" s="62"/>
      <c r="D42" s="9"/>
      <c r="E42" s="47"/>
      <c r="F42" s="4">
        <v>40</v>
      </c>
      <c r="G42" s="11">
        <f t="shared" si="8"/>
        <v>1.1499999999999999</v>
      </c>
      <c r="H42" s="10">
        <f t="shared" si="0"/>
        <v>0</v>
      </c>
      <c r="I42" s="10" t="e">
        <f t="shared" si="7"/>
        <v>#DIV/0!</v>
      </c>
      <c r="J42" s="10">
        <f>(Parameters!$C$11-'1_Day_Lead'!I42)/(Parameters!$C$11-Parameters!$C$12)</f>
        <v>4</v>
      </c>
      <c r="K42" s="10">
        <f t="shared" si="1"/>
        <v>1</v>
      </c>
      <c r="L42" s="10">
        <f t="shared" si="2"/>
        <v>0</v>
      </c>
      <c r="M42" s="10" t="e">
        <f t="shared" si="3"/>
        <v>#DIV/0!</v>
      </c>
      <c r="N42" s="10" t="e">
        <f t="shared" si="4"/>
        <v>#DIV/0!</v>
      </c>
      <c r="O42" s="10" t="e">
        <f t="shared" si="5"/>
        <v>#DIV/0!</v>
      </c>
      <c r="P42" s="10" t="e">
        <f t="shared" si="6"/>
        <v>#DIV/0!</v>
      </c>
      <c r="Q42" s="33"/>
      <c r="R42" s="33"/>
      <c r="S42" s="33"/>
      <c r="T42" s="33"/>
      <c r="U42" s="33"/>
    </row>
    <row r="43" spans="2:21" x14ac:dyDescent="0.3">
      <c r="B43" s="9">
        <v>75</v>
      </c>
      <c r="C43" s="62"/>
      <c r="D43" s="9"/>
      <c r="E43" s="47"/>
      <c r="F43" s="4">
        <v>40</v>
      </c>
      <c r="G43" s="11">
        <f t="shared" si="8"/>
        <v>1.1499999999999999</v>
      </c>
      <c r="H43" s="10">
        <f t="shared" si="0"/>
        <v>0</v>
      </c>
      <c r="I43" s="10" t="e">
        <f t="shared" si="7"/>
        <v>#DIV/0!</v>
      </c>
      <c r="J43" s="10">
        <f>(Parameters!$C$11-'1_Day_Lead'!I43)/(Parameters!$C$11-Parameters!$C$12)</f>
        <v>3.8862832888895209</v>
      </c>
      <c r="K43" s="10">
        <f t="shared" si="1"/>
        <v>1</v>
      </c>
      <c r="L43" s="10">
        <f t="shared" si="2"/>
        <v>0</v>
      </c>
      <c r="M43" s="10" t="e">
        <f t="shared" si="3"/>
        <v>#DIV/0!</v>
      </c>
      <c r="N43" s="10" t="e">
        <f t="shared" si="4"/>
        <v>#DIV/0!</v>
      </c>
      <c r="O43" s="10" t="e">
        <f t="shared" si="5"/>
        <v>#DIV/0!</v>
      </c>
      <c r="P43" s="10" t="e">
        <f t="shared" si="6"/>
        <v>#DIV/0!</v>
      </c>
      <c r="Q43" s="33"/>
      <c r="R43" s="33"/>
      <c r="S43" s="33"/>
      <c r="T43" s="33"/>
      <c r="U43" s="33"/>
    </row>
    <row r="44" spans="2:21" x14ac:dyDescent="0.3">
      <c r="B44" s="9">
        <v>77</v>
      </c>
      <c r="C44" s="62"/>
      <c r="D44" s="9"/>
      <c r="E44" s="47"/>
      <c r="F44" s="4">
        <v>40</v>
      </c>
      <c r="G44" s="11">
        <f t="shared" si="8"/>
        <v>1.1499999999999999</v>
      </c>
      <c r="H44" s="10">
        <f t="shared" si="0"/>
        <v>0</v>
      </c>
      <c r="I44" s="10" t="e">
        <f t="shared" si="7"/>
        <v>#DIV/0!</v>
      </c>
      <c r="J44" s="10">
        <f>(Parameters!$C$11-'1_Day_Lead'!I44)/(Parameters!$C$11-Parameters!$C$12)</f>
        <v>4</v>
      </c>
      <c r="K44" s="10">
        <f t="shared" si="1"/>
        <v>1</v>
      </c>
      <c r="L44" s="10">
        <f t="shared" si="2"/>
        <v>0</v>
      </c>
      <c r="M44" s="10" t="e">
        <f t="shared" si="3"/>
        <v>#DIV/0!</v>
      </c>
      <c r="N44" s="10" t="e">
        <f t="shared" si="4"/>
        <v>#DIV/0!</v>
      </c>
      <c r="O44" s="10" t="e">
        <f t="shared" si="5"/>
        <v>#DIV/0!</v>
      </c>
      <c r="P44" s="10" t="e">
        <f t="shared" si="6"/>
        <v>#DIV/0!</v>
      </c>
      <c r="Q44" s="33"/>
      <c r="R44" s="33"/>
      <c r="S44" s="33"/>
      <c r="T44" s="33"/>
      <c r="U44" s="33"/>
    </row>
    <row r="45" spans="2:21" x14ac:dyDescent="0.3">
      <c r="B45" s="9">
        <v>79</v>
      </c>
      <c r="C45" s="62"/>
      <c r="D45" s="9"/>
      <c r="E45" s="47"/>
      <c r="F45" s="4">
        <v>40</v>
      </c>
      <c r="G45" s="11">
        <f t="shared" si="8"/>
        <v>1.1499999999999999</v>
      </c>
      <c r="H45" s="10">
        <f t="shared" si="0"/>
        <v>0</v>
      </c>
      <c r="I45" s="10" t="e">
        <f t="shared" si="7"/>
        <v>#DIV/0!</v>
      </c>
      <c r="J45" s="10">
        <f>(Parameters!$C$11-'1_Day_Lead'!I45)/(Parameters!$C$11-Parameters!$C$12)</f>
        <v>4</v>
      </c>
      <c r="K45" s="10">
        <f t="shared" si="1"/>
        <v>1</v>
      </c>
      <c r="L45" s="10">
        <f t="shared" si="2"/>
        <v>0</v>
      </c>
      <c r="M45" s="10" t="e">
        <f t="shared" si="3"/>
        <v>#DIV/0!</v>
      </c>
      <c r="N45" s="10" t="e">
        <f t="shared" si="4"/>
        <v>#DIV/0!</v>
      </c>
      <c r="O45" s="10" t="e">
        <f t="shared" si="5"/>
        <v>#DIV/0!</v>
      </c>
      <c r="P45" s="10" t="e">
        <f t="shared" si="6"/>
        <v>#DIV/0!</v>
      </c>
      <c r="Q45" s="33"/>
      <c r="R45" s="33"/>
      <c r="S45" s="33"/>
      <c r="T45" s="33"/>
      <c r="U45" s="33"/>
    </row>
    <row r="46" spans="2:21" x14ac:dyDescent="0.3">
      <c r="B46" s="9">
        <v>81</v>
      </c>
      <c r="C46" s="62"/>
      <c r="D46" s="9"/>
      <c r="E46" s="47"/>
      <c r="F46" s="4">
        <v>40</v>
      </c>
      <c r="G46" s="11">
        <f t="shared" si="8"/>
        <v>1.1499999999999999</v>
      </c>
      <c r="H46" s="10">
        <f t="shared" si="0"/>
        <v>0</v>
      </c>
      <c r="I46" s="10" t="e">
        <f t="shared" si="7"/>
        <v>#DIV/0!</v>
      </c>
      <c r="J46" s="10">
        <f>(Parameters!$C$11-'1_Day_Lead'!I46)/(Parameters!$C$11-Parameters!$C$12)</f>
        <v>4</v>
      </c>
      <c r="K46" s="10">
        <f t="shared" si="1"/>
        <v>1</v>
      </c>
      <c r="L46" s="10">
        <f t="shared" si="2"/>
        <v>0</v>
      </c>
      <c r="M46" s="10" t="e">
        <f t="shared" si="3"/>
        <v>#DIV/0!</v>
      </c>
      <c r="N46" s="10" t="e">
        <f t="shared" si="4"/>
        <v>#DIV/0!</v>
      </c>
      <c r="O46" s="10" t="e">
        <f t="shared" si="5"/>
        <v>#DIV/0!</v>
      </c>
      <c r="P46" s="10" t="e">
        <f t="shared" si="6"/>
        <v>#DIV/0!</v>
      </c>
      <c r="Q46" s="33"/>
      <c r="R46" s="33"/>
      <c r="S46" s="33"/>
      <c r="T46" s="33"/>
      <c r="U46" s="33"/>
    </row>
    <row r="47" spans="2:21" x14ac:dyDescent="0.3">
      <c r="B47" s="9">
        <v>83</v>
      </c>
      <c r="C47" s="62"/>
      <c r="D47" s="9"/>
      <c r="E47" s="47"/>
      <c r="F47" s="4">
        <v>40</v>
      </c>
      <c r="G47" s="11">
        <f t="shared" si="8"/>
        <v>1.1499999999999999</v>
      </c>
      <c r="H47" s="10">
        <f t="shared" si="0"/>
        <v>0</v>
      </c>
      <c r="I47" s="10" t="e">
        <f t="shared" si="7"/>
        <v>#DIV/0!</v>
      </c>
      <c r="J47" s="10">
        <f>(Parameters!$C$11-'1_Day_Lead'!I47)/(Parameters!$C$11-Parameters!$C$12)</f>
        <v>4</v>
      </c>
      <c r="K47" s="10">
        <f t="shared" si="1"/>
        <v>1</v>
      </c>
      <c r="L47" s="10">
        <f t="shared" si="2"/>
        <v>0</v>
      </c>
      <c r="M47" s="10" t="e">
        <f t="shared" si="3"/>
        <v>#DIV/0!</v>
      </c>
      <c r="N47" s="10" t="e">
        <f t="shared" si="4"/>
        <v>#DIV/0!</v>
      </c>
      <c r="O47" s="10" t="e">
        <f t="shared" si="5"/>
        <v>#DIV/0!</v>
      </c>
      <c r="P47" s="10" t="e">
        <f t="shared" si="6"/>
        <v>#DIV/0!</v>
      </c>
      <c r="Q47" s="33"/>
      <c r="R47" s="33"/>
      <c r="S47" s="33"/>
      <c r="T47" s="33"/>
      <c r="U47" s="33"/>
    </row>
    <row r="48" spans="2:21" x14ac:dyDescent="0.3">
      <c r="B48" s="9">
        <v>85</v>
      </c>
      <c r="C48" s="62"/>
      <c r="D48" s="9"/>
      <c r="E48" s="47"/>
      <c r="F48" s="4">
        <v>40</v>
      </c>
      <c r="G48" s="11">
        <f t="shared" si="8"/>
        <v>1.1499999999999999</v>
      </c>
      <c r="H48" s="10">
        <f t="shared" si="0"/>
        <v>0</v>
      </c>
      <c r="I48" s="10" t="e">
        <f t="shared" si="7"/>
        <v>#DIV/0!</v>
      </c>
      <c r="J48" s="10">
        <f>(Parameters!$C$11-'1_Day_Lead'!I48)/(Parameters!$C$11-Parameters!$C$12)</f>
        <v>4</v>
      </c>
      <c r="K48" s="10">
        <f t="shared" si="1"/>
        <v>1</v>
      </c>
      <c r="L48" s="10">
        <f t="shared" si="2"/>
        <v>0</v>
      </c>
      <c r="M48" s="10" t="e">
        <f t="shared" si="3"/>
        <v>#DIV/0!</v>
      </c>
      <c r="N48" s="10" t="e">
        <f t="shared" si="4"/>
        <v>#DIV/0!</v>
      </c>
      <c r="O48" s="10" t="e">
        <f t="shared" si="5"/>
        <v>#DIV/0!</v>
      </c>
      <c r="P48" s="10" t="e">
        <f t="shared" si="6"/>
        <v>#DIV/0!</v>
      </c>
      <c r="Q48" s="33"/>
      <c r="R48" s="33"/>
      <c r="S48" s="33"/>
      <c r="T48" s="33"/>
      <c r="U48" s="33"/>
    </row>
    <row r="49" spans="2:21" x14ac:dyDescent="0.3">
      <c r="B49" s="9">
        <v>87</v>
      </c>
      <c r="C49" s="62"/>
      <c r="D49" s="9"/>
      <c r="E49" s="47"/>
      <c r="F49" s="4">
        <v>40</v>
      </c>
      <c r="G49" s="11">
        <f t="shared" si="8"/>
        <v>1.1499999999999999</v>
      </c>
      <c r="H49" s="10">
        <f t="shared" si="0"/>
        <v>0</v>
      </c>
      <c r="I49" s="10" t="e">
        <f t="shared" si="7"/>
        <v>#DIV/0!</v>
      </c>
      <c r="J49" s="10">
        <f>(Parameters!$C$11-'1_Day_Lead'!I49)/(Parameters!$C$11-Parameters!$C$12)</f>
        <v>4</v>
      </c>
      <c r="K49" s="10">
        <f t="shared" si="1"/>
        <v>1</v>
      </c>
      <c r="L49" s="10">
        <f t="shared" si="2"/>
        <v>0</v>
      </c>
      <c r="M49" s="10" t="e">
        <f t="shared" si="3"/>
        <v>#DIV/0!</v>
      </c>
      <c r="N49" s="10" t="e">
        <f t="shared" si="4"/>
        <v>#DIV/0!</v>
      </c>
      <c r="O49" s="10" t="e">
        <f t="shared" si="5"/>
        <v>#DIV/0!</v>
      </c>
      <c r="P49" s="10" t="e">
        <f t="shared" si="6"/>
        <v>#DIV/0!</v>
      </c>
      <c r="Q49" s="33"/>
      <c r="R49" s="33"/>
      <c r="S49" s="33"/>
      <c r="T49" s="33"/>
      <c r="U49" s="33"/>
    </row>
    <row r="50" spans="2:21" x14ac:dyDescent="0.3">
      <c r="B50" s="9">
        <v>89</v>
      </c>
      <c r="C50" s="62"/>
      <c r="D50" s="9"/>
      <c r="E50" s="47"/>
      <c r="F50" s="4">
        <v>40</v>
      </c>
      <c r="G50" s="11">
        <f t="shared" si="8"/>
        <v>1.1499999999999999</v>
      </c>
      <c r="H50" s="10">
        <f t="shared" si="0"/>
        <v>0</v>
      </c>
      <c r="I50" s="10" t="e">
        <f t="shared" si="7"/>
        <v>#DIV/0!</v>
      </c>
      <c r="J50" s="10">
        <f>(Parameters!$C$11-'1_Day_Lead'!I50)/(Parameters!$C$11-Parameters!$C$12)</f>
        <v>4</v>
      </c>
      <c r="K50" s="10">
        <f t="shared" si="1"/>
        <v>1</v>
      </c>
      <c r="L50" s="10">
        <f t="shared" si="2"/>
        <v>0</v>
      </c>
      <c r="M50" s="10" t="e">
        <f t="shared" si="3"/>
        <v>#DIV/0!</v>
      </c>
      <c r="N50" s="10" t="e">
        <f t="shared" si="4"/>
        <v>#DIV/0!</v>
      </c>
      <c r="O50" s="10" t="e">
        <f t="shared" si="5"/>
        <v>#DIV/0!</v>
      </c>
      <c r="P50" s="10" t="e">
        <f t="shared" si="6"/>
        <v>#DIV/0!</v>
      </c>
      <c r="Q50" s="33"/>
      <c r="R50" s="33"/>
      <c r="S50" s="33"/>
      <c r="T50" s="33"/>
      <c r="U50" s="33"/>
    </row>
    <row r="51" spans="2:21" x14ac:dyDescent="0.3">
      <c r="B51" s="9">
        <v>91</v>
      </c>
      <c r="C51" s="62"/>
      <c r="D51" s="9"/>
      <c r="E51" s="47"/>
      <c r="F51" s="4">
        <v>40</v>
      </c>
      <c r="G51" s="11">
        <f t="shared" si="8"/>
        <v>1.1499999999999999</v>
      </c>
      <c r="H51" s="10">
        <f t="shared" si="0"/>
        <v>0</v>
      </c>
      <c r="I51" s="10" t="e">
        <f t="shared" si="7"/>
        <v>#DIV/0!</v>
      </c>
      <c r="J51" s="10">
        <f>(Parameters!$C$11-'1_Day_Lead'!I51)/(Parameters!$C$11-Parameters!$C$12)</f>
        <v>4</v>
      </c>
      <c r="K51" s="10">
        <f t="shared" si="1"/>
        <v>1</v>
      </c>
      <c r="L51" s="10">
        <f t="shared" si="2"/>
        <v>0</v>
      </c>
      <c r="M51" s="10" t="e">
        <f t="shared" si="3"/>
        <v>#DIV/0!</v>
      </c>
      <c r="N51" s="10" t="e">
        <f t="shared" si="4"/>
        <v>#DIV/0!</v>
      </c>
      <c r="O51" s="10" t="e">
        <f t="shared" si="5"/>
        <v>#DIV/0!</v>
      </c>
      <c r="P51" s="10" t="e">
        <f t="shared" si="6"/>
        <v>#DIV/0!</v>
      </c>
      <c r="Q51" s="33"/>
      <c r="R51" s="33"/>
      <c r="S51" s="33"/>
      <c r="T51" s="33"/>
      <c r="U51" s="33"/>
    </row>
    <row r="52" spans="2:21" x14ac:dyDescent="0.3">
      <c r="B52" s="9">
        <v>93</v>
      </c>
      <c r="C52" s="62"/>
      <c r="D52" s="9"/>
      <c r="E52" s="47"/>
      <c r="F52" s="4">
        <v>40</v>
      </c>
      <c r="G52" s="11">
        <f t="shared" si="8"/>
        <v>1.1499999999999999</v>
      </c>
      <c r="H52" s="10">
        <f t="shared" si="0"/>
        <v>0</v>
      </c>
      <c r="I52" s="10" t="e">
        <f t="shared" si="7"/>
        <v>#DIV/0!</v>
      </c>
      <c r="J52" s="10">
        <f>(Parameters!$C$11-'1_Day_Lead'!I52)/(Parameters!$C$11-Parameters!$C$12)</f>
        <v>4</v>
      </c>
      <c r="K52" s="10">
        <f t="shared" si="1"/>
        <v>1</v>
      </c>
      <c r="L52" s="10">
        <f t="shared" si="2"/>
        <v>0</v>
      </c>
      <c r="M52" s="10" t="e">
        <f t="shared" si="3"/>
        <v>#DIV/0!</v>
      </c>
      <c r="N52" s="10" t="e">
        <f t="shared" si="4"/>
        <v>#DIV/0!</v>
      </c>
      <c r="O52" s="10" t="e">
        <f t="shared" si="5"/>
        <v>#DIV/0!</v>
      </c>
      <c r="P52" s="10" t="e">
        <f t="shared" si="6"/>
        <v>#DIV/0!</v>
      </c>
      <c r="Q52" s="33"/>
      <c r="R52" s="33"/>
      <c r="S52" s="33"/>
      <c r="T52" s="33"/>
      <c r="U52" s="33"/>
    </row>
    <row r="53" spans="2:21" x14ac:dyDescent="0.3">
      <c r="B53" s="9">
        <v>95</v>
      </c>
      <c r="C53" s="63"/>
      <c r="D53" s="9"/>
      <c r="E53" s="47"/>
      <c r="F53" s="4">
        <v>40</v>
      </c>
      <c r="G53" s="11">
        <f t="shared" si="8"/>
        <v>1.1499999999999999</v>
      </c>
      <c r="H53" s="10">
        <f t="shared" si="0"/>
        <v>0</v>
      </c>
      <c r="I53" s="10" t="e">
        <f t="shared" si="7"/>
        <v>#DIV/0!</v>
      </c>
      <c r="J53" s="10">
        <f>(Parameters!$C$11-'1_Day_Lead'!I53)/(Parameters!$C$11-Parameters!$C$12)</f>
        <v>4</v>
      </c>
      <c r="K53" s="10">
        <f t="shared" si="1"/>
        <v>1</v>
      </c>
      <c r="L53" s="10">
        <f t="shared" si="2"/>
        <v>0</v>
      </c>
      <c r="M53" s="10" t="e">
        <f t="shared" si="3"/>
        <v>#DIV/0!</v>
      </c>
      <c r="N53" s="10" t="e">
        <f t="shared" si="4"/>
        <v>#DIV/0!</v>
      </c>
      <c r="O53" s="10" t="e">
        <f t="shared" si="5"/>
        <v>#DIV/0!</v>
      </c>
      <c r="P53" s="10" t="e">
        <f t="shared" si="6"/>
        <v>#DIV/0!</v>
      </c>
      <c r="Q53" s="33"/>
      <c r="R53" s="33"/>
      <c r="S53" s="33"/>
      <c r="T53" s="33"/>
      <c r="U53" s="33"/>
    </row>
    <row r="54" spans="2:21" x14ac:dyDescent="0.3">
      <c r="B54" s="9">
        <v>97</v>
      </c>
      <c r="C54" s="61" t="s">
        <v>43</v>
      </c>
      <c r="D54" s="9"/>
      <c r="E54" s="47"/>
      <c r="F54" s="4">
        <v>10</v>
      </c>
      <c r="G54" s="11" t="e">
        <f>G53-((Parameters!$E$19-Parameters!$E$20)/$D$67)</f>
        <v>#DIV/0!</v>
      </c>
      <c r="H54" s="10" t="e">
        <f t="shared" si="0"/>
        <v>#DIV/0!</v>
      </c>
      <c r="I54" s="10" t="e">
        <f t="shared" si="7"/>
        <v>#DIV/0!</v>
      </c>
      <c r="J54" s="10">
        <f>(Parameters!$C$11-'1_Day_Lead'!I54)/(Parameters!$C$11-Parameters!$C$12)</f>
        <v>4</v>
      </c>
      <c r="K54" s="10">
        <f t="shared" si="1"/>
        <v>1</v>
      </c>
      <c r="L54" s="10" t="e">
        <f t="shared" si="2"/>
        <v>#DIV/0!</v>
      </c>
      <c r="M54" s="10" t="e">
        <f t="shared" si="3"/>
        <v>#DIV/0!</v>
      </c>
      <c r="N54" s="10" t="e">
        <f t="shared" si="4"/>
        <v>#DIV/0!</v>
      </c>
      <c r="O54" s="10" t="e">
        <f t="shared" si="5"/>
        <v>#DIV/0!</v>
      </c>
      <c r="P54" s="10" t="e">
        <f t="shared" si="6"/>
        <v>#DIV/0!</v>
      </c>
      <c r="Q54" s="33"/>
      <c r="R54" s="33"/>
      <c r="S54" s="33"/>
      <c r="T54" s="33"/>
      <c r="U54" s="33"/>
    </row>
    <row r="55" spans="2:21" x14ac:dyDescent="0.3">
      <c r="B55" s="9">
        <v>99</v>
      </c>
      <c r="C55" s="62"/>
      <c r="D55" s="9"/>
      <c r="E55" s="47"/>
      <c r="F55" s="4">
        <v>10</v>
      </c>
      <c r="G55" s="11" t="e">
        <f>G54-((Parameters!$E$19-Parameters!$E$20)/$D$67)</f>
        <v>#DIV/0!</v>
      </c>
      <c r="H55" s="10" t="e">
        <f t="shared" si="0"/>
        <v>#DIV/0!</v>
      </c>
      <c r="I55" s="10" t="e">
        <f t="shared" si="7"/>
        <v>#DIV/0!</v>
      </c>
      <c r="J55" s="10">
        <f>(Parameters!$C$11-'1_Day_Lead'!I55)/(Parameters!$C$11-Parameters!$C$12)</f>
        <v>4</v>
      </c>
      <c r="K55" s="10">
        <f t="shared" si="1"/>
        <v>1</v>
      </c>
      <c r="L55" s="10" t="e">
        <f t="shared" si="2"/>
        <v>#DIV/0!</v>
      </c>
      <c r="M55" s="10" t="e">
        <f t="shared" si="3"/>
        <v>#DIV/0!</v>
      </c>
      <c r="N55" s="10" t="e">
        <f t="shared" si="4"/>
        <v>#DIV/0!</v>
      </c>
      <c r="O55" s="10" t="e">
        <f t="shared" si="5"/>
        <v>#DIV/0!</v>
      </c>
      <c r="P55" s="10" t="e">
        <f t="shared" si="6"/>
        <v>#DIV/0!</v>
      </c>
      <c r="Q55" s="33"/>
      <c r="R55" s="33"/>
      <c r="S55" s="33"/>
      <c r="T55" s="33"/>
      <c r="U55" s="33"/>
    </row>
    <row r="56" spans="2:21" x14ac:dyDescent="0.3">
      <c r="B56" s="9">
        <v>101</v>
      </c>
      <c r="C56" s="62"/>
      <c r="D56" s="9"/>
      <c r="E56" s="47"/>
      <c r="F56" s="4">
        <v>10</v>
      </c>
      <c r="G56" s="11" t="e">
        <f>G55-((Parameters!$E$19-Parameters!$E$20)/$D$67)</f>
        <v>#DIV/0!</v>
      </c>
      <c r="H56" s="10" t="e">
        <f t="shared" si="0"/>
        <v>#DIV/0!</v>
      </c>
      <c r="I56" s="10" t="e">
        <f t="shared" si="7"/>
        <v>#DIV/0!</v>
      </c>
      <c r="J56" s="10">
        <f>(Parameters!$C$11-'1_Day_Lead'!I56)/(Parameters!$C$11-Parameters!$C$12)</f>
        <v>4</v>
      </c>
      <c r="K56" s="10">
        <f t="shared" si="1"/>
        <v>1</v>
      </c>
      <c r="L56" s="10" t="e">
        <f t="shared" si="2"/>
        <v>#DIV/0!</v>
      </c>
      <c r="M56" s="10" t="e">
        <f t="shared" si="3"/>
        <v>#DIV/0!</v>
      </c>
      <c r="N56" s="10" t="e">
        <f t="shared" si="4"/>
        <v>#DIV/0!</v>
      </c>
      <c r="O56" s="10" t="e">
        <f t="shared" si="5"/>
        <v>#DIV/0!</v>
      </c>
      <c r="P56" s="10" t="e">
        <f t="shared" si="6"/>
        <v>#DIV/0!</v>
      </c>
      <c r="Q56" s="33"/>
      <c r="R56" s="33"/>
      <c r="S56" s="33"/>
      <c r="T56" s="33"/>
      <c r="U56" s="33"/>
    </row>
    <row r="57" spans="2:21" x14ac:dyDescent="0.3">
      <c r="B57" s="9">
        <v>103</v>
      </c>
      <c r="C57" s="62"/>
      <c r="D57" s="9"/>
      <c r="E57" s="47"/>
      <c r="F57" s="4">
        <v>10</v>
      </c>
      <c r="G57" s="11" t="e">
        <f>G56-((Parameters!$E$19-Parameters!$E$20)/$D$67)</f>
        <v>#DIV/0!</v>
      </c>
      <c r="H57" s="10" t="e">
        <f t="shared" si="0"/>
        <v>#DIV/0!</v>
      </c>
      <c r="I57" s="10" t="e">
        <f t="shared" si="7"/>
        <v>#DIV/0!</v>
      </c>
      <c r="J57" s="10">
        <f>(Parameters!$C$11-'1_Day_Lead'!I57)/(Parameters!$C$11-Parameters!$C$12)</f>
        <v>4</v>
      </c>
      <c r="K57" s="10">
        <f t="shared" si="1"/>
        <v>1</v>
      </c>
      <c r="L57" s="10" t="e">
        <f t="shared" si="2"/>
        <v>#DIV/0!</v>
      </c>
      <c r="M57" s="10" t="e">
        <f t="shared" si="3"/>
        <v>#DIV/0!</v>
      </c>
      <c r="N57" s="10" t="e">
        <f t="shared" si="4"/>
        <v>#DIV/0!</v>
      </c>
      <c r="O57" s="10" t="e">
        <f t="shared" si="5"/>
        <v>#DIV/0!</v>
      </c>
      <c r="P57" s="10" t="e">
        <f t="shared" si="6"/>
        <v>#DIV/0!</v>
      </c>
      <c r="Q57" s="33"/>
      <c r="R57" s="33"/>
      <c r="S57" s="33"/>
      <c r="T57" s="33"/>
      <c r="U57" s="33"/>
    </row>
    <row r="58" spans="2:21" x14ac:dyDescent="0.3">
      <c r="B58" s="9">
        <v>105</v>
      </c>
      <c r="C58" s="62"/>
      <c r="D58" s="9"/>
      <c r="E58" s="47"/>
      <c r="F58" s="4">
        <v>10</v>
      </c>
      <c r="G58" s="11" t="e">
        <f>G57-((Parameters!$E$19-Parameters!$E$20)/$D$67)</f>
        <v>#DIV/0!</v>
      </c>
      <c r="H58" s="10" t="e">
        <f t="shared" si="0"/>
        <v>#DIV/0!</v>
      </c>
      <c r="I58" s="10" t="e">
        <f t="shared" si="7"/>
        <v>#DIV/0!</v>
      </c>
      <c r="J58" s="10">
        <f>(Parameters!$C$11-'1_Day_Lead'!I58)/(Parameters!$C$11-Parameters!$C$12)</f>
        <v>4</v>
      </c>
      <c r="K58" s="10">
        <f t="shared" si="1"/>
        <v>1</v>
      </c>
      <c r="L58" s="10" t="e">
        <f t="shared" si="2"/>
        <v>#DIV/0!</v>
      </c>
      <c r="M58" s="10" t="e">
        <f t="shared" si="3"/>
        <v>#DIV/0!</v>
      </c>
      <c r="N58" s="10" t="e">
        <f t="shared" si="4"/>
        <v>#DIV/0!</v>
      </c>
      <c r="O58" s="10" t="e">
        <f t="shared" si="5"/>
        <v>#DIV/0!</v>
      </c>
      <c r="P58" s="10" t="e">
        <f t="shared" si="6"/>
        <v>#DIV/0!</v>
      </c>
      <c r="Q58" s="33"/>
      <c r="R58" s="33"/>
      <c r="S58" s="33"/>
      <c r="T58" s="33"/>
      <c r="U58" s="33"/>
    </row>
    <row r="59" spans="2:21" x14ac:dyDescent="0.3">
      <c r="B59" s="9">
        <v>107</v>
      </c>
      <c r="C59" s="62"/>
      <c r="D59" s="9"/>
      <c r="E59" s="47"/>
      <c r="F59" s="4">
        <v>10</v>
      </c>
      <c r="G59" s="11" t="e">
        <f>G58-((Parameters!$E$19-Parameters!$E$20)/$D$67)</f>
        <v>#DIV/0!</v>
      </c>
      <c r="H59" s="10" t="e">
        <f t="shared" si="0"/>
        <v>#DIV/0!</v>
      </c>
      <c r="I59" s="10" t="e">
        <f t="shared" si="7"/>
        <v>#DIV/0!</v>
      </c>
      <c r="J59" s="10">
        <f>(Parameters!$C$11-'1_Day_Lead'!I59)/(Parameters!$C$11-Parameters!$C$12)</f>
        <v>4</v>
      </c>
      <c r="K59" s="10">
        <f t="shared" si="1"/>
        <v>1</v>
      </c>
      <c r="L59" s="10" t="e">
        <f t="shared" si="2"/>
        <v>#DIV/0!</v>
      </c>
      <c r="M59" s="10" t="e">
        <f t="shared" si="3"/>
        <v>#DIV/0!</v>
      </c>
      <c r="N59" s="10" t="e">
        <f t="shared" si="4"/>
        <v>#DIV/0!</v>
      </c>
      <c r="O59" s="10" t="e">
        <f t="shared" si="5"/>
        <v>#DIV/0!</v>
      </c>
      <c r="P59" s="10" t="e">
        <f t="shared" si="6"/>
        <v>#DIV/0!</v>
      </c>
      <c r="Q59" s="33"/>
      <c r="R59" s="33"/>
      <c r="S59" s="33"/>
      <c r="T59" s="33"/>
      <c r="U59" s="33"/>
    </row>
    <row r="60" spans="2:21" x14ac:dyDescent="0.3">
      <c r="B60" s="9">
        <v>109</v>
      </c>
      <c r="C60" s="62"/>
      <c r="D60" s="9"/>
      <c r="E60" s="47"/>
      <c r="F60" s="4">
        <v>10</v>
      </c>
      <c r="G60" s="11" t="e">
        <f>G59-((Parameters!$E$19-Parameters!$E$20)/$D$67)</f>
        <v>#DIV/0!</v>
      </c>
      <c r="H60" s="10" t="e">
        <f t="shared" si="0"/>
        <v>#DIV/0!</v>
      </c>
      <c r="I60" s="10" t="e">
        <f t="shared" si="7"/>
        <v>#DIV/0!</v>
      </c>
      <c r="J60" s="10">
        <f>(Parameters!$C$11-'1_Day_Lead'!I60)/(Parameters!$C$11-Parameters!$C$12)</f>
        <v>4</v>
      </c>
      <c r="K60" s="10">
        <f t="shared" si="1"/>
        <v>1</v>
      </c>
      <c r="L60" s="10" t="e">
        <f t="shared" si="2"/>
        <v>#DIV/0!</v>
      </c>
      <c r="M60" s="10" t="e">
        <f t="shared" si="3"/>
        <v>#DIV/0!</v>
      </c>
      <c r="N60" s="10" t="e">
        <f t="shared" si="4"/>
        <v>#DIV/0!</v>
      </c>
      <c r="O60" s="10" t="e">
        <f t="shared" si="5"/>
        <v>#DIV/0!</v>
      </c>
      <c r="P60" s="10" t="e">
        <f t="shared" si="6"/>
        <v>#DIV/0!</v>
      </c>
      <c r="Q60" s="33"/>
      <c r="R60" s="33"/>
      <c r="S60" s="33"/>
      <c r="T60" s="33"/>
      <c r="U60" s="33"/>
    </row>
    <row r="61" spans="2:21" x14ac:dyDescent="0.3">
      <c r="B61" s="9">
        <v>111</v>
      </c>
      <c r="C61" s="62"/>
      <c r="D61" s="9"/>
      <c r="E61" s="47"/>
      <c r="F61" s="4">
        <v>10</v>
      </c>
      <c r="G61" s="11" t="e">
        <f>G60-((Parameters!$E$19-Parameters!$E$20)/$D$67)</f>
        <v>#DIV/0!</v>
      </c>
      <c r="H61" s="10" t="e">
        <f t="shared" si="0"/>
        <v>#DIV/0!</v>
      </c>
      <c r="I61" s="10" t="e">
        <f t="shared" si="7"/>
        <v>#DIV/0!</v>
      </c>
      <c r="J61" s="10">
        <f>(Parameters!$C$11-'1_Day_Lead'!I61)/(Parameters!$C$11-Parameters!$C$12)</f>
        <v>4</v>
      </c>
      <c r="K61" s="10">
        <f t="shared" si="1"/>
        <v>1</v>
      </c>
      <c r="L61" s="10" t="e">
        <f t="shared" si="2"/>
        <v>#DIV/0!</v>
      </c>
      <c r="M61" s="10" t="e">
        <f t="shared" si="3"/>
        <v>#DIV/0!</v>
      </c>
      <c r="N61" s="10" t="e">
        <f t="shared" si="4"/>
        <v>#DIV/0!</v>
      </c>
      <c r="O61" s="10" t="e">
        <f t="shared" si="5"/>
        <v>#DIV/0!</v>
      </c>
      <c r="P61" s="10" t="e">
        <f t="shared" si="6"/>
        <v>#DIV/0!</v>
      </c>
      <c r="Q61" s="33"/>
      <c r="R61" s="33"/>
      <c r="S61" s="33"/>
      <c r="T61" s="33"/>
      <c r="U61" s="33"/>
    </row>
    <row r="62" spans="2:21" x14ac:dyDescent="0.3">
      <c r="B62" s="9">
        <v>113</v>
      </c>
      <c r="C62" s="62"/>
      <c r="D62" s="9"/>
      <c r="E62" s="47"/>
      <c r="F62" s="4">
        <v>10</v>
      </c>
      <c r="G62" s="11" t="e">
        <f>G61-((Parameters!$E$19-Parameters!$E$20)/$D$67)</f>
        <v>#DIV/0!</v>
      </c>
      <c r="H62" s="10" t="e">
        <f t="shared" si="0"/>
        <v>#DIV/0!</v>
      </c>
      <c r="I62" s="10" t="e">
        <f t="shared" si="7"/>
        <v>#DIV/0!</v>
      </c>
      <c r="J62" s="10">
        <f>(Parameters!$C$11-'1_Day_Lead'!I62)/(Parameters!$C$11-Parameters!$C$12)</f>
        <v>4</v>
      </c>
      <c r="K62" s="10">
        <f t="shared" si="1"/>
        <v>1</v>
      </c>
      <c r="L62" s="10" t="e">
        <f t="shared" si="2"/>
        <v>#DIV/0!</v>
      </c>
      <c r="M62" s="10" t="e">
        <f t="shared" si="3"/>
        <v>#DIV/0!</v>
      </c>
      <c r="N62" s="10" t="e">
        <f t="shared" si="4"/>
        <v>#DIV/0!</v>
      </c>
      <c r="O62" s="10" t="e">
        <f t="shared" si="5"/>
        <v>#DIV/0!</v>
      </c>
      <c r="P62" s="10" t="e">
        <f t="shared" si="6"/>
        <v>#DIV/0!</v>
      </c>
      <c r="Q62" s="33"/>
      <c r="R62" s="33"/>
      <c r="S62" s="33"/>
      <c r="T62" s="33"/>
      <c r="U62" s="33"/>
    </row>
    <row r="63" spans="2:21" x14ac:dyDescent="0.3">
      <c r="B63" s="9">
        <v>115</v>
      </c>
      <c r="C63" s="62"/>
      <c r="D63" s="9"/>
      <c r="E63" s="47"/>
      <c r="F63" s="4">
        <v>10</v>
      </c>
      <c r="G63" s="11" t="e">
        <f>G62-((Parameters!$E$19-Parameters!$E$20)/$D$67)</f>
        <v>#DIV/0!</v>
      </c>
      <c r="H63" s="10" t="e">
        <f t="shared" si="0"/>
        <v>#DIV/0!</v>
      </c>
      <c r="I63" s="10" t="e">
        <f t="shared" si="7"/>
        <v>#DIV/0!</v>
      </c>
      <c r="J63" s="10">
        <f>(Parameters!$C$11-'1_Day_Lead'!I63)/(Parameters!$C$11-Parameters!$C$12)</f>
        <v>4</v>
      </c>
      <c r="K63" s="10">
        <f t="shared" si="1"/>
        <v>1</v>
      </c>
      <c r="L63" s="10" t="e">
        <f t="shared" si="2"/>
        <v>#DIV/0!</v>
      </c>
      <c r="M63" s="10" t="e">
        <f t="shared" si="3"/>
        <v>#DIV/0!</v>
      </c>
      <c r="N63" s="10" t="e">
        <f t="shared" si="4"/>
        <v>#DIV/0!</v>
      </c>
      <c r="O63" s="10" t="e">
        <f t="shared" si="5"/>
        <v>#DIV/0!</v>
      </c>
      <c r="P63" s="10" t="e">
        <f t="shared" si="6"/>
        <v>#DIV/0!</v>
      </c>
      <c r="Q63" s="33"/>
      <c r="R63" s="33"/>
      <c r="S63" s="33"/>
      <c r="T63" s="33"/>
      <c r="U63" s="33"/>
    </row>
    <row r="64" spans="2:21" x14ac:dyDescent="0.3">
      <c r="B64" s="9">
        <v>117</v>
      </c>
      <c r="C64" s="62"/>
      <c r="D64" s="9"/>
      <c r="E64" s="47"/>
      <c r="F64" s="4">
        <v>10</v>
      </c>
      <c r="G64" s="11" t="e">
        <f>G63-((Parameters!$E$19-Parameters!$E$20)/$D$67)</f>
        <v>#DIV/0!</v>
      </c>
      <c r="H64" s="10" t="e">
        <f t="shared" si="0"/>
        <v>#DIV/0!</v>
      </c>
      <c r="I64" s="10" t="e">
        <f t="shared" si="7"/>
        <v>#DIV/0!</v>
      </c>
      <c r="J64" s="10">
        <f>(Parameters!$C$11-'1_Day_Lead'!I64)/(Parameters!$C$11-Parameters!$C$12)</f>
        <v>4</v>
      </c>
      <c r="K64" s="10">
        <f t="shared" si="1"/>
        <v>1</v>
      </c>
      <c r="L64" s="10" t="e">
        <f t="shared" si="2"/>
        <v>#DIV/0!</v>
      </c>
      <c r="M64" s="10" t="e">
        <f t="shared" si="3"/>
        <v>#DIV/0!</v>
      </c>
      <c r="N64" s="10" t="e">
        <f t="shared" si="4"/>
        <v>#DIV/0!</v>
      </c>
      <c r="O64" s="10" t="e">
        <f t="shared" si="5"/>
        <v>#DIV/0!</v>
      </c>
      <c r="P64" s="10" t="e">
        <f t="shared" si="6"/>
        <v>#DIV/0!</v>
      </c>
      <c r="Q64" s="33"/>
      <c r="R64" s="33"/>
      <c r="S64" s="33"/>
      <c r="T64" s="33"/>
      <c r="U64" s="33"/>
    </row>
    <row r="65" spans="2:21" x14ac:dyDescent="0.3">
      <c r="B65" s="9">
        <v>119</v>
      </c>
      <c r="C65" s="62"/>
      <c r="D65" s="9"/>
      <c r="E65" s="47"/>
      <c r="F65" s="4">
        <v>10</v>
      </c>
      <c r="G65" s="11" t="e">
        <f>G64-((Parameters!$E$19-Parameters!$E$20)/$D$67)</f>
        <v>#DIV/0!</v>
      </c>
      <c r="H65" s="10" t="e">
        <f t="shared" si="0"/>
        <v>#DIV/0!</v>
      </c>
      <c r="I65" s="10" t="e">
        <f t="shared" si="7"/>
        <v>#DIV/0!</v>
      </c>
      <c r="J65" s="10">
        <f>(Parameters!$C$11-'1_Day_Lead'!I65)/(Parameters!$C$11-Parameters!$C$12)</f>
        <v>4</v>
      </c>
      <c r="K65" s="10">
        <f t="shared" si="1"/>
        <v>1</v>
      </c>
      <c r="L65" s="10" t="e">
        <f t="shared" si="2"/>
        <v>#DIV/0!</v>
      </c>
      <c r="M65" s="10" t="e">
        <f t="shared" si="3"/>
        <v>#DIV/0!</v>
      </c>
      <c r="N65" s="10" t="e">
        <f t="shared" si="4"/>
        <v>#DIV/0!</v>
      </c>
      <c r="O65" s="10" t="e">
        <f t="shared" si="5"/>
        <v>#DIV/0!</v>
      </c>
      <c r="P65" s="10" t="e">
        <f t="shared" si="6"/>
        <v>#DIV/0!</v>
      </c>
      <c r="Q65" s="33"/>
      <c r="R65" s="33"/>
      <c r="S65" s="33"/>
      <c r="T65" s="33"/>
      <c r="U65" s="33"/>
    </row>
    <row r="66" spans="2:21" ht="14.7" customHeight="1" x14ac:dyDescent="0.3">
      <c r="B66" s="9">
        <v>121</v>
      </c>
      <c r="C66" s="62"/>
      <c r="D66" s="9"/>
      <c r="E66" s="47"/>
      <c r="F66" s="4">
        <v>10</v>
      </c>
      <c r="G66" s="11" t="e">
        <f>G65-((Parameters!$E$19-Parameters!$E$20)/$D$67)</f>
        <v>#DIV/0!</v>
      </c>
      <c r="H66" s="10" t="e">
        <f t="shared" si="0"/>
        <v>#DIV/0!</v>
      </c>
      <c r="I66" s="10" t="e">
        <f t="shared" si="7"/>
        <v>#DIV/0!</v>
      </c>
      <c r="J66" s="10">
        <f>(Parameters!$C$11-'1_Day_Lead'!I66)/(Parameters!$C$11-Parameters!$C$12)</f>
        <v>4</v>
      </c>
      <c r="K66" s="10">
        <f t="shared" si="1"/>
        <v>1</v>
      </c>
      <c r="L66" s="10" t="e">
        <f t="shared" si="2"/>
        <v>#DIV/0!</v>
      </c>
      <c r="M66" s="10" t="e">
        <f t="shared" si="3"/>
        <v>#DIV/0!</v>
      </c>
      <c r="N66" s="10" t="e">
        <f t="shared" si="4"/>
        <v>#DIV/0!</v>
      </c>
      <c r="O66" s="10" t="e">
        <f t="shared" si="5"/>
        <v>#DIV/0!</v>
      </c>
      <c r="P66" s="10" t="e">
        <f t="shared" si="6"/>
        <v>#DIV/0!</v>
      </c>
      <c r="Q66" s="33"/>
      <c r="R66" s="33"/>
      <c r="S66" s="33"/>
      <c r="T66" s="33"/>
      <c r="U66" s="33"/>
    </row>
    <row r="67" spans="2:21" x14ac:dyDescent="0.3">
      <c r="D67">
        <f>COUNT(D54:D66)</f>
        <v>0</v>
      </c>
    </row>
    <row r="68" spans="2:21" x14ac:dyDescent="0.3">
      <c r="C68" t="s">
        <v>47</v>
      </c>
      <c r="D68">
        <f>SUM(D6:D18)</f>
        <v>0</v>
      </c>
      <c r="L68">
        <f>SUM(L6:L18)</f>
        <v>0</v>
      </c>
      <c r="O68">
        <f>SUM(O6:O18)</f>
        <v>100</v>
      </c>
      <c r="P68">
        <f>SUM(P6:P18)</f>
        <v>111.57025456428528</v>
      </c>
    </row>
    <row r="69" spans="2:21" x14ac:dyDescent="0.3">
      <c r="C69" t="s">
        <v>39</v>
      </c>
      <c r="D69">
        <f>SUM(D19:D36)</f>
        <v>0</v>
      </c>
      <c r="L69" t="e">
        <f>SUM(L19:L36)</f>
        <v>#DIV/0!</v>
      </c>
      <c r="O69" t="e">
        <f>SUM(O19:O36)</f>
        <v>#DIV/0!</v>
      </c>
      <c r="P69" t="e">
        <f>SUM(P19:P36)</f>
        <v>#DIV/0!</v>
      </c>
    </row>
    <row r="70" spans="2:21" x14ac:dyDescent="0.3">
      <c r="C70" t="s">
        <v>49</v>
      </c>
      <c r="D70">
        <f>SUM(D37:D53)</f>
        <v>0</v>
      </c>
      <c r="L70">
        <f>SUM(L37:L53)</f>
        <v>0</v>
      </c>
      <c r="O70" t="e">
        <f>SUM(O37:O53)</f>
        <v>#DIV/0!</v>
      </c>
      <c r="P70" t="e">
        <f>SUM(P37:P53)</f>
        <v>#DIV/0!</v>
      </c>
    </row>
    <row r="71" spans="2:21" x14ac:dyDescent="0.3">
      <c r="C71" t="s">
        <v>43</v>
      </c>
      <c r="D71">
        <f>SUM(D54:D66)</f>
        <v>0</v>
      </c>
      <c r="L71" t="e">
        <f>SUM(L54:L66)</f>
        <v>#DIV/0!</v>
      </c>
      <c r="O71" t="e">
        <f>SUM(O54:O66)</f>
        <v>#DIV/0!</v>
      </c>
      <c r="P71" t="e">
        <f>SUM(P54:P66)</f>
        <v>#DIV/0!</v>
      </c>
    </row>
    <row r="73" spans="2:21" x14ac:dyDescent="0.3">
      <c r="D73" s="13">
        <f>SUM(D6:D66)</f>
        <v>0</v>
      </c>
      <c r="E73" s="13"/>
      <c r="F73" s="13"/>
      <c r="G73" s="14"/>
      <c r="H73" s="14"/>
      <c r="I73" s="14"/>
      <c r="J73" s="14"/>
      <c r="K73" s="14"/>
      <c r="L73" s="13" t="e">
        <f>SUM(L6:L66)</f>
        <v>#DIV/0!</v>
      </c>
      <c r="M73" s="13"/>
      <c r="N73" s="13"/>
      <c r="O73" s="13" t="e">
        <f>SUM(O5:O66)</f>
        <v>#DIV/0!</v>
      </c>
      <c r="P73" s="13" t="e">
        <f>SUM(P5:P66)</f>
        <v>#DIV/0!</v>
      </c>
    </row>
  </sheetData>
  <mergeCells count="6">
    <mergeCell ref="C54:C66"/>
    <mergeCell ref="B2:P2"/>
    <mergeCell ref="F4:F5"/>
    <mergeCell ref="C6:C18"/>
    <mergeCell ref="C19:C36"/>
    <mergeCell ref="C37:C5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U52"/>
  <sheetViews>
    <sheetView topLeftCell="B5" workbookViewId="0">
      <selection activeCell="D59" sqref="D59"/>
    </sheetView>
  </sheetViews>
  <sheetFormatPr defaultRowHeight="14.4" x14ac:dyDescent="0.3"/>
  <cols>
    <col min="1" max="1" width="3.109375" customWidth="1"/>
    <col min="3" max="3" width="12.6640625" customWidth="1"/>
    <col min="4" max="4" width="13.21875" customWidth="1"/>
    <col min="5" max="5" width="10.6640625" customWidth="1"/>
    <col min="6" max="6" width="13.77734375" customWidth="1"/>
    <col min="10" max="10" width="11.33203125" customWidth="1"/>
    <col min="11" max="11" width="14.5546875" customWidth="1"/>
    <col min="12" max="12" width="10.21875" customWidth="1"/>
    <col min="13" max="13" width="13.88671875" customWidth="1"/>
    <col min="14" max="14" width="15" customWidth="1"/>
    <col min="15" max="15" width="13.21875" customWidth="1"/>
    <col min="16" max="16" width="17.77734375" customWidth="1"/>
  </cols>
  <sheetData>
    <row r="1" spans="1:21" ht="15" thickBot="1" x14ac:dyDescent="0.35"/>
    <row r="2" spans="1:21" ht="16.2" thickBot="1" x14ac:dyDescent="0.35">
      <c r="B2" s="64" t="s">
        <v>44</v>
      </c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6"/>
    </row>
    <row r="4" spans="1:21" ht="33" customHeight="1" x14ac:dyDescent="0.3">
      <c r="B4" s="1" t="s">
        <v>20</v>
      </c>
      <c r="C4" s="1" t="s">
        <v>4</v>
      </c>
      <c r="D4" s="12" t="s">
        <v>21</v>
      </c>
      <c r="E4" s="1" t="s">
        <v>22</v>
      </c>
      <c r="F4" s="67" t="s">
        <v>34</v>
      </c>
      <c r="G4" s="1" t="s">
        <v>23</v>
      </c>
      <c r="H4" s="1" t="s">
        <v>24</v>
      </c>
      <c r="I4" s="1" t="s">
        <v>25</v>
      </c>
      <c r="J4" s="1" t="s">
        <v>26</v>
      </c>
      <c r="K4" s="1" t="s">
        <v>27</v>
      </c>
      <c r="L4" s="12" t="s">
        <v>28</v>
      </c>
      <c r="M4" s="24" t="s">
        <v>34</v>
      </c>
      <c r="N4" s="24" t="s">
        <v>37</v>
      </c>
      <c r="O4" s="25" t="s">
        <v>38</v>
      </c>
      <c r="P4" s="12" t="s">
        <v>30</v>
      </c>
      <c r="Q4" s="1"/>
      <c r="R4" s="1"/>
      <c r="S4" s="1"/>
      <c r="T4" s="1"/>
      <c r="U4" s="1"/>
    </row>
    <row r="5" spans="1:21" x14ac:dyDescent="0.3">
      <c r="B5" s="1"/>
      <c r="C5" s="16"/>
      <c r="D5" s="19"/>
      <c r="E5" s="19"/>
      <c r="F5" s="68"/>
      <c r="G5" s="19"/>
      <c r="H5" s="19"/>
      <c r="I5" s="19"/>
      <c r="J5" s="19"/>
      <c r="K5" s="19"/>
      <c r="L5" s="19"/>
      <c r="M5" s="4">
        <v>50</v>
      </c>
      <c r="N5" s="26"/>
      <c r="O5" s="18">
        <v>0</v>
      </c>
      <c r="P5" s="18">
        <v>10</v>
      </c>
      <c r="Q5" s="1"/>
      <c r="R5" s="1"/>
      <c r="S5" s="1"/>
      <c r="T5" s="1"/>
      <c r="U5" s="1"/>
    </row>
    <row r="6" spans="1:21" x14ac:dyDescent="0.3">
      <c r="B6" s="9">
        <v>1</v>
      </c>
      <c r="C6" s="61" t="s">
        <v>16</v>
      </c>
      <c r="D6" s="9">
        <v>0.4</v>
      </c>
      <c r="E6" s="47">
        <v>23.286749898162956</v>
      </c>
      <c r="F6" s="4">
        <v>50</v>
      </c>
      <c r="G6" s="11">
        <v>0.65</v>
      </c>
      <c r="H6" s="10">
        <f>E6*G6</f>
        <v>15.136387433805922</v>
      </c>
      <c r="I6" s="11">
        <v>100</v>
      </c>
      <c r="J6" s="10">
        <f>(Parameters!$C$11-'1_Day_Lead'!I6)/(Parameters!$C$11-Parameters!$C$12)</f>
        <v>1.2222222222222223</v>
      </c>
      <c r="K6" s="10">
        <f>IF(J6&lt;0,0,IF(J6&gt;1,1,J6))</f>
        <v>1</v>
      </c>
      <c r="L6" s="10">
        <f>H6*K6</f>
        <v>15.136387433805922</v>
      </c>
      <c r="M6" s="10">
        <f>MAX((M5+O5+D6-L6-P5),0)</f>
        <v>25.263612566194077</v>
      </c>
      <c r="N6" s="10" t="str">
        <f>IF(M6&lt;0.25*F6,"HI",IF(M6&lt;0.5*F6,"MI",IF(M6&lt;0.75*F6,"LI","NI")))</f>
        <v>LI</v>
      </c>
      <c r="O6" s="10">
        <f>IF(N6="NI",0,IF(N6="LI",0.25*F6,IF(N6="MI",0.5*F6,0.75*F6)))</f>
        <v>12.5</v>
      </c>
      <c r="P6" s="10">
        <f>0.25*M6</f>
        <v>6.3159031415485192</v>
      </c>
      <c r="Q6" s="2"/>
      <c r="R6" s="2"/>
      <c r="S6" s="2"/>
      <c r="T6" s="2"/>
      <c r="U6" s="2"/>
    </row>
    <row r="7" spans="1:21" x14ac:dyDescent="0.3">
      <c r="B7" s="9">
        <v>4</v>
      </c>
      <c r="C7" s="62"/>
      <c r="D7" s="9">
        <v>0.3</v>
      </c>
      <c r="E7" s="47">
        <v>22.927594742182219</v>
      </c>
      <c r="F7" s="4">
        <v>50</v>
      </c>
      <c r="G7" s="11">
        <v>0.65</v>
      </c>
      <c r="H7" s="10">
        <f t="shared" ref="H7:H46" si="0">E7*G7</f>
        <v>14.902936582418443</v>
      </c>
      <c r="I7" s="10">
        <f>MAX(0,(I6+L6-D6-M6+O6))</f>
        <v>101.97277486761183</v>
      </c>
      <c r="J7" s="10">
        <f>(Parameters!$C$11-'1_Day_Lead'!I7)/(Parameters!$C$11-Parameters!$C$12)</f>
        <v>1.7018988343937507</v>
      </c>
      <c r="K7" s="10">
        <f t="shared" ref="K7:K46" si="1">IF(J7&lt;0,0,IF(J7&gt;1,1,J7))</f>
        <v>1</v>
      </c>
      <c r="L7" s="10">
        <f t="shared" ref="L7:L46" si="2">H7*K7</f>
        <v>14.902936582418443</v>
      </c>
      <c r="M7" s="10">
        <f t="shared" ref="M7:M46" si="3">MAX((M6+O6+D7-L7-P6),0)</f>
        <v>16.844772842227115</v>
      </c>
      <c r="N7" s="10" t="str">
        <f t="shared" ref="N7:N46" si="4">IF(M7&lt;0.25*F7,"HI",IF(M7&lt;0.5*F7,"MI",IF(M7&lt;0.75*F7,"LI","NI")))</f>
        <v>MI</v>
      </c>
      <c r="O7" s="10">
        <f t="shared" ref="O7:O46" si="5">IF(N7="NI",0,IF(N7="LI",0.25*F7,IF(N7="MI",0.5*F7,0.75*F7)))</f>
        <v>25</v>
      </c>
      <c r="P7" s="10">
        <f t="shared" ref="P7:P46" si="6">0.25*M7</f>
        <v>4.2111932105567789</v>
      </c>
      <c r="Q7" s="2"/>
      <c r="R7" s="2"/>
      <c r="S7" s="2"/>
      <c r="T7" s="2"/>
      <c r="U7" s="2"/>
    </row>
    <row r="8" spans="1:21" x14ac:dyDescent="0.3">
      <c r="B8" s="9">
        <v>7</v>
      </c>
      <c r="C8" s="62"/>
      <c r="D8" s="9">
        <v>8.4</v>
      </c>
      <c r="E8" s="47">
        <v>13.746398744014401</v>
      </c>
      <c r="F8" s="4">
        <v>50</v>
      </c>
      <c r="G8" s="11">
        <v>0.65</v>
      </c>
      <c r="H8" s="10">
        <f t="shared" si="0"/>
        <v>8.9351591836093611</v>
      </c>
      <c r="I8" s="10">
        <f t="shared" ref="I8:I46" si="7">MAX(0,(I7+L7-D7-M7+O7))</f>
        <v>124.73093860780317</v>
      </c>
      <c r="J8" s="10">
        <f>(Parameters!$C$11-'1_Day_Lead'!I8)/(Parameters!$C$11-Parameters!$C$12)</f>
        <v>2.17362003379557</v>
      </c>
      <c r="K8" s="10">
        <f t="shared" si="1"/>
        <v>1</v>
      </c>
      <c r="L8" s="10">
        <f t="shared" si="2"/>
        <v>8.9351591836093611</v>
      </c>
      <c r="M8" s="10">
        <f t="shared" si="3"/>
        <v>37.098420448060971</v>
      </c>
      <c r="N8" s="10" t="str">
        <f t="shared" si="4"/>
        <v>LI</v>
      </c>
      <c r="O8" s="10">
        <f t="shared" si="5"/>
        <v>12.5</v>
      </c>
      <c r="P8" s="10">
        <f t="shared" si="6"/>
        <v>9.2746051120152426</v>
      </c>
      <c r="Q8" s="2"/>
      <c r="R8" s="2"/>
      <c r="S8" s="2"/>
      <c r="T8" s="2"/>
      <c r="U8" s="2"/>
    </row>
    <row r="9" spans="1:21" x14ac:dyDescent="0.3">
      <c r="B9" s="9">
        <v>10</v>
      </c>
      <c r="C9" s="62"/>
      <c r="D9" s="9">
        <v>76.3</v>
      </c>
      <c r="E9" s="47">
        <v>9.0042865109532624</v>
      </c>
      <c r="F9" s="4">
        <v>50</v>
      </c>
      <c r="G9" s="11">
        <v>0.65</v>
      </c>
      <c r="H9" s="10">
        <f t="shared" si="0"/>
        <v>5.8527862321196205</v>
      </c>
      <c r="I9" s="10">
        <f t="shared" si="7"/>
        <v>100.66767734335156</v>
      </c>
      <c r="J9" s="10">
        <f>(Parameters!$C$11-'1_Day_Lead'!I9)/(Parameters!$C$11-Parameters!$C$12)</f>
        <v>2.6976677861454212</v>
      </c>
      <c r="K9" s="10">
        <f t="shared" si="1"/>
        <v>1</v>
      </c>
      <c r="L9" s="10">
        <f t="shared" si="2"/>
        <v>5.8527862321196205</v>
      </c>
      <c r="M9" s="10">
        <f t="shared" si="3"/>
        <v>110.7710291039261</v>
      </c>
      <c r="N9" s="10" t="str">
        <f t="shared" si="4"/>
        <v>NI</v>
      </c>
      <c r="O9" s="10">
        <f t="shared" si="5"/>
        <v>0</v>
      </c>
      <c r="P9" s="10">
        <f t="shared" si="6"/>
        <v>27.692757275981524</v>
      </c>
      <c r="Q9" s="2"/>
      <c r="R9" s="2"/>
      <c r="S9" s="2"/>
      <c r="T9" s="2"/>
      <c r="U9" s="2"/>
    </row>
    <row r="10" spans="1:21" x14ac:dyDescent="0.3">
      <c r="B10" s="9">
        <v>13</v>
      </c>
      <c r="C10" s="62"/>
      <c r="D10" s="9">
        <v>1.1000000000000001</v>
      </c>
      <c r="E10" s="47">
        <v>20.831438916347196</v>
      </c>
      <c r="F10" s="4">
        <v>50</v>
      </c>
      <c r="G10" s="11">
        <v>0.65</v>
      </c>
      <c r="H10" s="10">
        <f t="shared" si="0"/>
        <v>13.540435295625677</v>
      </c>
      <c r="I10" s="10">
        <f t="shared" si="7"/>
        <v>0</v>
      </c>
      <c r="J10" s="10">
        <f>(Parameters!$C$11-'1_Day_Lead'!I10)/(Parameters!$C$11-Parameters!$C$12)</f>
        <v>3.1468000695553133</v>
      </c>
      <c r="K10" s="10">
        <f t="shared" si="1"/>
        <v>1</v>
      </c>
      <c r="L10" s="10">
        <f t="shared" si="2"/>
        <v>13.540435295625677</v>
      </c>
      <c r="M10" s="10">
        <f t="shared" si="3"/>
        <v>70.6378365323189</v>
      </c>
      <c r="N10" s="10" t="str">
        <f t="shared" si="4"/>
        <v>NI</v>
      </c>
      <c r="O10" s="10">
        <f t="shared" si="5"/>
        <v>0</v>
      </c>
      <c r="P10" s="10">
        <f t="shared" si="6"/>
        <v>17.659459133079725</v>
      </c>
      <c r="Q10" s="2"/>
      <c r="R10" s="2"/>
      <c r="S10" s="2"/>
      <c r="T10" s="2"/>
      <c r="U10" s="2"/>
    </row>
    <row r="11" spans="1:21" x14ac:dyDescent="0.3">
      <c r="B11" s="9">
        <v>16</v>
      </c>
      <c r="C11" s="62"/>
      <c r="D11" s="9">
        <v>1.1000000000000001</v>
      </c>
      <c r="E11" s="47">
        <v>19.414343401712053</v>
      </c>
      <c r="F11" s="4">
        <v>50</v>
      </c>
      <c r="G11" s="11">
        <v>0.65</v>
      </c>
      <c r="H11" s="10">
        <f t="shared" si="0"/>
        <v>12.619323211112835</v>
      </c>
      <c r="I11" s="10">
        <f t="shared" si="7"/>
        <v>0</v>
      </c>
      <c r="J11" s="10">
        <f>(Parameters!$C$11-'1_Day_Lead'!I11)/(Parameters!$C$11-Parameters!$C$12)</f>
        <v>3.623896648038146</v>
      </c>
      <c r="K11" s="10">
        <f t="shared" si="1"/>
        <v>1</v>
      </c>
      <c r="L11" s="10">
        <f t="shared" si="2"/>
        <v>12.619323211112835</v>
      </c>
      <c r="M11" s="10">
        <f t="shared" si="3"/>
        <v>41.459054188126331</v>
      </c>
      <c r="N11" s="10" t="str">
        <f t="shared" si="4"/>
        <v>NI</v>
      </c>
      <c r="O11" s="10">
        <f t="shared" si="5"/>
        <v>0</v>
      </c>
      <c r="P11" s="10">
        <f t="shared" si="6"/>
        <v>10.364763547031583</v>
      </c>
      <c r="Q11" s="2"/>
      <c r="R11" s="2"/>
      <c r="S11" s="2"/>
      <c r="T11" s="2"/>
      <c r="U11" s="2"/>
    </row>
    <row r="12" spans="1:21" x14ac:dyDescent="0.3">
      <c r="B12" s="9">
        <v>19</v>
      </c>
      <c r="C12" s="62"/>
      <c r="D12" s="9">
        <v>0</v>
      </c>
      <c r="E12" s="47">
        <v>22.59734187811155</v>
      </c>
      <c r="F12" s="4">
        <v>50</v>
      </c>
      <c r="G12" s="11">
        <v>0.65</v>
      </c>
      <c r="H12" s="10">
        <f t="shared" si="0"/>
        <v>14.688272220772507</v>
      </c>
      <c r="I12" s="10">
        <f t="shared" si="7"/>
        <v>0</v>
      </c>
      <c r="J12" s="10">
        <f>(Parameters!$C$11-'1_Day_Lead'!I12)/(Parameters!$C$11-Parameters!$C$12)</f>
        <v>4</v>
      </c>
      <c r="K12" s="10">
        <f t="shared" si="1"/>
        <v>1</v>
      </c>
      <c r="L12" s="10">
        <f t="shared" si="2"/>
        <v>14.688272220772507</v>
      </c>
      <c r="M12" s="10">
        <f t="shared" si="3"/>
        <v>16.406018420322241</v>
      </c>
      <c r="N12" s="10" t="str">
        <f t="shared" si="4"/>
        <v>MI</v>
      </c>
      <c r="O12" s="10">
        <f t="shared" si="5"/>
        <v>25</v>
      </c>
      <c r="P12" s="10">
        <f t="shared" si="6"/>
        <v>4.1015046050805601</v>
      </c>
      <c r="Q12" s="2"/>
      <c r="R12" s="2"/>
      <c r="S12" s="2"/>
      <c r="T12" s="2"/>
      <c r="U12" s="2"/>
    </row>
    <row r="13" spans="1:21" x14ac:dyDescent="0.3">
      <c r="B13" s="9">
        <v>22</v>
      </c>
      <c r="C13" s="62"/>
      <c r="D13" s="9">
        <v>5.4</v>
      </c>
      <c r="E13" s="47">
        <v>14.814828627324852</v>
      </c>
      <c r="F13" s="4">
        <v>50</v>
      </c>
      <c r="G13" s="11">
        <v>0.65</v>
      </c>
      <c r="H13" s="10">
        <f t="shared" si="0"/>
        <v>9.6296386077611533</v>
      </c>
      <c r="I13" s="10">
        <f t="shared" si="7"/>
        <v>23.282253800450267</v>
      </c>
      <c r="J13" s="10">
        <f>(Parameters!$C$11-'1_Day_Lead'!I13)/(Parameters!$C$11-Parameters!$C$12)</f>
        <v>4</v>
      </c>
      <c r="K13" s="10">
        <f t="shared" si="1"/>
        <v>1</v>
      </c>
      <c r="L13" s="10">
        <f t="shared" si="2"/>
        <v>9.6296386077611533</v>
      </c>
      <c r="M13" s="10">
        <f t="shared" si="3"/>
        <v>33.074875207480531</v>
      </c>
      <c r="N13" s="10" t="str">
        <f t="shared" si="4"/>
        <v>LI</v>
      </c>
      <c r="O13" s="10">
        <f t="shared" si="5"/>
        <v>12.5</v>
      </c>
      <c r="P13" s="10">
        <f t="shared" si="6"/>
        <v>8.2687188018701328</v>
      </c>
      <c r="Q13" s="2"/>
      <c r="R13" s="2"/>
      <c r="S13" s="2"/>
      <c r="T13" s="2"/>
      <c r="U13" s="2"/>
    </row>
    <row r="14" spans="1:21" x14ac:dyDescent="0.3">
      <c r="B14" s="9">
        <v>25</v>
      </c>
      <c r="C14" s="63"/>
      <c r="D14" s="9">
        <v>0.6</v>
      </c>
      <c r="E14" s="47">
        <v>7.64768628906989</v>
      </c>
      <c r="F14" s="4">
        <v>50</v>
      </c>
      <c r="G14" s="11">
        <v>0.65</v>
      </c>
      <c r="H14" s="10">
        <f t="shared" si="0"/>
        <v>4.9709960878954282</v>
      </c>
      <c r="I14" s="10">
        <f t="shared" si="7"/>
        <v>6.9370172007308923</v>
      </c>
      <c r="J14" s="10">
        <f>(Parameters!$C$11-'1_Day_Lead'!I14)/(Parameters!$C$11-Parameters!$C$12)</f>
        <v>4</v>
      </c>
      <c r="K14" s="10">
        <f t="shared" si="1"/>
        <v>1</v>
      </c>
      <c r="L14" s="10">
        <f t="shared" si="2"/>
        <v>4.9709960878954282</v>
      </c>
      <c r="M14" s="10">
        <f t="shared" si="3"/>
        <v>32.935160317714974</v>
      </c>
      <c r="N14" s="10" t="str">
        <f t="shared" si="4"/>
        <v>LI</v>
      </c>
      <c r="O14" s="10">
        <f t="shared" si="5"/>
        <v>12.5</v>
      </c>
      <c r="P14" s="10">
        <f t="shared" si="6"/>
        <v>8.2337900794287435</v>
      </c>
      <c r="Q14" s="2"/>
      <c r="R14" s="2"/>
      <c r="S14" s="2"/>
      <c r="T14" s="2"/>
      <c r="U14" s="2"/>
    </row>
    <row r="15" spans="1:21" x14ac:dyDescent="0.3">
      <c r="A15">
        <f>COUNT(D15:D26)</f>
        <v>12</v>
      </c>
      <c r="B15" s="9">
        <v>28</v>
      </c>
      <c r="C15" s="61" t="s">
        <v>39</v>
      </c>
      <c r="D15" s="35">
        <v>4.3</v>
      </c>
      <c r="E15" s="47">
        <v>10.998855991123696</v>
      </c>
      <c r="F15" s="4">
        <v>30</v>
      </c>
      <c r="G15" s="11">
        <f>G14+((Parameters!$E$18-Parameters!$E$17)/'3_Day_Lead'!$A$15)</f>
        <v>0.69166666666666665</v>
      </c>
      <c r="H15" s="10">
        <f t="shared" si="0"/>
        <v>7.6075420605272228</v>
      </c>
      <c r="I15" s="10">
        <f t="shared" si="7"/>
        <v>0</v>
      </c>
      <c r="J15" s="10">
        <f>(Parameters!$C$11-'1_Day_Lead'!I15)/(Parameters!$C$11-Parameters!$C$12)</f>
        <v>3.8329551050131556</v>
      </c>
      <c r="K15" s="10">
        <f t="shared" si="1"/>
        <v>1</v>
      </c>
      <c r="L15" s="10">
        <f t="shared" si="2"/>
        <v>7.6075420605272228</v>
      </c>
      <c r="M15" s="10">
        <f t="shared" si="3"/>
        <v>33.893828177759005</v>
      </c>
      <c r="N15" s="10" t="str">
        <f t="shared" si="4"/>
        <v>NI</v>
      </c>
      <c r="O15" s="10">
        <f t="shared" si="5"/>
        <v>0</v>
      </c>
      <c r="P15" s="10">
        <f t="shared" si="6"/>
        <v>8.4734570444397512</v>
      </c>
      <c r="Q15" s="2"/>
      <c r="R15" s="2"/>
      <c r="S15" s="2"/>
      <c r="T15" s="2"/>
      <c r="U15" s="2"/>
    </row>
    <row r="16" spans="1:21" x14ac:dyDescent="0.3">
      <c r="B16" s="9">
        <v>31</v>
      </c>
      <c r="C16" s="62"/>
      <c r="D16" s="35">
        <v>22.4</v>
      </c>
      <c r="E16" s="47">
        <v>11.384600893637508</v>
      </c>
      <c r="F16" s="4">
        <v>30</v>
      </c>
      <c r="G16" s="11">
        <f>G15+((Parameters!$E$18-Parameters!$E$17)/'3_Day_Lead'!$A$15)</f>
        <v>0.73333333333333328</v>
      </c>
      <c r="H16" s="10">
        <f t="shared" si="0"/>
        <v>8.3487073220008376</v>
      </c>
      <c r="I16" s="10">
        <f t="shared" si="7"/>
        <v>0</v>
      </c>
      <c r="J16" s="10">
        <f>(Parameters!$C$11-'1_Day_Lead'!I16)/(Parameters!$C$11-Parameters!$C$12)</f>
        <v>4</v>
      </c>
      <c r="K16" s="10">
        <f t="shared" si="1"/>
        <v>1</v>
      </c>
      <c r="L16" s="10">
        <f t="shared" si="2"/>
        <v>8.3487073220008376</v>
      </c>
      <c r="M16" s="10">
        <f t="shared" si="3"/>
        <v>39.471663811318408</v>
      </c>
      <c r="N16" s="10" t="str">
        <f t="shared" si="4"/>
        <v>NI</v>
      </c>
      <c r="O16" s="10">
        <f t="shared" si="5"/>
        <v>0</v>
      </c>
      <c r="P16" s="10">
        <f t="shared" si="6"/>
        <v>9.8679159528296019</v>
      </c>
      <c r="Q16" s="2"/>
      <c r="R16" s="2"/>
      <c r="S16" s="2"/>
      <c r="T16" s="2"/>
      <c r="U16" s="2"/>
    </row>
    <row r="17" spans="2:21" x14ac:dyDescent="0.3">
      <c r="B17" s="9">
        <v>35</v>
      </c>
      <c r="C17" s="62"/>
      <c r="D17" s="35">
        <v>14.8</v>
      </c>
      <c r="E17" s="47">
        <v>9.4903386201664617</v>
      </c>
      <c r="F17" s="4">
        <v>30</v>
      </c>
      <c r="G17" s="11">
        <f>G16+((Parameters!$E$18-Parameters!$E$17)/'3_Day_Lead'!$A$15)</f>
        <v>0.77499999999999991</v>
      </c>
      <c r="H17" s="10">
        <f t="shared" si="0"/>
        <v>7.3550124306290066</v>
      </c>
      <c r="I17" s="10">
        <f t="shared" si="7"/>
        <v>0</v>
      </c>
      <c r="J17" s="10">
        <f>(Parameters!$C$11-'1_Day_Lead'!I17)/(Parameters!$C$11-Parameters!$C$12)</f>
        <v>4</v>
      </c>
      <c r="K17" s="10">
        <f t="shared" si="1"/>
        <v>1</v>
      </c>
      <c r="L17" s="10">
        <f t="shared" si="2"/>
        <v>7.3550124306290066</v>
      </c>
      <c r="M17" s="10">
        <f t="shared" si="3"/>
        <v>37.048735427859796</v>
      </c>
      <c r="N17" s="10" t="str">
        <f t="shared" si="4"/>
        <v>NI</v>
      </c>
      <c r="O17" s="10">
        <f t="shared" si="5"/>
        <v>0</v>
      </c>
      <c r="P17" s="10">
        <f t="shared" si="6"/>
        <v>9.2621838569649491</v>
      </c>
      <c r="Q17" s="2"/>
      <c r="R17" s="2"/>
      <c r="S17" s="2"/>
      <c r="T17" s="2"/>
      <c r="U17" s="2"/>
    </row>
    <row r="18" spans="2:21" x14ac:dyDescent="0.3">
      <c r="B18" s="9">
        <v>38</v>
      </c>
      <c r="C18" s="62"/>
      <c r="D18" s="35">
        <v>49.4</v>
      </c>
      <c r="E18" s="47">
        <v>8.9928794271428441</v>
      </c>
      <c r="F18" s="4">
        <v>30</v>
      </c>
      <c r="G18" s="11">
        <f>G17+((Parameters!$E$18-Parameters!$E$17)/'3_Day_Lead'!$A$15)</f>
        <v>0.81666666666666654</v>
      </c>
      <c r="H18" s="10">
        <f t="shared" si="0"/>
        <v>7.3441848654999884</v>
      </c>
      <c r="I18" s="10">
        <f t="shared" si="7"/>
        <v>0</v>
      </c>
      <c r="J18" s="10">
        <f>(Parameters!$C$11-'1_Day_Lead'!I18)/(Parameters!$C$11-Parameters!$C$12)</f>
        <v>4</v>
      </c>
      <c r="K18" s="10">
        <f t="shared" si="1"/>
        <v>1</v>
      </c>
      <c r="L18" s="10">
        <f t="shared" si="2"/>
        <v>7.3441848654999884</v>
      </c>
      <c r="M18" s="10">
        <f t="shared" si="3"/>
        <v>69.842366705394852</v>
      </c>
      <c r="N18" s="10" t="str">
        <f t="shared" si="4"/>
        <v>NI</v>
      </c>
      <c r="O18" s="10">
        <f t="shared" si="5"/>
        <v>0</v>
      </c>
      <c r="P18" s="10">
        <f t="shared" si="6"/>
        <v>17.460591676348713</v>
      </c>
      <c r="Q18" s="2"/>
      <c r="R18" s="2"/>
      <c r="S18" s="2"/>
      <c r="T18" s="2"/>
      <c r="U18" s="2"/>
    </row>
    <row r="19" spans="2:21" ht="14.7" customHeight="1" x14ac:dyDescent="0.3">
      <c r="B19" s="9">
        <v>41</v>
      </c>
      <c r="C19" s="62"/>
      <c r="D19" s="35">
        <v>14.9</v>
      </c>
      <c r="E19" s="47">
        <v>10.696135513488887</v>
      </c>
      <c r="F19" s="4">
        <v>30</v>
      </c>
      <c r="G19" s="11">
        <f>G18+((Parameters!$E$18-Parameters!$E$17)/'3_Day_Lead'!$A$15)</f>
        <v>0.85833333333333317</v>
      </c>
      <c r="H19" s="10">
        <f t="shared" si="0"/>
        <v>9.1808496490779596</v>
      </c>
      <c r="I19" s="10">
        <f t="shared" si="7"/>
        <v>0</v>
      </c>
      <c r="J19" s="10">
        <f>(Parameters!$C$11-'1_Day_Lead'!I19)/(Parameters!$C$11-Parameters!$C$12)</f>
        <v>4</v>
      </c>
      <c r="K19" s="10">
        <f t="shared" si="1"/>
        <v>1</v>
      </c>
      <c r="L19" s="10">
        <f t="shared" si="2"/>
        <v>9.1808496490779596</v>
      </c>
      <c r="M19" s="10">
        <f t="shared" si="3"/>
        <v>58.100925379968189</v>
      </c>
      <c r="N19" s="10" t="str">
        <f t="shared" si="4"/>
        <v>NI</v>
      </c>
      <c r="O19" s="10">
        <f t="shared" si="5"/>
        <v>0</v>
      </c>
      <c r="P19" s="10">
        <f t="shared" si="6"/>
        <v>14.525231344992047</v>
      </c>
      <c r="Q19" s="2"/>
      <c r="R19" s="2"/>
      <c r="S19" s="2"/>
      <c r="T19" s="2"/>
      <c r="U19" s="2"/>
    </row>
    <row r="20" spans="2:21" x14ac:dyDescent="0.3">
      <c r="B20" s="9">
        <v>44</v>
      </c>
      <c r="C20" s="62"/>
      <c r="D20" s="35">
        <v>48.5</v>
      </c>
      <c r="E20" s="47">
        <v>7.6149519231558678</v>
      </c>
      <c r="F20" s="4">
        <v>30</v>
      </c>
      <c r="G20" s="11">
        <f>G19+((Parameters!$E$18-Parameters!$E$17)/'3_Day_Lead'!$A$15)</f>
        <v>0.8999999999999998</v>
      </c>
      <c r="H20" s="10">
        <f t="shared" si="0"/>
        <v>6.8534567308402794</v>
      </c>
      <c r="I20" s="10">
        <f t="shared" si="7"/>
        <v>0</v>
      </c>
      <c r="J20" s="10">
        <f>(Parameters!$C$11-'1_Day_Lead'!I20)/(Parameters!$C$11-Parameters!$C$12)</f>
        <v>4</v>
      </c>
      <c r="K20" s="10">
        <f t="shared" si="1"/>
        <v>1</v>
      </c>
      <c r="L20" s="10">
        <f t="shared" si="2"/>
        <v>6.8534567308402794</v>
      </c>
      <c r="M20" s="10">
        <f t="shared" si="3"/>
        <v>85.222237304135859</v>
      </c>
      <c r="N20" s="10" t="str">
        <f t="shared" si="4"/>
        <v>NI</v>
      </c>
      <c r="O20" s="10">
        <f t="shared" si="5"/>
        <v>0</v>
      </c>
      <c r="P20" s="10">
        <f t="shared" si="6"/>
        <v>21.305559326033965</v>
      </c>
      <c r="Q20" s="2"/>
      <c r="R20" s="2"/>
      <c r="S20" s="2"/>
      <c r="T20" s="2"/>
      <c r="U20" s="2"/>
    </row>
    <row r="21" spans="2:21" x14ac:dyDescent="0.3">
      <c r="B21" s="9">
        <v>47</v>
      </c>
      <c r="C21" s="62"/>
      <c r="D21" s="35">
        <v>44</v>
      </c>
      <c r="E21" s="47">
        <v>6.0300692815381449</v>
      </c>
      <c r="F21" s="4">
        <v>30</v>
      </c>
      <c r="G21" s="11">
        <f>G20+((Parameters!$E$18-Parameters!$E$17)/'3_Day_Lead'!$A$15)</f>
        <v>0.94166666666666643</v>
      </c>
      <c r="H21" s="10">
        <f t="shared" si="0"/>
        <v>5.6783152401150847</v>
      </c>
      <c r="I21" s="10">
        <f t="shared" si="7"/>
        <v>0</v>
      </c>
      <c r="J21" s="10">
        <f>(Parameters!$C$11-'1_Day_Lead'!I21)/(Parameters!$C$11-Parameters!$C$12)</f>
        <v>4</v>
      </c>
      <c r="K21" s="10">
        <f t="shared" si="1"/>
        <v>1</v>
      </c>
      <c r="L21" s="10">
        <f t="shared" si="2"/>
        <v>5.6783152401150847</v>
      </c>
      <c r="M21" s="10">
        <f t="shared" si="3"/>
        <v>102.23836273798682</v>
      </c>
      <c r="N21" s="10" t="str">
        <f t="shared" si="4"/>
        <v>NI</v>
      </c>
      <c r="O21" s="10">
        <f t="shared" si="5"/>
        <v>0</v>
      </c>
      <c r="P21" s="10">
        <f t="shared" si="6"/>
        <v>25.559590684496705</v>
      </c>
      <c r="Q21" s="2"/>
      <c r="R21" s="2"/>
      <c r="S21" s="2"/>
      <c r="T21" s="2"/>
      <c r="U21" s="2"/>
    </row>
    <row r="22" spans="2:21" x14ac:dyDescent="0.3">
      <c r="B22" s="9">
        <v>50</v>
      </c>
      <c r="C22" s="62"/>
      <c r="D22" s="35">
        <v>44.4</v>
      </c>
      <c r="E22" s="47">
        <v>7.4572846925673248</v>
      </c>
      <c r="F22" s="4">
        <v>30</v>
      </c>
      <c r="G22" s="11">
        <f>G21+((Parameters!$E$18-Parameters!$E$17)/'3_Day_Lead'!$A$15)</f>
        <v>0.98333333333333306</v>
      </c>
      <c r="H22" s="10">
        <f t="shared" si="0"/>
        <v>7.3329966143578673</v>
      </c>
      <c r="I22" s="10">
        <f t="shared" si="7"/>
        <v>0</v>
      </c>
      <c r="J22" s="10">
        <f>(Parameters!$C$11-'1_Day_Lead'!I22)/(Parameters!$C$11-Parameters!$C$12)</f>
        <v>4</v>
      </c>
      <c r="K22" s="10">
        <f t="shared" si="1"/>
        <v>1</v>
      </c>
      <c r="L22" s="10">
        <f t="shared" si="2"/>
        <v>7.3329966143578673</v>
      </c>
      <c r="M22" s="10">
        <f t="shared" si="3"/>
        <v>113.74577543913227</v>
      </c>
      <c r="N22" s="10" t="str">
        <f t="shared" si="4"/>
        <v>NI</v>
      </c>
      <c r="O22" s="10">
        <f t="shared" si="5"/>
        <v>0</v>
      </c>
      <c r="P22" s="10">
        <f t="shared" si="6"/>
        <v>28.436443859783068</v>
      </c>
      <c r="Q22" s="2"/>
      <c r="R22" s="2"/>
      <c r="S22" s="2"/>
      <c r="T22" s="2"/>
      <c r="U22" s="2"/>
    </row>
    <row r="23" spans="2:21" x14ac:dyDescent="0.3">
      <c r="B23" s="9">
        <v>53</v>
      </c>
      <c r="C23" s="62"/>
      <c r="D23" s="35">
        <v>9.3999999999999986</v>
      </c>
      <c r="E23" s="47">
        <v>9.8592371984033171</v>
      </c>
      <c r="F23" s="4">
        <v>30</v>
      </c>
      <c r="G23" s="11">
        <f>G22+((Parameters!$E$18-Parameters!$E$17)/'3_Day_Lead'!$A$15)</f>
        <v>1.0249999999999997</v>
      </c>
      <c r="H23" s="10">
        <f t="shared" si="0"/>
        <v>10.105718128363398</v>
      </c>
      <c r="I23" s="10">
        <f t="shared" si="7"/>
        <v>0</v>
      </c>
      <c r="J23" s="10">
        <f>(Parameters!$C$11-'1_Day_Lead'!I23)/(Parameters!$C$11-Parameters!$C$12)</f>
        <v>4</v>
      </c>
      <c r="K23" s="10">
        <f t="shared" si="1"/>
        <v>1</v>
      </c>
      <c r="L23" s="10">
        <f t="shared" si="2"/>
        <v>10.105718128363398</v>
      </c>
      <c r="M23" s="10">
        <f t="shared" si="3"/>
        <v>84.603613450985819</v>
      </c>
      <c r="N23" s="10" t="str">
        <f t="shared" si="4"/>
        <v>NI</v>
      </c>
      <c r="O23" s="10">
        <f t="shared" si="5"/>
        <v>0</v>
      </c>
      <c r="P23" s="10">
        <f t="shared" si="6"/>
        <v>21.150903362746455</v>
      </c>
      <c r="Q23" s="2"/>
      <c r="R23" s="2"/>
      <c r="S23" s="2"/>
      <c r="T23" s="2"/>
      <c r="U23" s="2"/>
    </row>
    <row r="24" spans="2:21" x14ac:dyDescent="0.3">
      <c r="B24" s="9">
        <v>56</v>
      </c>
      <c r="C24" s="62"/>
      <c r="D24" s="35">
        <v>14.9</v>
      </c>
      <c r="E24" s="47">
        <v>5.6242934641396287</v>
      </c>
      <c r="F24" s="4">
        <v>30</v>
      </c>
      <c r="G24" s="11">
        <f>G23+((Parameters!$E$18-Parameters!$E$17)/'3_Day_Lead'!$A$15)</f>
        <v>1.0666666666666664</v>
      </c>
      <c r="H24" s="10">
        <f t="shared" si="0"/>
        <v>5.999246361748936</v>
      </c>
      <c r="I24" s="10">
        <f t="shared" si="7"/>
        <v>0</v>
      </c>
      <c r="J24" s="10">
        <f>(Parameters!$C$11-'1_Day_Lead'!I24)/(Parameters!$C$11-Parameters!$C$12)</f>
        <v>4</v>
      </c>
      <c r="K24" s="10">
        <f t="shared" si="1"/>
        <v>1</v>
      </c>
      <c r="L24" s="10">
        <f t="shared" si="2"/>
        <v>5.999246361748936</v>
      </c>
      <c r="M24" s="10">
        <f t="shared" si="3"/>
        <v>72.353463726490446</v>
      </c>
      <c r="N24" s="10" t="str">
        <f t="shared" si="4"/>
        <v>NI</v>
      </c>
      <c r="O24" s="10">
        <f t="shared" si="5"/>
        <v>0</v>
      </c>
      <c r="P24" s="10">
        <f t="shared" si="6"/>
        <v>18.088365931622612</v>
      </c>
      <c r="Q24" s="2"/>
      <c r="R24" s="2"/>
      <c r="S24" s="2"/>
      <c r="T24" s="2"/>
      <c r="U24" s="2"/>
    </row>
    <row r="25" spans="2:21" x14ac:dyDescent="0.3">
      <c r="B25" s="9">
        <v>59</v>
      </c>
      <c r="C25" s="62"/>
      <c r="D25" s="35">
        <v>4</v>
      </c>
      <c r="E25" s="47">
        <v>9.3615265593824777</v>
      </c>
      <c r="F25" s="4">
        <v>30</v>
      </c>
      <c r="G25" s="11">
        <f>G24+((Parameters!$E$18-Parameters!$E$17)/'3_Day_Lead'!$A$15)</f>
        <v>1.1083333333333332</v>
      </c>
      <c r="H25" s="10">
        <f t="shared" si="0"/>
        <v>10.375691936648911</v>
      </c>
      <c r="I25" s="10">
        <f t="shared" si="7"/>
        <v>0</v>
      </c>
      <c r="J25" s="10">
        <f>(Parameters!$C$11-'1_Day_Lead'!I25)/(Parameters!$C$11-Parameters!$C$12)</f>
        <v>4</v>
      </c>
      <c r="K25" s="10">
        <f t="shared" si="1"/>
        <v>1</v>
      </c>
      <c r="L25" s="10">
        <f t="shared" si="2"/>
        <v>10.375691936648911</v>
      </c>
      <c r="M25" s="10">
        <f t="shared" si="3"/>
        <v>47.889405858218929</v>
      </c>
      <c r="N25" s="10" t="str">
        <f t="shared" si="4"/>
        <v>NI</v>
      </c>
      <c r="O25" s="10">
        <f t="shared" si="5"/>
        <v>0</v>
      </c>
      <c r="P25" s="10">
        <f t="shared" si="6"/>
        <v>11.972351464554732</v>
      </c>
      <c r="Q25" s="2"/>
      <c r="R25" s="2"/>
      <c r="S25" s="2"/>
      <c r="T25" s="2"/>
      <c r="U25" s="2"/>
    </row>
    <row r="26" spans="2:21" x14ac:dyDescent="0.3">
      <c r="B26" s="9">
        <v>62</v>
      </c>
      <c r="C26" s="63"/>
      <c r="D26" s="35">
        <v>24.599999999999998</v>
      </c>
      <c r="E26" s="47">
        <v>5.1755448420170191</v>
      </c>
      <c r="F26" s="4">
        <v>30</v>
      </c>
      <c r="G26" s="11">
        <f>G25+((Parameters!$E$18-Parameters!$E$17)/'3_Day_Lead'!$A$15)</f>
        <v>1.1499999999999999</v>
      </c>
      <c r="H26" s="10">
        <f t="shared" si="0"/>
        <v>5.9518765683195713</v>
      </c>
      <c r="I26" s="10">
        <f t="shared" si="7"/>
        <v>0</v>
      </c>
      <c r="J26" s="10">
        <f>(Parameters!$C$11-'1_Day_Lead'!I26)/(Parameters!$C$11-Parameters!$C$12)</f>
        <v>4</v>
      </c>
      <c r="K26" s="10">
        <f t="shared" si="1"/>
        <v>1</v>
      </c>
      <c r="L26" s="10">
        <f t="shared" si="2"/>
        <v>5.9518765683195713</v>
      </c>
      <c r="M26" s="10">
        <f t="shared" si="3"/>
        <v>54.56517782534462</v>
      </c>
      <c r="N26" s="10" t="str">
        <f t="shared" si="4"/>
        <v>NI</v>
      </c>
      <c r="O26" s="10">
        <f t="shared" si="5"/>
        <v>0</v>
      </c>
      <c r="P26" s="10">
        <f t="shared" si="6"/>
        <v>13.641294456336155</v>
      </c>
      <c r="Q26" s="2"/>
      <c r="R26" s="2"/>
      <c r="S26" s="2"/>
      <c r="T26" s="2"/>
      <c r="U26" s="2"/>
    </row>
    <row r="27" spans="2:21" x14ac:dyDescent="0.3">
      <c r="B27" s="9">
        <v>65</v>
      </c>
      <c r="C27" s="61" t="s">
        <v>40</v>
      </c>
      <c r="D27" s="35">
        <v>15.700000000000001</v>
      </c>
      <c r="E27" s="47">
        <v>7.2929621881266389</v>
      </c>
      <c r="F27" s="4">
        <v>40</v>
      </c>
      <c r="G27" s="11">
        <f>1.15</f>
        <v>1.1499999999999999</v>
      </c>
      <c r="H27" s="10">
        <f t="shared" si="0"/>
        <v>8.3869065163456344</v>
      </c>
      <c r="I27" s="10">
        <f t="shared" si="7"/>
        <v>0</v>
      </c>
      <c r="J27" s="10">
        <f>(Parameters!$C$11-'1_Day_Lead'!I27)/(Parameters!$C$11-Parameters!$C$12)</f>
        <v>4</v>
      </c>
      <c r="K27" s="10">
        <f t="shared" si="1"/>
        <v>1</v>
      </c>
      <c r="L27" s="10">
        <f t="shared" si="2"/>
        <v>8.3869065163456344</v>
      </c>
      <c r="M27" s="10">
        <f t="shared" si="3"/>
        <v>48.236976852662835</v>
      </c>
      <c r="N27" s="10" t="str">
        <f t="shared" si="4"/>
        <v>NI</v>
      </c>
      <c r="O27" s="10">
        <f t="shared" si="5"/>
        <v>0</v>
      </c>
      <c r="P27" s="10">
        <f t="shared" si="6"/>
        <v>12.059244213165709</v>
      </c>
      <c r="Q27" s="2"/>
      <c r="R27" s="2"/>
      <c r="S27" s="2"/>
      <c r="T27" s="2"/>
      <c r="U27" s="2"/>
    </row>
    <row r="28" spans="2:21" x14ac:dyDescent="0.3">
      <c r="B28" s="9">
        <v>68</v>
      </c>
      <c r="C28" s="62"/>
      <c r="D28" s="35">
        <v>20.9</v>
      </c>
      <c r="E28" s="47">
        <v>5.3140152006338042</v>
      </c>
      <c r="F28" s="4">
        <v>40</v>
      </c>
      <c r="G28" s="11">
        <f t="shared" ref="G28:G37" si="8">1.15</f>
        <v>1.1499999999999999</v>
      </c>
      <c r="H28" s="10">
        <f t="shared" si="0"/>
        <v>6.1111174807288746</v>
      </c>
      <c r="I28" s="10">
        <f t="shared" si="7"/>
        <v>0</v>
      </c>
      <c r="J28" s="10">
        <f>(Parameters!$C$11-'1_Day_Lead'!I28)/(Parameters!$C$11-Parameters!$C$12)</f>
        <v>4</v>
      </c>
      <c r="K28" s="10">
        <f t="shared" si="1"/>
        <v>1</v>
      </c>
      <c r="L28" s="10">
        <f t="shared" si="2"/>
        <v>6.1111174807288746</v>
      </c>
      <c r="M28" s="10">
        <f t="shared" si="3"/>
        <v>50.966615158768249</v>
      </c>
      <c r="N28" s="10" t="str">
        <f t="shared" si="4"/>
        <v>NI</v>
      </c>
      <c r="O28" s="10">
        <f t="shared" si="5"/>
        <v>0</v>
      </c>
      <c r="P28" s="10">
        <f t="shared" si="6"/>
        <v>12.741653789692062</v>
      </c>
      <c r="Q28" s="2"/>
      <c r="R28" s="2"/>
      <c r="S28" s="2"/>
      <c r="T28" s="2"/>
      <c r="U28" s="2"/>
    </row>
    <row r="29" spans="2:21" x14ac:dyDescent="0.3">
      <c r="B29" s="9">
        <v>71</v>
      </c>
      <c r="C29" s="62"/>
      <c r="D29" s="35">
        <v>14.600000000000001</v>
      </c>
      <c r="E29" s="47">
        <v>5.3395709246342022</v>
      </c>
      <c r="F29" s="4">
        <v>40</v>
      </c>
      <c r="G29" s="11">
        <f t="shared" si="8"/>
        <v>1.1499999999999999</v>
      </c>
      <c r="H29" s="10">
        <f t="shared" si="0"/>
        <v>6.1405065633293319</v>
      </c>
      <c r="I29" s="10">
        <f t="shared" si="7"/>
        <v>0</v>
      </c>
      <c r="J29" s="10">
        <f>(Parameters!$C$11-'1_Day_Lead'!I29)/(Parameters!$C$11-Parameters!$C$12)</f>
        <v>4</v>
      </c>
      <c r="K29" s="10">
        <f t="shared" si="1"/>
        <v>1</v>
      </c>
      <c r="L29" s="10">
        <f t="shared" si="2"/>
        <v>6.1405065633293319</v>
      </c>
      <c r="M29" s="10">
        <f t="shared" si="3"/>
        <v>46.684454805746867</v>
      </c>
      <c r="N29" s="10" t="str">
        <f t="shared" si="4"/>
        <v>NI</v>
      </c>
      <c r="O29" s="10">
        <f t="shared" si="5"/>
        <v>0</v>
      </c>
      <c r="P29" s="10">
        <f t="shared" si="6"/>
        <v>11.671113701436717</v>
      </c>
      <c r="Q29" s="2"/>
      <c r="R29" s="2"/>
      <c r="S29" s="2"/>
      <c r="T29" s="2"/>
      <c r="U29" s="2"/>
    </row>
    <row r="30" spans="2:21" x14ac:dyDescent="0.3">
      <c r="B30" s="9">
        <v>74</v>
      </c>
      <c r="C30" s="62"/>
      <c r="D30" s="35">
        <v>29</v>
      </c>
      <c r="E30" s="47">
        <v>5.4611092269406072</v>
      </c>
      <c r="F30" s="4">
        <v>40</v>
      </c>
      <c r="G30" s="11">
        <f t="shared" si="8"/>
        <v>1.1499999999999999</v>
      </c>
      <c r="H30" s="10">
        <f t="shared" si="0"/>
        <v>6.2802756109816977</v>
      </c>
      <c r="I30" s="10">
        <f t="shared" si="7"/>
        <v>0</v>
      </c>
      <c r="J30" s="10">
        <f>(Parameters!$C$11-'1_Day_Lead'!I30)/(Parameters!$C$11-Parameters!$C$12)</f>
        <v>4</v>
      </c>
      <c r="K30" s="10">
        <f t="shared" si="1"/>
        <v>1</v>
      </c>
      <c r="L30" s="10">
        <f t="shared" si="2"/>
        <v>6.2802756109816977</v>
      </c>
      <c r="M30" s="10">
        <f t="shared" si="3"/>
        <v>57.733065493328446</v>
      </c>
      <c r="N30" s="10" t="str">
        <f t="shared" si="4"/>
        <v>NI</v>
      </c>
      <c r="O30" s="10">
        <f t="shared" si="5"/>
        <v>0</v>
      </c>
      <c r="P30" s="10">
        <f t="shared" si="6"/>
        <v>14.433266373332112</v>
      </c>
      <c r="Q30" s="2"/>
      <c r="R30" s="2"/>
      <c r="S30" s="2"/>
      <c r="T30" s="2"/>
      <c r="U30" s="2"/>
    </row>
    <row r="31" spans="2:21" ht="14.7" customHeight="1" x14ac:dyDescent="0.3">
      <c r="B31" s="9">
        <v>77</v>
      </c>
      <c r="C31" s="62"/>
      <c r="D31" s="35">
        <v>19.8</v>
      </c>
      <c r="E31" s="47">
        <v>6.9228590037938069</v>
      </c>
      <c r="F31" s="4">
        <v>40</v>
      </c>
      <c r="G31" s="11">
        <f t="shared" si="8"/>
        <v>1.1499999999999999</v>
      </c>
      <c r="H31" s="10">
        <f t="shared" si="0"/>
        <v>7.9612878543628778</v>
      </c>
      <c r="I31" s="10">
        <f t="shared" si="7"/>
        <v>0</v>
      </c>
      <c r="J31" s="10">
        <f>(Parameters!$C$11-'1_Day_Lead'!I31)/(Parameters!$C$11-Parameters!$C$12)</f>
        <v>4</v>
      </c>
      <c r="K31" s="10">
        <f t="shared" si="1"/>
        <v>1</v>
      </c>
      <c r="L31" s="10">
        <f t="shared" si="2"/>
        <v>7.9612878543628778</v>
      </c>
      <c r="M31" s="10">
        <f t="shared" si="3"/>
        <v>55.138511265633461</v>
      </c>
      <c r="N31" s="10" t="str">
        <f t="shared" si="4"/>
        <v>NI</v>
      </c>
      <c r="O31" s="10">
        <f t="shared" si="5"/>
        <v>0</v>
      </c>
      <c r="P31" s="10">
        <f t="shared" si="6"/>
        <v>13.784627816408365</v>
      </c>
      <c r="Q31" s="2"/>
      <c r="R31" s="2"/>
      <c r="S31" s="2"/>
      <c r="T31" s="2"/>
      <c r="U31" s="2"/>
    </row>
    <row r="32" spans="2:21" x14ac:dyDescent="0.3">
      <c r="B32" s="9">
        <v>80</v>
      </c>
      <c r="C32" s="62"/>
      <c r="D32" s="35">
        <v>37.200000000000003</v>
      </c>
      <c r="E32" s="47">
        <v>5.9971307624966332</v>
      </c>
      <c r="F32" s="4">
        <v>40</v>
      </c>
      <c r="G32" s="11">
        <f t="shared" si="8"/>
        <v>1.1499999999999999</v>
      </c>
      <c r="H32" s="10">
        <f t="shared" si="0"/>
        <v>6.8967003768711281</v>
      </c>
      <c r="I32" s="10">
        <f t="shared" si="7"/>
        <v>0</v>
      </c>
      <c r="J32" s="10">
        <f>(Parameters!$C$11-'1_Day_Lead'!I32)/(Parameters!$C$11-Parameters!$C$12)</f>
        <v>4</v>
      </c>
      <c r="K32" s="10">
        <f t="shared" si="1"/>
        <v>1</v>
      </c>
      <c r="L32" s="10">
        <f t="shared" si="2"/>
        <v>6.8967003768711281</v>
      </c>
      <c r="M32" s="10">
        <f t="shared" si="3"/>
        <v>71.657183072353973</v>
      </c>
      <c r="N32" s="10" t="str">
        <f t="shared" si="4"/>
        <v>NI</v>
      </c>
      <c r="O32" s="10">
        <f t="shared" si="5"/>
        <v>0</v>
      </c>
      <c r="P32" s="10">
        <f t="shared" si="6"/>
        <v>17.914295768088493</v>
      </c>
      <c r="Q32" s="2"/>
      <c r="R32" s="2"/>
      <c r="S32" s="2"/>
      <c r="T32" s="2"/>
      <c r="U32" s="2"/>
    </row>
    <row r="33" spans="1:21" x14ac:dyDescent="0.3">
      <c r="B33" s="9">
        <v>83</v>
      </c>
      <c r="C33" s="62"/>
      <c r="D33" s="35">
        <v>54.599999999999994</v>
      </c>
      <c r="E33" s="47">
        <v>3.015167843919043</v>
      </c>
      <c r="F33" s="4">
        <v>40</v>
      </c>
      <c r="G33" s="11">
        <f t="shared" si="8"/>
        <v>1.1499999999999999</v>
      </c>
      <c r="H33" s="10">
        <f t="shared" si="0"/>
        <v>3.4674430205068991</v>
      </c>
      <c r="I33" s="10">
        <f t="shared" si="7"/>
        <v>0</v>
      </c>
      <c r="J33" s="10">
        <f>(Parameters!$C$11-'1_Day_Lead'!I33)/(Parameters!$C$11-Parameters!$C$12)</f>
        <v>4</v>
      </c>
      <c r="K33" s="10">
        <f t="shared" si="1"/>
        <v>1</v>
      </c>
      <c r="L33" s="10">
        <f t="shared" si="2"/>
        <v>3.4674430205068991</v>
      </c>
      <c r="M33" s="10">
        <f t="shared" si="3"/>
        <v>104.87544428375857</v>
      </c>
      <c r="N33" s="10" t="str">
        <f t="shared" si="4"/>
        <v>NI</v>
      </c>
      <c r="O33" s="10">
        <f t="shared" si="5"/>
        <v>0</v>
      </c>
      <c r="P33" s="10">
        <f t="shared" si="6"/>
        <v>26.218861070939642</v>
      </c>
      <c r="Q33" s="2"/>
      <c r="R33" s="2"/>
      <c r="S33" s="2"/>
      <c r="T33" s="2"/>
      <c r="U33" s="2"/>
    </row>
    <row r="34" spans="1:21" x14ac:dyDescent="0.3">
      <c r="B34" s="9">
        <v>86</v>
      </c>
      <c r="C34" s="62"/>
      <c r="D34" s="35">
        <v>40.700000000000003</v>
      </c>
      <c r="E34" s="47">
        <v>4.8156327857287362</v>
      </c>
      <c r="F34" s="4">
        <v>40</v>
      </c>
      <c r="G34" s="11">
        <f t="shared" si="8"/>
        <v>1.1499999999999999</v>
      </c>
      <c r="H34" s="10">
        <f t="shared" si="0"/>
        <v>5.5379777035880462</v>
      </c>
      <c r="I34" s="10">
        <f t="shared" si="7"/>
        <v>0</v>
      </c>
      <c r="J34" s="10">
        <f>(Parameters!$C$11-'1_Day_Lead'!I34)/(Parameters!$C$11-Parameters!$C$12)</f>
        <v>4</v>
      </c>
      <c r="K34" s="10">
        <f t="shared" si="1"/>
        <v>1</v>
      </c>
      <c r="L34" s="10">
        <f t="shared" si="2"/>
        <v>5.5379777035880462</v>
      </c>
      <c r="M34" s="10">
        <f t="shared" si="3"/>
        <v>113.81860550923089</v>
      </c>
      <c r="N34" s="10" t="str">
        <f t="shared" si="4"/>
        <v>NI</v>
      </c>
      <c r="O34" s="10">
        <f t="shared" si="5"/>
        <v>0</v>
      </c>
      <c r="P34" s="10">
        <f t="shared" si="6"/>
        <v>28.454651377307723</v>
      </c>
      <c r="Q34" s="2"/>
      <c r="R34" s="2"/>
      <c r="S34" s="2"/>
      <c r="T34" s="2"/>
      <c r="U34" s="2"/>
    </row>
    <row r="35" spans="1:21" x14ac:dyDescent="0.3">
      <c r="B35" s="9">
        <v>89</v>
      </c>
      <c r="C35" s="62"/>
      <c r="D35" s="35">
        <v>10.4</v>
      </c>
      <c r="E35" s="47">
        <v>8.103466398810637</v>
      </c>
      <c r="F35" s="4">
        <v>40</v>
      </c>
      <c r="G35" s="11">
        <f t="shared" si="8"/>
        <v>1.1499999999999999</v>
      </c>
      <c r="H35" s="10">
        <f t="shared" si="0"/>
        <v>9.3189863586322321</v>
      </c>
      <c r="I35" s="10">
        <f t="shared" si="7"/>
        <v>0</v>
      </c>
      <c r="J35" s="10">
        <f>(Parameters!$C$11-'1_Day_Lead'!I35)/(Parameters!$C$11-Parameters!$C$12)</f>
        <v>4</v>
      </c>
      <c r="K35" s="10">
        <f t="shared" si="1"/>
        <v>1</v>
      </c>
      <c r="L35" s="10">
        <f t="shared" si="2"/>
        <v>9.3189863586322321</v>
      </c>
      <c r="M35" s="10">
        <f t="shared" si="3"/>
        <v>86.444967773290941</v>
      </c>
      <c r="N35" s="10" t="str">
        <f t="shared" si="4"/>
        <v>NI</v>
      </c>
      <c r="O35" s="10">
        <f t="shared" si="5"/>
        <v>0</v>
      </c>
      <c r="P35" s="10">
        <f t="shared" si="6"/>
        <v>21.611241943322735</v>
      </c>
      <c r="Q35" s="2"/>
      <c r="R35" s="2"/>
      <c r="S35" s="2"/>
      <c r="T35" s="2"/>
      <c r="U35" s="2"/>
    </row>
    <row r="36" spans="1:21" x14ac:dyDescent="0.3">
      <c r="B36" s="9">
        <v>92</v>
      </c>
      <c r="C36" s="62"/>
      <c r="D36" s="35">
        <v>10.6</v>
      </c>
      <c r="E36" s="47">
        <v>9.4109734963518008</v>
      </c>
      <c r="F36" s="4">
        <v>40</v>
      </c>
      <c r="G36" s="11">
        <f t="shared" si="8"/>
        <v>1.1499999999999999</v>
      </c>
      <c r="H36" s="10">
        <f t="shared" si="0"/>
        <v>10.822619520804571</v>
      </c>
      <c r="I36" s="10">
        <f t="shared" si="7"/>
        <v>0</v>
      </c>
      <c r="J36" s="10">
        <f>(Parameters!$C$11-'1_Day_Lead'!I36)/(Parameters!$C$11-Parameters!$C$12)</f>
        <v>4</v>
      </c>
      <c r="K36" s="10">
        <f t="shared" si="1"/>
        <v>1</v>
      </c>
      <c r="L36" s="10">
        <f t="shared" si="2"/>
        <v>10.822619520804571</v>
      </c>
      <c r="M36" s="10">
        <f t="shared" si="3"/>
        <v>64.611106309163631</v>
      </c>
      <c r="N36" s="10" t="str">
        <f t="shared" si="4"/>
        <v>NI</v>
      </c>
      <c r="O36" s="10">
        <f t="shared" si="5"/>
        <v>0</v>
      </c>
      <c r="P36" s="10">
        <f t="shared" si="6"/>
        <v>16.152776577290908</v>
      </c>
      <c r="Q36" s="2"/>
      <c r="R36" s="2"/>
      <c r="S36" s="2"/>
      <c r="T36" s="2"/>
      <c r="U36" s="2"/>
    </row>
    <row r="37" spans="1:21" ht="14.7" customHeight="1" x14ac:dyDescent="0.3">
      <c r="B37" s="9">
        <v>95</v>
      </c>
      <c r="C37" s="63"/>
      <c r="D37" s="35">
        <v>12.2</v>
      </c>
      <c r="E37" s="47">
        <v>8.2246939225898483</v>
      </c>
      <c r="F37" s="4">
        <v>40</v>
      </c>
      <c r="G37" s="11">
        <f t="shared" si="8"/>
        <v>1.1499999999999999</v>
      </c>
      <c r="H37" s="10">
        <f t="shared" si="0"/>
        <v>9.4583980109783248</v>
      </c>
      <c r="I37" s="10">
        <f t="shared" si="7"/>
        <v>0</v>
      </c>
      <c r="J37" s="10">
        <f>(Parameters!$C$11-'1_Day_Lead'!I37)/(Parameters!$C$11-Parameters!$C$12)</f>
        <v>4</v>
      </c>
      <c r="K37" s="10">
        <f t="shared" si="1"/>
        <v>1</v>
      </c>
      <c r="L37" s="10">
        <f t="shared" si="2"/>
        <v>9.4583980109783248</v>
      </c>
      <c r="M37" s="10">
        <f t="shared" si="3"/>
        <v>51.199931720894398</v>
      </c>
      <c r="N37" s="10" t="str">
        <f t="shared" si="4"/>
        <v>NI</v>
      </c>
      <c r="O37" s="10">
        <f t="shared" si="5"/>
        <v>0</v>
      </c>
      <c r="P37" s="10">
        <f t="shared" si="6"/>
        <v>12.799982930223599</v>
      </c>
      <c r="Q37" s="2"/>
      <c r="R37" s="2"/>
      <c r="S37" s="2"/>
      <c r="T37" s="2"/>
      <c r="U37" s="2"/>
    </row>
    <row r="38" spans="1:21" x14ac:dyDescent="0.3">
      <c r="A38">
        <f>COUNT(D38:D46)</f>
        <v>9</v>
      </c>
      <c r="B38" s="9">
        <v>98</v>
      </c>
      <c r="C38" s="61" t="s">
        <v>43</v>
      </c>
      <c r="D38" s="35">
        <v>36.5</v>
      </c>
      <c r="E38" s="47">
        <v>4.6447961387246215</v>
      </c>
      <c r="F38" s="4">
        <v>10</v>
      </c>
      <c r="G38" s="11">
        <f>G37-((Parameters!$E$19-Parameters!$E$20)/'3_Day_Lead'!$A$38)</f>
        <v>1.0944444444444443</v>
      </c>
      <c r="H38" s="10">
        <f t="shared" si="0"/>
        <v>5.0834713296041683</v>
      </c>
      <c r="I38" s="10">
        <f t="shared" si="7"/>
        <v>0</v>
      </c>
      <c r="J38" s="10">
        <f>(Parameters!$C$11-'1_Day_Lead'!I38)/(Parameters!$C$11-Parameters!$C$12)</f>
        <v>4</v>
      </c>
      <c r="K38" s="10">
        <f t="shared" si="1"/>
        <v>1</v>
      </c>
      <c r="L38" s="10">
        <f t="shared" si="2"/>
        <v>5.0834713296041683</v>
      </c>
      <c r="M38" s="10">
        <f t="shared" si="3"/>
        <v>69.816477461066626</v>
      </c>
      <c r="N38" s="10" t="str">
        <f t="shared" si="4"/>
        <v>NI</v>
      </c>
      <c r="O38" s="10">
        <f t="shared" si="5"/>
        <v>0</v>
      </c>
      <c r="P38" s="10">
        <f t="shared" si="6"/>
        <v>17.454119365266656</v>
      </c>
      <c r="Q38" s="2"/>
      <c r="R38" s="2"/>
      <c r="S38" s="2"/>
      <c r="T38" s="2"/>
      <c r="U38" s="2"/>
    </row>
    <row r="39" spans="1:21" x14ac:dyDescent="0.3">
      <c r="B39" s="9">
        <v>101</v>
      </c>
      <c r="C39" s="62"/>
      <c r="D39" s="35">
        <v>28.6</v>
      </c>
      <c r="E39" s="47">
        <v>5.2800756639381552</v>
      </c>
      <c r="F39" s="4">
        <v>10</v>
      </c>
      <c r="G39" s="11">
        <f>G38-((Parameters!$E$19-Parameters!$E$20)/'3_Day_Lead'!$A$38)</f>
        <v>1.0388888888888888</v>
      </c>
      <c r="H39" s="10">
        <f t="shared" si="0"/>
        <v>5.4854119397579719</v>
      </c>
      <c r="I39" s="10">
        <f t="shared" si="7"/>
        <v>0</v>
      </c>
      <c r="J39" s="10">
        <f>(Parameters!$C$11-'1_Day_Lead'!I39)/(Parameters!$C$11-Parameters!$C$12)</f>
        <v>4</v>
      </c>
      <c r="K39" s="10">
        <f t="shared" si="1"/>
        <v>1</v>
      </c>
      <c r="L39" s="10">
        <f t="shared" si="2"/>
        <v>5.4854119397579719</v>
      </c>
      <c r="M39" s="10">
        <f t="shared" si="3"/>
        <v>75.476946156042004</v>
      </c>
      <c r="N39" s="10" t="str">
        <f t="shared" si="4"/>
        <v>NI</v>
      </c>
      <c r="O39" s="10">
        <f t="shared" si="5"/>
        <v>0</v>
      </c>
      <c r="P39" s="10">
        <f t="shared" si="6"/>
        <v>18.869236539010501</v>
      </c>
      <c r="Q39" s="2"/>
      <c r="R39" s="2"/>
      <c r="S39" s="2"/>
      <c r="T39" s="2"/>
      <c r="U39" s="2"/>
    </row>
    <row r="40" spans="1:21" x14ac:dyDescent="0.3">
      <c r="B40" s="9">
        <v>104</v>
      </c>
      <c r="C40" s="62"/>
      <c r="D40" s="35">
        <v>13.299999999999999</v>
      </c>
      <c r="E40" s="47">
        <v>4.6207836317839162</v>
      </c>
      <c r="F40" s="4">
        <v>10</v>
      </c>
      <c r="G40" s="11">
        <f>G39-((Parameters!$E$19-Parameters!$E$20)/'3_Day_Lead'!$A$38)</f>
        <v>0.98333333333333317</v>
      </c>
      <c r="H40" s="10">
        <f t="shared" si="0"/>
        <v>4.5437705712541838</v>
      </c>
      <c r="I40" s="10">
        <f t="shared" si="7"/>
        <v>0</v>
      </c>
      <c r="J40" s="10">
        <f>(Parameters!$C$11-'1_Day_Lead'!I40)/(Parameters!$C$11-Parameters!$C$12)</f>
        <v>4</v>
      </c>
      <c r="K40" s="10">
        <f t="shared" si="1"/>
        <v>1</v>
      </c>
      <c r="L40" s="10">
        <f t="shared" si="2"/>
        <v>4.5437705712541838</v>
      </c>
      <c r="M40" s="10">
        <f t="shared" si="3"/>
        <v>65.363939045777315</v>
      </c>
      <c r="N40" s="10" t="str">
        <f t="shared" si="4"/>
        <v>NI</v>
      </c>
      <c r="O40" s="10">
        <f t="shared" si="5"/>
        <v>0</v>
      </c>
      <c r="P40" s="10">
        <f t="shared" si="6"/>
        <v>16.340984761444329</v>
      </c>
      <c r="Q40" s="2"/>
      <c r="R40" s="2"/>
      <c r="S40" s="2"/>
      <c r="T40" s="2"/>
      <c r="U40" s="2"/>
    </row>
    <row r="41" spans="1:21" x14ac:dyDescent="0.3">
      <c r="B41" s="9">
        <v>107</v>
      </c>
      <c r="C41" s="62"/>
      <c r="D41" s="35">
        <v>0.6</v>
      </c>
      <c r="E41" s="47">
        <v>7.972829317130893</v>
      </c>
      <c r="F41" s="4">
        <v>10</v>
      </c>
      <c r="G41" s="11">
        <f>G40-((Parameters!$E$19-Parameters!$E$20)/'3_Day_Lead'!$A$38)</f>
        <v>0.92777777777777759</v>
      </c>
      <c r="H41" s="10">
        <f t="shared" si="0"/>
        <v>7.3970138664492158</v>
      </c>
      <c r="I41" s="10">
        <f t="shared" si="7"/>
        <v>0</v>
      </c>
      <c r="J41" s="10">
        <f>(Parameters!$C$11-'1_Day_Lead'!I41)/(Parameters!$C$11-Parameters!$C$12)</f>
        <v>4</v>
      </c>
      <c r="K41" s="10">
        <f t="shared" si="1"/>
        <v>1</v>
      </c>
      <c r="L41" s="10">
        <f t="shared" si="2"/>
        <v>7.3970138664492158</v>
      </c>
      <c r="M41" s="10">
        <f t="shared" si="3"/>
        <v>42.225940417883763</v>
      </c>
      <c r="N41" s="10" t="str">
        <f t="shared" si="4"/>
        <v>NI</v>
      </c>
      <c r="O41" s="10">
        <f t="shared" si="5"/>
        <v>0</v>
      </c>
      <c r="P41" s="10">
        <f t="shared" si="6"/>
        <v>10.556485104470941</v>
      </c>
      <c r="Q41" s="33"/>
      <c r="R41" s="33"/>
      <c r="S41" s="33"/>
      <c r="T41" s="33"/>
      <c r="U41" s="33"/>
    </row>
    <row r="42" spans="1:21" x14ac:dyDescent="0.3">
      <c r="B42" s="9">
        <v>110</v>
      </c>
      <c r="C42" s="62"/>
      <c r="D42" s="35">
        <v>14.5</v>
      </c>
      <c r="E42" s="47">
        <v>4.6611699622070741</v>
      </c>
      <c r="F42" s="4">
        <v>10</v>
      </c>
      <c r="G42" s="11">
        <f>G41-((Parameters!$E$19-Parameters!$E$20)/'3_Day_Lead'!$A$38)</f>
        <v>0.87222222222222201</v>
      </c>
      <c r="H42" s="10">
        <f t="shared" si="0"/>
        <v>4.065576022591725</v>
      </c>
      <c r="I42" s="10">
        <f t="shared" si="7"/>
        <v>0</v>
      </c>
      <c r="J42" s="10">
        <f>(Parameters!$C$11-'1_Day_Lead'!I42)/(Parameters!$C$11-Parameters!$C$12)</f>
        <v>4</v>
      </c>
      <c r="K42" s="10">
        <f t="shared" si="1"/>
        <v>1</v>
      </c>
      <c r="L42" s="10">
        <f t="shared" si="2"/>
        <v>4.065576022591725</v>
      </c>
      <c r="M42" s="10">
        <f t="shared" si="3"/>
        <v>42.103879290821098</v>
      </c>
      <c r="N42" s="10" t="str">
        <f t="shared" si="4"/>
        <v>NI</v>
      </c>
      <c r="O42" s="10">
        <f t="shared" si="5"/>
        <v>0</v>
      </c>
      <c r="P42" s="10">
        <f t="shared" si="6"/>
        <v>10.525969822705274</v>
      </c>
      <c r="Q42" s="33"/>
      <c r="R42" s="33"/>
      <c r="S42" s="33"/>
      <c r="T42" s="33"/>
      <c r="U42" s="33"/>
    </row>
    <row r="43" spans="1:21" x14ac:dyDescent="0.3">
      <c r="B43" s="9">
        <v>113</v>
      </c>
      <c r="C43" s="62"/>
      <c r="D43" s="35">
        <v>20</v>
      </c>
      <c r="E43" s="47">
        <v>3.088646088383098</v>
      </c>
      <c r="F43" s="4">
        <v>10</v>
      </c>
      <c r="G43" s="11">
        <f>G42-((Parameters!$E$19-Parameters!$E$20)/'3_Day_Lead'!$A$38)</f>
        <v>0.81666666666666643</v>
      </c>
      <c r="H43" s="10">
        <f t="shared" si="0"/>
        <v>2.5223943055128628</v>
      </c>
      <c r="I43" s="10">
        <f t="shared" si="7"/>
        <v>0</v>
      </c>
      <c r="J43" s="10">
        <f>(Parameters!$C$11-'1_Day_Lead'!I43)/(Parameters!$C$11-Parameters!$C$12)</f>
        <v>3.8862832888895209</v>
      </c>
      <c r="K43" s="10">
        <f t="shared" si="1"/>
        <v>1</v>
      </c>
      <c r="L43" s="10">
        <f t="shared" si="2"/>
        <v>2.5223943055128628</v>
      </c>
      <c r="M43" s="10">
        <f t="shared" si="3"/>
        <v>49.055515162602958</v>
      </c>
      <c r="N43" s="10" t="str">
        <f t="shared" si="4"/>
        <v>NI</v>
      </c>
      <c r="O43" s="10">
        <f t="shared" si="5"/>
        <v>0</v>
      </c>
      <c r="P43" s="10">
        <f t="shared" si="6"/>
        <v>12.26387879065074</v>
      </c>
      <c r="Q43" s="33"/>
      <c r="R43" s="33"/>
      <c r="S43" s="33"/>
      <c r="T43" s="33"/>
      <c r="U43" s="33"/>
    </row>
    <row r="44" spans="1:21" x14ac:dyDescent="0.3">
      <c r="B44" s="9">
        <v>116</v>
      </c>
      <c r="C44" s="62"/>
      <c r="D44" s="35">
        <v>15.1</v>
      </c>
      <c r="E44" s="47">
        <v>3.4438355128270981</v>
      </c>
      <c r="F44" s="4">
        <v>10</v>
      </c>
      <c r="G44" s="11">
        <f>G43-((Parameters!$E$19-Parameters!$E$20)/'3_Day_Lead'!$A$38)</f>
        <v>0.76111111111111085</v>
      </c>
      <c r="H44" s="10">
        <f t="shared" si="0"/>
        <v>2.6211414736517349</v>
      </c>
      <c r="I44" s="10">
        <f t="shared" si="7"/>
        <v>0</v>
      </c>
      <c r="J44" s="10">
        <f>(Parameters!$C$11-'1_Day_Lead'!I44)/(Parameters!$C$11-Parameters!$C$12)</f>
        <v>4</v>
      </c>
      <c r="K44" s="10">
        <f t="shared" si="1"/>
        <v>1</v>
      </c>
      <c r="L44" s="10">
        <f t="shared" si="2"/>
        <v>2.6211414736517349</v>
      </c>
      <c r="M44" s="10">
        <f t="shared" si="3"/>
        <v>49.270494898300484</v>
      </c>
      <c r="N44" s="10" t="str">
        <f t="shared" si="4"/>
        <v>NI</v>
      </c>
      <c r="O44" s="10">
        <f t="shared" si="5"/>
        <v>0</v>
      </c>
      <c r="P44" s="10">
        <f t="shared" si="6"/>
        <v>12.317623724575121</v>
      </c>
      <c r="Q44" s="33"/>
      <c r="R44" s="33"/>
      <c r="S44" s="33"/>
      <c r="T44" s="33"/>
      <c r="U44" s="33"/>
    </row>
    <row r="45" spans="1:21" x14ac:dyDescent="0.3">
      <c r="B45" s="9">
        <v>119</v>
      </c>
      <c r="C45" s="62"/>
      <c r="D45" s="35">
        <v>17.7</v>
      </c>
      <c r="E45" s="47">
        <v>3.5228890626087708</v>
      </c>
      <c r="F45" s="4">
        <v>10</v>
      </c>
      <c r="G45" s="11">
        <f>G44-((Parameters!$E$19-Parameters!$E$20)/'3_Day_Lead'!$A$38)</f>
        <v>0.70555555555555527</v>
      </c>
      <c r="H45" s="10">
        <f t="shared" si="0"/>
        <v>2.4855939497295205</v>
      </c>
      <c r="I45" s="10">
        <f t="shared" si="7"/>
        <v>0</v>
      </c>
      <c r="J45" s="10">
        <f>(Parameters!$C$11-'1_Day_Lead'!I45)/(Parameters!$C$11-Parameters!$C$12)</f>
        <v>4</v>
      </c>
      <c r="K45" s="10">
        <f t="shared" si="1"/>
        <v>1</v>
      </c>
      <c r="L45" s="10">
        <f t="shared" si="2"/>
        <v>2.4855939497295205</v>
      </c>
      <c r="M45" s="10">
        <f t="shared" si="3"/>
        <v>52.167277223995846</v>
      </c>
      <c r="N45" s="10" t="str">
        <f t="shared" si="4"/>
        <v>NI</v>
      </c>
      <c r="O45" s="10">
        <f t="shared" si="5"/>
        <v>0</v>
      </c>
      <c r="P45" s="10">
        <f t="shared" si="6"/>
        <v>13.041819305998962</v>
      </c>
      <c r="Q45" s="33"/>
      <c r="R45" s="33"/>
      <c r="S45" s="33"/>
      <c r="T45" s="33"/>
      <c r="U45" s="33"/>
    </row>
    <row r="46" spans="1:21" x14ac:dyDescent="0.3">
      <c r="B46" s="9">
        <v>122</v>
      </c>
      <c r="C46" s="63"/>
      <c r="D46" s="35">
        <v>20.6</v>
      </c>
      <c r="E46" s="47">
        <v>3.2562128141904649</v>
      </c>
      <c r="F46" s="4">
        <v>10</v>
      </c>
      <c r="G46" s="11">
        <f>G45-((Parameters!$E$19-Parameters!$E$20)/'3_Day_Lead'!$A$38)</f>
        <v>0.64999999999999969</v>
      </c>
      <c r="H46" s="10">
        <f t="shared" si="0"/>
        <v>2.1165383292238014</v>
      </c>
      <c r="I46" s="10">
        <f t="shared" si="7"/>
        <v>0</v>
      </c>
      <c r="J46" s="10">
        <f>(Parameters!$C$11-'1_Day_Lead'!I46)/(Parameters!$C$11-Parameters!$C$12)</f>
        <v>4</v>
      </c>
      <c r="K46" s="10">
        <f t="shared" si="1"/>
        <v>1</v>
      </c>
      <c r="L46" s="10">
        <f t="shared" si="2"/>
        <v>2.1165383292238014</v>
      </c>
      <c r="M46" s="10">
        <f t="shared" si="3"/>
        <v>57.608919588773084</v>
      </c>
      <c r="N46" s="10" t="str">
        <f t="shared" si="4"/>
        <v>NI</v>
      </c>
      <c r="O46" s="10">
        <f t="shared" si="5"/>
        <v>0</v>
      </c>
      <c r="P46" s="10">
        <f t="shared" si="6"/>
        <v>14.402229897193271</v>
      </c>
      <c r="Q46" s="33"/>
      <c r="R46" s="33"/>
      <c r="S46" s="33"/>
      <c r="T46" s="33"/>
      <c r="U46" s="33"/>
    </row>
    <row r="48" spans="1:21" x14ac:dyDescent="0.3">
      <c r="C48" t="s">
        <v>47</v>
      </c>
      <c r="D48">
        <f>SUM(D6:D14)</f>
        <v>93.59999999999998</v>
      </c>
      <c r="L48">
        <f>SUM(L6:L14)</f>
        <v>100.27593485512094</v>
      </c>
      <c r="O48">
        <f>SUM(O6:O14)</f>
        <v>100</v>
      </c>
      <c r="P48">
        <f>SUM(P6:P14)</f>
        <v>96.122694906592812</v>
      </c>
    </row>
    <row r="49" spans="3:16" x14ac:dyDescent="0.3">
      <c r="C49" t="s">
        <v>39</v>
      </c>
      <c r="D49">
        <f>SUM(D15:D26)</f>
        <v>295.60000000000002</v>
      </c>
      <c r="L49">
        <f>SUM(L15:L26)</f>
        <v>92.133597908129047</v>
      </c>
      <c r="O49">
        <f>SUM(O15:O26)</f>
        <v>0</v>
      </c>
      <c r="P49">
        <f>SUM(P15:P26)</f>
        <v>199.74388896114874</v>
      </c>
    </row>
    <row r="50" spans="3:16" x14ac:dyDescent="0.3">
      <c r="C50" t="s">
        <v>49</v>
      </c>
      <c r="D50">
        <f>SUM(D27:D37)</f>
        <v>265.7</v>
      </c>
      <c r="L50">
        <f>SUM(L27:L37)</f>
        <v>80.382219017129614</v>
      </c>
      <c r="O50">
        <f>SUM(O27:O37)</f>
        <v>0</v>
      </c>
      <c r="P50">
        <f>SUM(P27:P37)</f>
        <v>187.84171556120808</v>
      </c>
    </row>
    <row r="51" spans="3:16" x14ac:dyDescent="0.3">
      <c r="C51" t="s">
        <v>43</v>
      </c>
      <c r="D51">
        <f>SUM(D38:D46)</f>
        <v>166.89999999999998</v>
      </c>
      <c r="L51">
        <f>SUM(L38:L46)</f>
        <v>36.320911787775181</v>
      </c>
      <c r="O51">
        <f>SUM(O38:O46)</f>
        <v>0</v>
      </c>
      <c r="P51">
        <f>SUM(P38:P46)</f>
        <v>125.77234731131578</v>
      </c>
    </row>
    <row r="52" spans="3:16" x14ac:dyDescent="0.3">
      <c r="D52" s="13">
        <f>SUM(D6:D46)</f>
        <v>821.80000000000018</v>
      </c>
      <c r="E52" s="13"/>
      <c r="F52" s="13"/>
      <c r="G52" s="14"/>
      <c r="H52" s="14"/>
      <c r="I52" s="14"/>
      <c r="J52" s="14"/>
      <c r="K52" s="14"/>
      <c r="L52" s="13">
        <f>SUM(L6:L46)</f>
        <v>309.11266356815486</v>
      </c>
      <c r="M52" s="13"/>
      <c r="N52" s="13"/>
      <c r="O52" s="13">
        <f>SUM(O5:O46)</f>
        <v>100</v>
      </c>
      <c r="P52" s="13">
        <f>SUM(P5:P46)</f>
        <v>619.48064674026557</v>
      </c>
    </row>
  </sheetData>
  <mergeCells count="6">
    <mergeCell ref="B2:P2"/>
    <mergeCell ref="C15:C26"/>
    <mergeCell ref="C27:C37"/>
    <mergeCell ref="C38:C46"/>
    <mergeCell ref="C6:C14"/>
    <mergeCell ref="F4:F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p5</vt:lpstr>
      <vt:lpstr>Parameters</vt:lpstr>
      <vt:lpstr>water bal</vt:lpstr>
      <vt:lpstr>Conventional_Irrigation</vt:lpstr>
      <vt:lpstr>1_Day_Lead</vt:lpstr>
      <vt:lpstr>1_Day_Perfect</vt:lpstr>
      <vt:lpstr>2_Day_Lead</vt:lpstr>
      <vt:lpstr>2_Day_Perfect</vt:lpstr>
      <vt:lpstr>3_Day_Lead</vt:lpstr>
      <vt:lpstr>3_Day_Perfect</vt:lpstr>
      <vt:lpstr>4_Day_Lead</vt:lpstr>
      <vt:lpstr>4_Day_Perfect</vt:lpstr>
      <vt:lpstr>5_Day_Lead</vt:lpstr>
      <vt:lpstr>5_Day_Perfect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shubh</cp:lastModifiedBy>
  <dcterms:created xsi:type="dcterms:W3CDTF">2015-06-05T18:17:20Z</dcterms:created>
  <dcterms:modified xsi:type="dcterms:W3CDTF">2022-04-06T06:27:20Z</dcterms:modified>
</cp:coreProperties>
</file>