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360" yWindow="90" windowWidth="19920" windowHeight="7245" activeTab="1"/>
  </bookViews>
  <sheets>
    <sheet name="Analysis Regular" sheetId="3" r:id="rId1"/>
    <sheet name="Overall" sheetId="4" r:id="rId2"/>
    <sheet name="Regular + Backlog" sheetId="5" r:id="rId3"/>
    <sheet name="Percentage" sheetId="6" r:id="rId4"/>
  </sheets>
  <definedNames>
    <definedName name="_xlnm._FilterDatabase" localSheetId="0" hidden="1">'Analysis Regular'!$A$9:$CW$78</definedName>
    <definedName name="_xlnm.Print_Area" localSheetId="0">'Analysis Regular'!$A$1:$CW$80</definedName>
    <definedName name="_xlnm.Print_Area" localSheetId="1">Overall!$A$1:$P$77</definedName>
    <definedName name="_xlnm.Print_Titles" localSheetId="0">'Analysis Regular'!$6:$8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4"/>
  <c r="N13"/>
  <c r="N14"/>
  <c r="N15"/>
  <c r="N11"/>
  <c r="N5"/>
  <c r="N6"/>
  <c r="N7"/>
  <c r="N8"/>
  <c r="N4"/>
  <c r="D3" i="6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2"/>
  <c r="G79" i="5"/>
  <c r="M79"/>
  <c r="S79"/>
  <c r="Y79"/>
  <c r="AE79"/>
  <c r="AZ79"/>
  <c r="BF79"/>
  <c r="BL79"/>
  <c r="BR79"/>
  <c r="BX79"/>
  <c r="CP79"/>
  <c r="CQ79"/>
  <c r="CT79"/>
  <c r="CU79"/>
  <c r="CV79"/>
  <c r="CW79" s="1"/>
  <c r="G80"/>
  <c r="M80"/>
  <c r="S80"/>
  <c r="Y80"/>
  <c r="AE80"/>
  <c r="AZ80"/>
  <c r="BF80"/>
  <c r="BL80"/>
  <c r="BR80"/>
  <c r="BX80"/>
  <c r="CP80"/>
  <c r="CQ80"/>
  <c r="CR80"/>
  <c r="CS80" s="1"/>
  <c r="CT80"/>
  <c r="CU80"/>
  <c r="CW80"/>
  <c r="G81"/>
  <c r="M81"/>
  <c r="S81"/>
  <c r="Y81"/>
  <c r="AE81"/>
  <c r="AZ81"/>
  <c r="BF81"/>
  <c r="BL81"/>
  <c r="BR81"/>
  <c r="BX81"/>
  <c r="CP81"/>
  <c r="CQ81"/>
  <c r="CT81"/>
  <c r="CU81"/>
  <c r="CV81"/>
  <c r="CR81" s="1"/>
  <c r="G82"/>
  <c r="M82"/>
  <c r="S82"/>
  <c r="Y82"/>
  <c r="AE82"/>
  <c r="AZ82"/>
  <c r="BF82"/>
  <c r="BL82"/>
  <c r="BR82"/>
  <c r="BX82"/>
  <c r="CP82"/>
  <c r="CQ82"/>
  <c r="CT82"/>
  <c r="CU82"/>
  <c r="CV82"/>
  <c r="CR82" s="1"/>
  <c r="CS82" s="1"/>
  <c r="G83"/>
  <c r="M83"/>
  <c r="S83"/>
  <c r="Y83"/>
  <c r="AE83"/>
  <c r="AZ83"/>
  <c r="BF83"/>
  <c r="BL83"/>
  <c r="BR83"/>
  <c r="BX83"/>
  <c r="CP83"/>
  <c r="CQ83"/>
  <c r="CT83"/>
  <c r="CU83"/>
  <c r="CV83"/>
  <c r="CR83" s="1"/>
  <c r="CS83" s="1"/>
  <c r="G84"/>
  <c r="M84"/>
  <c r="S84"/>
  <c r="Y84"/>
  <c r="AE84"/>
  <c r="AZ84"/>
  <c r="BF84"/>
  <c r="BL84"/>
  <c r="BR84"/>
  <c r="BX84"/>
  <c r="CP84"/>
  <c r="CQ84"/>
  <c r="CT84"/>
  <c r="CU84"/>
  <c r="CV84"/>
  <c r="CR84" s="1"/>
  <c r="CS84" s="1"/>
  <c r="G85"/>
  <c r="M85"/>
  <c r="S85"/>
  <c r="Y85"/>
  <c r="AE85"/>
  <c r="AZ85"/>
  <c r="BF85"/>
  <c r="BL85"/>
  <c r="BR85"/>
  <c r="BX85"/>
  <c r="CP85"/>
  <c r="CQ85"/>
  <c r="CT85"/>
  <c r="CU85"/>
  <c r="CV85"/>
  <c r="CR85" s="1"/>
  <c r="CS85" s="1"/>
  <c r="G86"/>
  <c r="M86"/>
  <c r="S86"/>
  <c r="Y86"/>
  <c r="AE86"/>
  <c r="AZ86"/>
  <c r="BF86"/>
  <c r="BL86"/>
  <c r="BR86"/>
  <c r="BX86"/>
  <c r="CP86"/>
  <c r="CQ86"/>
  <c r="CT86"/>
  <c r="CU86"/>
  <c r="CV86"/>
  <c r="CR86" s="1"/>
  <c r="CS86" s="1"/>
  <c r="G87"/>
  <c r="M87"/>
  <c r="S87"/>
  <c r="Y87"/>
  <c r="AE87"/>
  <c r="AZ87"/>
  <c r="BF87"/>
  <c r="BL87"/>
  <c r="BR87"/>
  <c r="BX87"/>
  <c r="CP87"/>
  <c r="CQ87"/>
  <c r="CT87"/>
  <c r="CU87"/>
  <c r="CV87"/>
  <c r="CR87" s="1"/>
  <c r="CS87" s="1"/>
  <c r="G88"/>
  <c r="M88"/>
  <c r="S88"/>
  <c r="Y88"/>
  <c r="AE88"/>
  <c r="AZ88"/>
  <c r="BF88"/>
  <c r="BL88"/>
  <c r="BR88"/>
  <c r="BX88"/>
  <c r="CP88"/>
  <c r="CQ88"/>
  <c r="CT88"/>
  <c r="CU88"/>
  <c r="CV88"/>
  <c r="CR88" s="1"/>
  <c r="CS88" s="1"/>
  <c r="G89"/>
  <c r="M89"/>
  <c r="S89"/>
  <c r="Y89"/>
  <c r="AE89"/>
  <c r="AZ89"/>
  <c r="BF89"/>
  <c r="BL89"/>
  <c r="BR89"/>
  <c r="BX89"/>
  <c r="CP89"/>
  <c r="CQ89"/>
  <c r="CT89"/>
  <c r="CU89"/>
  <c r="CV89"/>
  <c r="CR89" s="1"/>
  <c r="CS89" s="1"/>
  <c r="G90"/>
  <c r="M90"/>
  <c r="S90"/>
  <c r="Y90"/>
  <c r="AE90"/>
  <c r="AZ90"/>
  <c r="BF90"/>
  <c r="BL90"/>
  <c r="BR90"/>
  <c r="BX90"/>
  <c r="CP90"/>
  <c r="CQ90"/>
  <c r="CT90"/>
  <c r="CU90"/>
  <c r="CV90"/>
  <c r="CR90" s="1"/>
  <c r="CS90" s="1"/>
  <c r="G91"/>
  <c r="M91"/>
  <c r="S91"/>
  <c r="Y91"/>
  <c r="AE91"/>
  <c r="AZ91"/>
  <c r="BF91"/>
  <c r="BL91"/>
  <c r="BR91"/>
  <c r="BX91"/>
  <c r="CP91"/>
  <c r="CQ91"/>
  <c r="CT91"/>
  <c r="CU91"/>
  <c r="CV91"/>
  <c r="CR91" s="1"/>
  <c r="CS91" s="1"/>
  <c r="G92"/>
  <c r="M92"/>
  <c r="S92"/>
  <c r="Y92"/>
  <c r="AE92"/>
  <c r="AZ92"/>
  <c r="BF92"/>
  <c r="BL92"/>
  <c r="BR92"/>
  <c r="BX92"/>
  <c r="CP92"/>
  <c r="CQ92"/>
  <c r="CT92"/>
  <c r="CU92"/>
  <c r="CV92"/>
  <c r="CR92" s="1"/>
  <c r="CS92" s="1"/>
  <c r="G93"/>
  <c r="M93"/>
  <c r="S93"/>
  <c r="Y93"/>
  <c r="AE93"/>
  <c r="AZ93"/>
  <c r="BF93"/>
  <c r="BL93"/>
  <c r="BR93"/>
  <c r="BX93"/>
  <c r="CP93"/>
  <c r="CQ93"/>
  <c r="CT93"/>
  <c r="CU93"/>
  <c r="CV93"/>
  <c r="CR93" s="1"/>
  <c r="CS93" s="1"/>
  <c r="G94"/>
  <c r="M94"/>
  <c r="S94"/>
  <c r="Y94"/>
  <c r="AE94"/>
  <c r="AZ94"/>
  <c r="BF94"/>
  <c r="BL94"/>
  <c r="BR94"/>
  <c r="BX94"/>
  <c r="CP94"/>
  <c r="CQ94"/>
  <c r="CT94"/>
  <c r="CU94"/>
  <c r="CV94"/>
  <c r="CR94" s="1"/>
  <c r="CS94" s="1"/>
  <c r="G95"/>
  <c r="M95"/>
  <c r="S95"/>
  <c r="Y95"/>
  <c r="AE95"/>
  <c r="AZ95"/>
  <c r="BF95"/>
  <c r="BL95"/>
  <c r="BR95"/>
  <c r="BX95"/>
  <c r="CP95"/>
  <c r="CQ95"/>
  <c r="CT95"/>
  <c r="CU95"/>
  <c r="CV95"/>
  <c r="CR95" s="1"/>
  <c r="CS95" s="1"/>
  <c r="G96"/>
  <c r="M96"/>
  <c r="S96"/>
  <c r="Y96"/>
  <c r="AE96"/>
  <c r="AZ96"/>
  <c r="BF96"/>
  <c r="BL96"/>
  <c r="BR96"/>
  <c r="BX96"/>
  <c r="CP96"/>
  <c r="CQ96"/>
  <c r="CT96"/>
  <c r="CU96"/>
  <c r="CV96"/>
  <c r="CR96" s="1"/>
  <c r="CS96" s="1"/>
  <c r="G97"/>
  <c r="M97"/>
  <c r="S97"/>
  <c r="Y97"/>
  <c r="AE97"/>
  <c r="AZ97"/>
  <c r="BF97"/>
  <c r="BL97"/>
  <c r="BR97"/>
  <c r="BX97"/>
  <c r="CP97"/>
  <c r="CQ97"/>
  <c r="CT97"/>
  <c r="CU97"/>
  <c r="CV97"/>
  <c r="CR97" s="1"/>
  <c r="CS97" s="1"/>
  <c r="G98"/>
  <c r="M98"/>
  <c r="S98"/>
  <c r="Y98"/>
  <c r="AE98"/>
  <c r="AZ98"/>
  <c r="BF98"/>
  <c r="BL98"/>
  <c r="BR98"/>
  <c r="BX98"/>
  <c r="CP98"/>
  <c r="CQ98"/>
  <c r="CT98"/>
  <c r="CU98"/>
  <c r="CV98"/>
  <c r="CR98" s="1"/>
  <c r="CS98" s="1"/>
  <c r="CM114"/>
  <c r="CI114"/>
  <c r="CE114"/>
  <c r="CA114"/>
  <c r="AT114"/>
  <c r="AP114"/>
  <c r="AL114"/>
  <c r="AH114"/>
  <c r="CM113"/>
  <c r="CM115" s="1"/>
  <c r="CI113"/>
  <c r="CI115" s="1"/>
  <c r="CE113"/>
  <c r="CE115" s="1"/>
  <c r="CA113"/>
  <c r="CA115" s="1"/>
  <c r="AT113"/>
  <c r="AT115" s="1"/>
  <c r="AP113"/>
  <c r="AP115" s="1"/>
  <c r="AL113"/>
  <c r="AL115" s="1"/>
  <c r="AH113"/>
  <c r="AH115" s="1"/>
  <c r="CM108"/>
  <c r="CM110" s="1"/>
  <c r="CI108"/>
  <c r="CI110" s="1"/>
  <c r="CE108"/>
  <c r="CE110" s="1"/>
  <c r="CA108"/>
  <c r="CA110" s="1"/>
  <c r="BU108"/>
  <c r="BU110" s="1"/>
  <c r="BO108"/>
  <c r="BO110" s="1"/>
  <c r="BI108"/>
  <c r="BI110" s="1"/>
  <c r="BC108"/>
  <c r="BC110" s="1"/>
  <c r="AW108"/>
  <c r="AW110" s="1"/>
  <c r="AT108"/>
  <c r="AT110" s="1"/>
  <c r="AP108"/>
  <c r="AP110" s="1"/>
  <c r="AL108"/>
  <c r="AL110" s="1"/>
  <c r="AH108"/>
  <c r="AH110" s="1"/>
  <c r="AB108"/>
  <c r="AB110" s="1"/>
  <c r="V108"/>
  <c r="V110" s="1"/>
  <c r="P108"/>
  <c r="P110" s="1"/>
  <c r="J108"/>
  <c r="J110" s="1"/>
  <c r="D108"/>
  <c r="D110" s="1"/>
  <c r="CM107"/>
  <c r="CI107"/>
  <c r="CE107"/>
  <c r="CA107"/>
  <c r="BU107"/>
  <c r="BO107"/>
  <c r="BI107"/>
  <c r="BC107"/>
  <c r="AW107"/>
  <c r="AT107"/>
  <c r="AP107"/>
  <c r="AL107"/>
  <c r="AH107"/>
  <c r="AB107"/>
  <c r="V107"/>
  <c r="P107"/>
  <c r="J107"/>
  <c r="D107"/>
  <c r="CM106"/>
  <c r="CI106"/>
  <c r="CE106"/>
  <c r="CA106"/>
  <c r="BU106"/>
  <c r="BO106"/>
  <c r="BI106"/>
  <c r="BC106"/>
  <c r="AW106"/>
  <c r="AT106"/>
  <c r="AP106"/>
  <c r="AL106"/>
  <c r="AH106"/>
  <c r="AB106"/>
  <c r="V106"/>
  <c r="P106"/>
  <c r="J106"/>
  <c r="D106"/>
  <c r="CM105"/>
  <c r="CI105"/>
  <c r="CE105"/>
  <c r="CA105"/>
  <c r="BU105"/>
  <c r="BO105"/>
  <c r="BI105"/>
  <c r="BC105"/>
  <c r="AW105"/>
  <c r="AT105"/>
  <c r="AP105"/>
  <c r="AL105"/>
  <c r="AH105"/>
  <c r="AB105"/>
  <c r="V105"/>
  <c r="P105"/>
  <c r="J105"/>
  <c r="D105"/>
  <c r="CM104"/>
  <c r="CI104"/>
  <c r="CE104"/>
  <c r="CA104"/>
  <c r="BU104"/>
  <c r="BO104"/>
  <c r="BI104"/>
  <c r="BC104"/>
  <c r="AW104"/>
  <c r="AT104"/>
  <c r="AP104"/>
  <c r="AL104"/>
  <c r="AH104"/>
  <c r="AB104"/>
  <c r="V104"/>
  <c r="P104"/>
  <c r="J104"/>
  <c r="D104"/>
  <c r="CM103"/>
  <c r="CI103"/>
  <c r="CE103"/>
  <c r="CA103"/>
  <c r="BU103"/>
  <c r="BO103"/>
  <c r="BI103"/>
  <c r="BC103"/>
  <c r="AW103"/>
  <c r="AT103"/>
  <c r="AP103"/>
  <c r="AL103"/>
  <c r="AH103"/>
  <c r="AB103"/>
  <c r="V103"/>
  <c r="P103"/>
  <c r="J103"/>
  <c r="D103"/>
  <c r="CM102"/>
  <c r="CI102"/>
  <c r="CE102"/>
  <c r="CA102"/>
  <c r="BU102"/>
  <c r="BO102"/>
  <c r="BI102"/>
  <c r="BC102"/>
  <c r="AW102"/>
  <c r="AT102"/>
  <c r="AP102"/>
  <c r="AL102"/>
  <c r="AH102"/>
  <c r="AB102"/>
  <c r="V102"/>
  <c r="P102"/>
  <c r="J102"/>
  <c r="D102"/>
  <c r="CM101"/>
  <c r="CM109" s="1"/>
  <c r="CM112" s="1"/>
  <c r="CI101"/>
  <c r="CI109" s="1"/>
  <c r="CI112" s="1"/>
  <c r="CE101"/>
  <c r="CE109" s="1"/>
  <c r="CE112" s="1"/>
  <c r="CA101"/>
  <c r="CA109" s="1"/>
  <c r="CA112" s="1"/>
  <c r="BU101"/>
  <c r="BU109" s="1"/>
  <c r="BU112" s="1"/>
  <c r="BO101"/>
  <c r="BO109" s="1"/>
  <c r="BO112" s="1"/>
  <c r="BI101"/>
  <c r="BI109" s="1"/>
  <c r="BI112" s="1"/>
  <c r="BC101"/>
  <c r="BC109" s="1"/>
  <c r="BC112" s="1"/>
  <c r="AW101"/>
  <c r="AW109" s="1"/>
  <c r="AW112" s="1"/>
  <c r="AT101"/>
  <c r="AT109" s="1"/>
  <c r="AT112" s="1"/>
  <c r="AP101"/>
  <c r="AP109" s="1"/>
  <c r="AP112" s="1"/>
  <c r="AL101"/>
  <c r="AL109" s="1"/>
  <c r="AL112" s="1"/>
  <c r="AH101"/>
  <c r="AH109" s="1"/>
  <c r="AH112" s="1"/>
  <c r="AB101"/>
  <c r="AB109" s="1"/>
  <c r="AB112" s="1"/>
  <c r="V101"/>
  <c r="V109" s="1"/>
  <c r="V112" s="1"/>
  <c r="P101"/>
  <c r="P109" s="1"/>
  <c r="P112" s="1"/>
  <c r="J101"/>
  <c r="J109" s="1"/>
  <c r="J112" s="1"/>
  <c r="D101"/>
  <c r="D109" s="1"/>
  <c r="D112" s="1"/>
  <c r="CU78"/>
  <c r="CT78"/>
  <c r="CQ78"/>
  <c r="CP78"/>
  <c r="BX78"/>
  <c r="BR78"/>
  <c r="BL78"/>
  <c r="BF78"/>
  <c r="AZ78"/>
  <c r="AE78"/>
  <c r="Y78"/>
  <c r="S78"/>
  <c r="M78"/>
  <c r="G78"/>
  <c r="CU77"/>
  <c r="CT77"/>
  <c r="CQ77"/>
  <c r="CP77"/>
  <c r="BX77"/>
  <c r="BR77"/>
  <c r="BL77"/>
  <c r="BF77"/>
  <c r="AZ77"/>
  <c r="AE77"/>
  <c r="Y77"/>
  <c r="S77"/>
  <c r="M77"/>
  <c r="G77"/>
  <c r="CU76"/>
  <c r="CT76"/>
  <c r="CQ76"/>
  <c r="CP76"/>
  <c r="BX76"/>
  <c r="BR76"/>
  <c r="BL76"/>
  <c r="BF76"/>
  <c r="AZ76"/>
  <c r="AE76"/>
  <c r="Y76"/>
  <c r="S76"/>
  <c r="M76"/>
  <c r="G76"/>
  <c r="CU75"/>
  <c r="CT75"/>
  <c r="CQ75"/>
  <c r="CP75"/>
  <c r="BX75"/>
  <c r="BR75"/>
  <c r="BL75"/>
  <c r="BF75"/>
  <c r="AZ75"/>
  <c r="AE75"/>
  <c r="Y75"/>
  <c r="S75"/>
  <c r="M75"/>
  <c r="G75"/>
  <c r="CU74"/>
  <c r="CT74"/>
  <c r="CQ74"/>
  <c r="CP74"/>
  <c r="BX74"/>
  <c r="BR74"/>
  <c r="BL74"/>
  <c r="BF74"/>
  <c r="AZ74"/>
  <c r="AE74"/>
  <c r="Y74"/>
  <c r="S74"/>
  <c r="M74"/>
  <c r="G74"/>
  <c r="CU73"/>
  <c r="CT73"/>
  <c r="CQ73"/>
  <c r="CP73"/>
  <c r="BX73"/>
  <c r="BR73"/>
  <c r="BL73"/>
  <c r="BF73"/>
  <c r="AZ73"/>
  <c r="AE73"/>
  <c r="Y73"/>
  <c r="S73"/>
  <c r="M73"/>
  <c r="G73"/>
  <c r="CU72"/>
  <c r="CT72"/>
  <c r="CQ72"/>
  <c r="CP72"/>
  <c r="BX72"/>
  <c r="BR72"/>
  <c r="BL72"/>
  <c r="BF72"/>
  <c r="AZ72"/>
  <c r="AE72"/>
  <c r="Y72"/>
  <c r="S72"/>
  <c r="M72"/>
  <c r="G72"/>
  <c r="CU71"/>
  <c r="CT71"/>
  <c r="CQ71"/>
  <c r="CP71"/>
  <c r="BX71"/>
  <c r="BR71"/>
  <c r="BL71"/>
  <c r="BF71"/>
  <c r="AZ71"/>
  <c r="AE71"/>
  <c r="Y71"/>
  <c r="S71"/>
  <c r="M71"/>
  <c r="G71"/>
  <c r="CU70"/>
  <c r="CT70"/>
  <c r="CQ70"/>
  <c r="CP70"/>
  <c r="BX70"/>
  <c r="BR70"/>
  <c r="BL70"/>
  <c r="BF70"/>
  <c r="AZ70"/>
  <c r="AE70"/>
  <c r="Y70"/>
  <c r="S70"/>
  <c r="M70"/>
  <c r="G70"/>
  <c r="CU69"/>
  <c r="CT69"/>
  <c r="CQ69"/>
  <c r="CP69"/>
  <c r="BX69"/>
  <c r="BR69"/>
  <c r="BL69"/>
  <c r="BF69"/>
  <c r="AZ69"/>
  <c r="AE69"/>
  <c r="Y69"/>
  <c r="S69"/>
  <c r="M69"/>
  <c r="G69"/>
  <c r="CU68"/>
  <c r="CT68"/>
  <c r="CQ68"/>
  <c r="CP68"/>
  <c r="BX68"/>
  <c r="BR68"/>
  <c r="BL68"/>
  <c r="BF68"/>
  <c r="AZ68"/>
  <c r="AE68"/>
  <c r="Y68"/>
  <c r="S68"/>
  <c r="M68"/>
  <c r="G68"/>
  <c r="CU67"/>
  <c r="CT67"/>
  <c r="CQ67"/>
  <c r="CP67"/>
  <c r="BX67"/>
  <c r="BR67"/>
  <c r="BL67"/>
  <c r="BF67"/>
  <c r="AZ67"/>
  <c r="AE67"/>
  <c r="Y67"/>
  <c r="S67"/>
  <c r="M67"/>
  <c r="G67"/>
  <c r="CU66"/>
  <c r="CT66"/>
  <c r="CQ66"/>
  <c r="CP66"/>
  <c r="BX66"/>
  <c r="BR66"/>
  <c r="BL66"/>
  <c r="BF66"/>
  <c r="AZ66"/>
  <c r="AE66"/>
  <c r="Y66"/>
  <c r="S66"/>
  <c r="M66"/>
  <c r="G66"/>
  <c r="CU65"/>
  <c r="CT65"/>
  <c r="CQ65"/>
  <c r="CP65"/>
  <c r="BX65"/>
  <c r="BR65"/>
  <c r="BL65"/>
  <c r="BF65"/>
  <c r="AZ65"/>
  <c r="AE65"/>
  <c r="Y65"/>
  <c r="S65"/>
  <c r="M65"/>
  <c r="G65"/>
  <c r="CU64"/>
  <c r="CT64"/>
  <c r="CQ64"/>
  <c r="CP64"/>
  <c r="BX64"/>
  <c r="BR64"/>
  <c r="BL64"/>
  <c r="BF64"/>
  <c r="AZ64"/>
  <c r="AE64"/>
  <c r="Y64"/>
  <c r="S64"/>
  <c r="M64"/>
  <c r="G64"/>
  <c r="CU63"/>
  <c r="CT63"/>
  <c r="CQ63"/>
  <c r="CP63"/>
  <c r="BX63"/>
  <c r="BR63"/>
  <c r="BL63"/>
  <c r="BF63"/>
  <c r="AZ63"/>
  <c r="AE63"/>
  <c r="Y63"/>
  <c r="S63"/>
  <c r="M63"/>
  <c r="G63"/>
  <c r="CU62"/>
  <c r="CT62"/>
  <c r="CQ62"/>
  <c r="CP62"/>
  <c r="BX62"/>
  <c r="BR62"/>
  <c r="BL62"/>
  <c r="BF62"/>
  <c r="AZ62"/>
  <c r="AE62"/>
  <c r="Y62"/>
  <c r="S62"/>
  <c r="M62"/>
  <c r="G62"/>
  <c r="CU61"/>
  <c r="CT61"/>
  <c r="CQ61"/>
  <c r="CP61"/>
  <c r="BX61"/>
  <c r="BR61"/>
  <c r="BL61"/>
  <c r="BF61"/>
  <c r="AZ61"/>
  <c r="AE61"/>
  <c r="Y61"/>
  <c r="S61"/>
  <c r="M61"/>
  <c r="G61"/>
  <c r="CU60"/>
  <c r="CT60"/>
  <c r="CQ60"/>
  <c r="CP60"/>
  <c r="BX60"/>
  <c r="BR60"/>
  <c r="BL60"/>
  <c r="BF60"/>
  <c r="AZ60"/>
  <c r="AE60"/>
  <c r="Y60"/>
  <c r="S60"/>
  <c r="M60"/>
  <c r="G60"/>
  <c r="CU59"/>
  <c r="CT59"/>
  <c r="CQ59"/>
  <c r="CP59"/>
  <c r="BX59"/>
  <c r="BR59"/>
  <c r="BL59"/>
  <c r="BF59"/>
  <c r="AZ59"/>
  <c r="AE59"/>
  <c r="Y59"/>
  <c r="S59"/>
  <c r="M59"/>
  <c r="G59"/>
  <c r="CU58"/>
  <c r="CT58"/>
  <c r="CQ58"/>
  <c r="CP58"/>
  <c r="BX58"/>
  <c r="BR58"/>
  <c r="BL58"/>
  <c r="BF58"/>
  <c r="AZ58"/>
  <c r="AE58"/>
  <c r="Y58"/>
  <c r="S58"/>
  <c r="M58"/>
  <c r="G58"/>
  <c r="CU57"/>
  <c r="CT57"/>
  <c r="CQ57"/>
  <c r="CP57"/>
  <c r="BX57"/>
  <c r="BR57"/>
  <c r="BL57"/>
  <c r="BF57"/>
  <c r="AZ57"/>
  <c r="AE57"/>
  <c r="Y57"/>
  <c r="S57"/>
  <c r="M57"/>
  <c r="G57"/>
  <c r="CU56"/>
  <c r="CT56"/>
  <c r="CQ56"/>
  <c r="CP56"/>
  <c r="BX56"/>
  <c r="BR56"/>
  <c r="BL56"/>
  <c r="BF56"/>
  <c r="AZ56"/>
  <c r="AE56"/>
  <c r="Y56"/>
  <c r="S56"/>
  <c r="M56"/>
  <c r="G56"/>
  <c r="CU55"/>
  <c r="CT55"/>
  <c r="CQ55"/>
  <c r="CP55"/>
  <c r="BX55"/>
  <c r="BR55"/>
  <c r="BL55"/>
  <c r="BF55"/>
  <c r="AZ55"/>
  <c r="AE55"/>
  <c r="Y55"/>
  <c r="S55"/>
  <c r="CV55" s="1"/>
  <c r="M55"/>
  <c r="G55"/>
  <c r="CU54"/>
  <c r="CT54"/>
  <c r="CQ54"/>
  <c r="CP54"/>
  <c r="BX54"/>
  <c r="BR54"/>
  <c r="BL54"/>
  <c r="BF54"/>
  <c r="AZ54"/>
  <c r="AE54"/>
  <c r="Y54"/>
  <c r="S54"/>
  <c r="CV54" s="1"/>
  <c r="M54"/>
  <c r="G54"/>
  <c r="CU53"/>
  <c r="CT53"/>
  <c r="CQ53"/>
  <c r="CP53"/>
  <c r="BX53"/>
  <c r="BR53"/>
  <c r="BL53"/>
  <c r="BF53"/>
  <c r="AZ53"/>
  <c r="AE53"/>
  <c r="Y53"/>
  <c r="S53"/>
  <c r="CV53" s="1"/>
  <c r="M53"/>
  <c r="G53"/>
  <c r="CU52"/>
  <c r="CT52"/>
  <c r="CQ52"/>
  <c r="CP52"/>
  <c r="BX52"/>
  <c r="BR52"/>
  <c r="BL52"/>
  <c r="BF52"/>
  <c r="AZ52"/>
  <c r="AE52"/>
  <c r="Y52"/>
  <c r="S52"/>
  <c r="CV52" s="1"/>
  <c r="M52"/>
  <c r="G52"/>
  <c r="CU51"/>
  <c r="CT51"/>
  <c r="CQ51"/>
  <c r="CP51"/>
  <c r="BX51"/>
  <c r="BR51"/>
  <c r="BL51"/>
  <c r="BF51"/>
  <c r="AZ51"/>
  <c r="AE51"/>
  <c r="Y51"/>
  <c r="S51"/>
  <c r="CV51" s="1"/>
  <c r="M51"/>
  <c r="G51"/>
  <c r="CU50"/>
  <c r="CT50"/>
  <c r="CQ50"/>
  <c r="CP50"/>
  <c r="BX50"/>
  <c r="BR50"/>
  <c r="BL50"/>
  <c r="BF50"/>
  <c r="AZ50"/>
  <c r="AE50"/>
  <c r="Y50"/>
  <c r="S50"/>
  <c r="CV50" s="1"/>
  <c r="M50"/>
  <c r="G50"/>
  <c r="CU49"/>
  <c r="CT49"/>
  <c r="CQ49"/>
  <c r="CP49"/>
  <c r="BX49"/>
  <c r="BR49"/>
  <c r="BL49"/>
  <c r="BF49"/>
  <c r="AZ49"/>
  <c r="AE49"/>
  <c r="Y49"/>
  <c r="S49"/>
  <c r="CV49" s="1"/>
  <c r="M49"/>
  <c r="G49"/>
  <c r="CU48"/>
  <c r="CT48"/>
  <c r="CQ48"/>
  <c r="CP48"/>
  <c r="BX48"/>
  <c r="BR48"/>
  <c r="BL48"/>
  <c r="BF48"/>
  <c r="AZ48"/>
  <c r="AE48"/>
  <c r="Y48"/>
  <c r="S48"/>
  <c r="CV48" s="1"/>
  <c r="M48"/>
  <c r="G48"/>
  <c r="CU47"/>
  <c r="CT47"/>
  <c r="CQ47"/>
  <c r="CP47"/>
  <c r="BX47"/>
  <c r="BR47"/>
  <c r="BL47"/>
  <c r="BF47"/>
  <c r="AZ47"/>
  <c r="AE47"/>
  <c r="Y47"/>
  <c r="S47"/>
  <c r="CV47" s="1"/>
  <c r="M47"/>
  <c r="G47"/>
  <c r="CU46"/>
  <c r="CT46"/>
  <c r="CQ46"/>
  <c r="CP46"/>
  <c r="BX46"/>
  <c r="BR46"/>
  <c r="BL46"/>
  <c r="BF46"/>
  <c r="AZ46"/>
  <c r="AE46"/>
  <c r="Y46"/>
  <c r="S46"/>
  <c r="CV46" s="1"/>
  <c r="M46"/>
  <c r="G46"/>
  <c r="CU45"/>
  <c r="CT45"/>
  <c r="CQ45"/>
  <c r="CP45"/>
  <c r="BX45"/>
  <c r="BR45"/>
  <c r="BL45"/>
  <c r="BF45"/>
  <c r="AZ45"/>
  <c r="AE45"/>
  <c r="Y45"/>
  <c r="S45"/>
  <c r="CV45" s="1"/>
  <c r="M45"/>
  <c r="G45"/>
  <c r="CU44"/>
  <c r="CT44"/>
  <c r="CQ44"/>
  <c r="CP44"/>
  <c r="BX44"/>
  <c r="BR44"/>
  <c r="BL44"/>
  <c r="BF44"/>
  <c r="AZ44"/>
  <c r="AE44"/>
  <c r="Y44"/>
  <c r="S44"/>
  <c r="CV44" s="1"/>
  <c r="M44"/>
  <c r="G44"/>
  <c r="CU43"/>
  <c r="CT43"/>
  <c r="CQ43"/>
  <c r="CP43"/>
  <c r="BX43"/>
  <c r="BR43"/>
  <c r="BL43"/>
  <c r="BF43"/>
  <c r="AZ43"/>
  <c r="AE43"/>
  <c r="Y43"/>
  <c r="S43"/>
  <c r="CV43" s="1"/>
  <c r="M43"/>
  <c r="G43"/>
  <c r="CU42"/>
  <c r="CT42"/>
  <c r="CQ42"/>
  <c r="CP42"/>
  <c r="BX42"/>
  <c r="BR42"/>
  <c r="BL42"/>
  <c r="BF42"/>
  <c r="AZ42"/>
  <c r="AE42"/>
  <c r="Y42"/>
  <c r="S42"/>
  <c r="CV42" s="1"/>
  <c r="M42"/>
  <c r="G42"/>
  <c r="CU41"/>
  <c r="CT41"/>
  <c r="CQ41"/>
  <c r="CP41"/>
  <c r="BX41"/>
  <c r="BR41"/>
  <c r="BL41"/>
  <c r="BF41"/>
  <c r="AZ41"/>
  <c r="AE41"/>
  <c r="Y41"/>
  <c r="S41"/>
  <c r="CV41" s="1"/>
  <c r="M41"/>
  <c r="G41"/>
  <c r="CU40"/>
  <c r="CT40"/>
  <c r="CQ40"/>
  <c r="CP40"/>
  <c r="BX40"/>
  <c r="BR40"/>
  <c r="BL40"/>
  <c r="BF40"/>
  <c r="AZ40"/>
  <c r="AE40"/>
  <c r="Y40"/>
  <c r="S40"/>
  <c r="CV40" s="1"/>
  <c r="M40"/>
  <c r="G40"/>
  <c r="CU39"/>
  <c r="CT39"/>
  <c r="CQ39"/>
  <c r="CP39"/>
  <c r="BX39"/>
  <c r="BR39"/>
  <c r="BL39"/>
  <c r="BF39"/>
  <c r="AZ39"/>
  <c r="AE39"/>
  <c r="Y39"/>
  <c r="S39"/>
  <c r="CV39" s="1"/>
  <c r="M39"/>
  <c r="G39"/>
  <c r="CU38"/>
  <c r="CT38"/>
  <c r="CQ38"/>
  <c r="CP38"/>
  <c r="BX38"/>
  <c r="BR38"/>
  <c r="BL38"/>
  <c r="BF38"/>
  <c r="AZ38"/>
  <c r="AE38"/>
  <c r="Y38"/>
  <c r="S38"/>
  <c r="CV38" s="1"/>
  <c r="M38"/>
  <c r="G38"/>
  <c r="CU37"/>
  <c r="CT37"/>
  <c r="CQ37"/>
  <c r="CP37"/>
  <c r="BX37"/>
  <c r="BR37"/>
  <c r="BL37"/>
  <c r="BF37"/>
  <c r="AZ37"/>
  <c r="AE37"/>
  <c r="Y37"/>
  <c r="S37"/>
  <c r="CV37" s="1"/>
  <c r="M37"/>
  <c r="G37"/>
  <c r="CU36"/>
  <c r="CT36"/>
  <c r="CQ36"/>
  <c r="CP36"/>
  <c r="BX36"/>
  <c r="BR36"/>
  <c r="BL36"/>
  <c r="BF36"/>
  <c r="AZ36"/>
  <c r="AE36"/>
  <c r="Y36"/>
  <c r="S36"/>
  <c r="CV36" s="1"/>
  <c r="M36"/>
  <c r="G36"/>
  <c r="CU35"/>
  <c r="CT35"/>
  <c r="CQ35"/>
  <c r="CP35"/>
  <c r="BX35"/>
  <c r="BR35"/>
  <c r="BL35"/>
  <c r="BF35"/>
  <c r="AZ35"/>
  <c r="AE35"/>
  <c r="Y35"/>
  <c r="S35"/>
  <c r="CV35" s="1"/>
  <c r="M35"/>
  <c r="G35"/>
  <c r="CU34"/>
  <c r="CT34"/>
  <c r="CQ34"/>
  <c r="CP34"/>
  <c r="BX34"/>
  <c r="BR34"/>
  <c r="BL34"/>
  <c r="BF34"/>
  <c r="AZ34"/>
  <c r="AE34"/>
  <c r="Y34"/>
  <c r="S34"/>
  <c r="CV34" s="1"/>
  <c r="M34"/>
  <c r="G34"/>
  <c r="CU33"/>
  <c r="CT33"/>
  <c r="CQ33"/>
  <c r="CP33"/>
  <c r="BX33"/>
  <c r="BR33"/>
  <c r="BL33"/>
  <c r="BF33"/>
  <c r="AZ33"/>
  <c r="AE33"/>
  <c r="Y33"/>
  <c r="S33"/>
  <c r="CV33" s="1"/>
  <c r="M33"/>
  <c r="G33"/>
  <c r="CU32"/>
  <c r="CT32"/>
  <c r="CQ32"/>
  <c r="CP32"/>
  <c r="BX32"/>
  <c r="BR32"/>
  <c r="BL32"/>
  <c r="BF32"/>
  <c r="AZ32"/>
  <c r="AE32"/>
  <c r="Y32"/>
  <c r="S32"/>
  <c r="CV32" s="1"/>
  <c r="M32"/>
  <c r="G32"/>
  <c r="CU31"/>
  <c r="CT31"/>
  <c r="CQ31"/>
  <c r="CP31"/>
  <c r="BX31"/>
  <c r="BR31"/>
  <c r="BL31"/>
  <c r="BF31"/>
  <c r="AZ31"/>
  <c r="AE31"/>
  <c r="Y31"/>
  <c r="S31"/>
  <c r="CV31" s="1"/>
  <c r="M31"/>
  <c r="G31"/>
  <c r="CU30"/>
  <c r="CT30"/>
  <c r="CQ30"/>
  <c r="CP30"/>
  <c r="BX30"/>
  <c r="BR30"/>
  <c r="BL30"/>
  <c r="BF30"/>
  <c r="AZ30"/>
  <c r="AE30"/>
  <c r="Y30"/>
  <c r="S30"/>
  <c r="CV30" s="1"/>
  <c r="M30"/>
  <c r="G30"/>
  <c r="CU29"/>
  <c r="CT29"/>
  <c r="CQ29"/>
  <c r="CP29"/>
  <c r="BX29"/>
  <c r="BR29"/>
  <c r="BL29"/>
  <c r="BF29"/>
  <c r="AZ29"/>
  <c r="AE29"/>
  <c r="Y29"/>
  <c r="S29"/>
  <c r="CV29" s="1"/>
  <c r="M29"/>
  <c r="G29"/>
  <c r="CW28"/>
  <c r="CU28"/>
  <c r="CT28"/>
  <c r="CS28"/>
  <c r="CR28"/>
  <c r="CQ28"/>
  <c r="CP28"/>
  <c r="BX28"/>
  <c r="BR28"/>
  <c r="BL28"/>
  <c r="BF28"/>
  <c r="AZ28"/>
  <c r="AE28"/>
  <c r="Y28"/>
  <c r="S28"/>
  <c r="M28"/>
  <c r="G28"/>
  <c r="CU27"/>
  <c r="CT27"/>
  <c r="CQ27"/>
  <c r="CP27"/>
  <c r="BX27"/>
  <c r="BR27"/>
  <c r="BL27"/>
  <c r="BF27"/>
  <c r="AZ27"/>
  <c r="AE27"/>
  <c r="Y27"/>
  <c r="S27"/>
  <c r="M27"/>
  <c r="CV27" s="1"/>
  <c r="G27"/>
  <c r="CU26"/>
  <c r="CT26"/>
  <c r="CQ26"/>
  <c r="CP26"/>
  <c r="BX26"/>
  <c r="BR26"/>
  <c r="BL26"/>
  <c r="BF26"/>
  <c r="AZ26"/>
  <c r="AE26"/>
  <c r="Y26"/>
  <c r="S26"/>
  <c r="M26"/>
  <c r="CV26" s="1"/>
  <c r="G26"/>
  <c r="CU25"/>
  <c r="CT25"/>
  <c r="CQ25"/>
  <c r="CP25"/>
  <c r="BX25"/>
  <c r="BR25"/>
  <c r="BL25"/>
  <c r="BF25"/>
  <c r="AZ25"/>
  <c r="AE25"/>
  <c r="Y25"/>
  <c r="S25"/>
  <c r="M25"/>
  <c r="G25"/>
  <c r="CU24"/>
  <c r="CT24"/>
  <c r="CQ24"/>
  <c r="CP24"/>
  <c r="BX24"/>
  <c r="BR24"/>
  <c r="BL24"/>
  <c r="BF24"/>
  <c r="AZ24"/>
  <c r="AE24"/>
  <c r="Y24"/>
  <c r="S24"/>
  <c r="M24"/>
  <c r="CV24" s="1"/>
  <c r="G24"/>
  <c r="CU23"/>
  <c r="CT23"/>
  <c r="CQ23"/>
  <c r="CP23"/>
  <c r="BX23"/>
  <c r="BR23"/>
  <c r="BL23"/>
  <c r="BF23"/>
  <c r="AZ23"/>
  <c r="AE23"/>
  <c r="Y23"/>
  <c r="S23"/>
  <c r="M23"/>
  <c r="CV23" s="1"/>
  <c r="G23"/>
  <c r="CU22"/>
  <c r="CT22"/>
  <c r="CQ22"/>
  <c r="CP22"/>
  <c r="BX22"/>
  <c r="BR22"/>
  <c r="BL22"/>
  <c r="BF22"/>
  <c r="AZ22"/>
  <c r="AE22"/>
  <c r="Y22"/>
  <c r="S22"/>
  <c r="M22"/>
  <c r="CV22" s="1"/>
  <c r="G22"/>
  <c r="CU21"/>
  <c r="CT21"/>
  <c r="CQ21"/>
  <c r="CP21"/>
  <c r="BX21"/>
  <c r="BR21"/>
  <c r="BL21"/>
  <c r="BF21"/>
  <c r="AZ21"/>
  <c r="AE21"/>
  <c r="Y21"/>
  <c r="S21"/>
  <c r="M21"/>
  <c r="CV21" s="1"/>
  <c r="G21"/>
  <c r="CU20"/>
  <c r="CT20"/>
  <c r="CQ20"/>
  <c r="CP20"/>
  <c r="BX20"/>
  <c r="BR20"/>
  <c r="BL20"/>
  <c r="BF20"/>
  <c r="AZ20"/>
  <c r="AE20"/>
  <c r="Y20"/>
  <c r="S20"/>
  <c r="M20"/>
  <c r="CV20" s="1"/>
  <c r="G20"/>
  <c r="CU19"/>
  <c r="CT19"/>
  <c r="CQ19"/>
  <c r="CP19"/>
  <c r="BX19"/>
  <c r="BR19"/>
  <c r="BL19"/>
  <c r="BF19"/>
  <c r="AZ19"/>
  <c r="AE19"/>
  <c r="Y19"/>
  <c r="S19"/>
  <c r="M19"/>
  <c r="CV19" s="1"/>
  <c r="G19"/>
  <c r="CU18"/>
  <c r="CT18"/>
  <c r="CQ18"/>
  <c r="CP18"/>
  <c r="BX18"/>
  <c r="BR18"/>
  <c r="BL18"/>
  <c r="BF18"/>
  <c r="AZ18"/>
  <c r="AE18"/>
  <c r="Y18"/>
  <c r="S18"/>
  <c r="M18"/>
  <c r="CV18" s="1"/>
  <c r="G18"/>
  <c r="CU17"/>
  <c r="CT17"/>
  <c r="CQ17"/>
  <c r="CP17"/>
  <c r="BX17"/>
  <c r="BR17"/>
  <c r="BL17"/>
  <c r="BF17"/>
  <c r="AZ17"/>
  <c r="AE17"/>
  <c r="Y17"/>
  <c r="S17"/>
  <c r="M17"/>
  <c r="G17"/>
  <c r="CU16"/>
  <c r="CT16"/>
  <c r="CQ16"/>
  <c r="CP16"/>
  <c r="BX16"/>
  <c r="BR16"/>
  <c r="BL16"/>
  <c r="BF16"/>
  <c r="AZ16"/>
  <c r="AE16"/>
  <c r="Y16"/>
  <c r="S16"/>
  <c r="M16"/>
  <c r="G16"/>
  <c r="CU15"/>
  <c r="CT15"/>
  <c r="CQ15"/>
  <c r="CP15"/>
  <c r="BX15"/>
  <c r="BR15"/>
  <c r="BL15"/>
  <c r="BF15"/>
  <c r="AZ15"/>
  <c r="AE15"/>
  <c r="Y15"/>
  <c r="S15"/>
  <c r="M15"/>
  <c r="CV15" s="1"/>
  <c r="G15"/>
  <c r="CU14"/>
  <c r="CT14"/>
  <c r="CQ14"/>
  <c r="CP14"/>
  <c r="BX14"/>
  <c r="BR14"/>
  <c r="BL14"/>
  <c r="BF14"/>
  <c r="AZ14"/>
  <c r="AE14"/>
  <c r="Y14"/>
  <c r="S14"/>
  <c r="M14"/>
  <c r="CV14" s="1"/>
  <c r="G14"/>
  <c r="CU13"/>
  <c r="CT13"/>
  <c r="CQ13"/>
  <c r="CP13"/>
  <c r="BX13"/>
  <c r="BR13"/>
  <c r="BL13"/>
  <c r="BF13"/>
  <c r="AZ13"/>
  <c r="AE13"/>
  <c r="Y13"/>
  <c r="S13"/>
  <c r="M13"/>
  <c r="CV13" s="1"/>
  <c r="G13"/>
  <c r="CU12"/>
  <c r="CT12"/>
  <c r="CQ12"/>
  <c r="CP12"/>
  <c r="BX12"/>
  <c r="BR12"/>
  <c r="BL12"/>
  <c r="BF12"/>
  <c r="AZ12"/>
  <c r="AE12"/>
  <c r="Y12"/>
  <c r="S12"/>
  <c r="M12"/>
  <c r="CV12" s="1"/>
  <c r="G12"/>
  <c r="CU11"/>
  <c r="CT11"/>
  <c r="CQ11"/>
  <c r="CP11"/>
  <c r="BX11"/>
  <c r="BR11"/>
  <c r="BL11"/>
  <c r="BF11"/>
  <c r="AZ11"/>
  <c r="AE11"/>
  <c r="Y11"/>
  <c r="S11"/>
  <c r="M11"/>
  <c r="G11"/>
  <c r="CU10"/>
  <c r="CT10"/>
  <c r="CQ10"/>
  <c r="CP10"/>
  <c r="BX10"/>
  <c r="BR10"/>
  <c r="BL10"/>
  <c r="BF10"/>
  <c r="AZ10"/>
  <c r="AE10"/>
  <c r="Y10"/>
  <c r="S10"/>
  <c r="M10"/>
  <c r="CV10" s="1"/>
  <c r="G10"/>
  <c r="CU9"/>
  <c r="CT9"/>
  <c r="CQ9"/>
  <c r="CP9"/>
  <c r="BX9"/>
  <c r="BR9"/>
  <c r="BO113" s="1"/>
  <c r="BL9"/>
  <c r="BF9"/>
  <c r="BC113" s="1"/>
  <c r="AZ9"/>
  <c r="AE9"/>
  <c r="AB113" s="1"/>
  <c r="Y9"/>
  <c r="S9"/>
  <c r="P113" s="1"/>
  <c r="M9"/>
  <c r="G9"/>
  <c r="D113" s="1"/>
  <c r="CR8"/>
  <c r="CS81" l="1"/>
  <c r="CV56"/>
  <c r="CV57"/>
  <c r="CV58"/>
  <c r="CV59"/>
  <c r="CV60"/>
  <c r="CV61"/>
  <c r="CV62"/>
  <c r="CV63"/>
  <c r="CV64"/>
  <c r="CV65"/>
  <c r="CV66"/>
  <c r="CV67"/>
  <c r="CV68"/>
  <c r="CV69"/>
  <c r="CV70"/>
  <c r="CV71"/>
  <c r="CV72"/>
  <c r="CV73"/>
  <c r="CV74"/>
  <c r="CV75"/>
  <c r="CV76"/>
  <c r="CV77"/>
  <c r="CV78"/>
  <c r="CW98"/>
  <c r="CW97"/>
  <c r="CW92"/>
  <c r="CW91"/>
  <c r="CW87"/>
  <c r="CW86"/>
  <c r="CW84"/>
  <c r="CR79"/>
  <c r="CS79" s="1"/>
  <c r="CV16"/>
  <c r="CV11"/>
  <c r="CV17"/>
  <c r="CV25"/>
  <c r="CR13"/>
  <c r="CS13" s="1"/>
  <c r="CR15"/>
  <c r="CS15" s="1"/>
  <c r="CR17"/>
  <c r="CS17" s="1"/>
  <c r="CR19"/>
  <c r="CS19" s="1"/>
  <c r="CR21"/>
  <c r="CS21" s="1"/>
  <c r="CW23"/>
  <c r="CR23"/>
  <c r="CS23" s="1"/>
  <c r="CW25"/>
  <c r="CR25"/>
  <c r="CS25" s="1"/>
  <c r="CW27"/>
  <c r="CR27"/>
  <c r="CS27" s="1"/>
  <c r="CR30"/>
  <c r="CS30" s="1"/>
  <c r="CW30"/>
  <c r="CR32"/>
  <c r="CS32" s="1"/>
  <c r="CR34"/>
  <c r="CS34" s="1"/>
  <c r="CR36"/>
  <c r="CS36" s="1"/>
  <c r="CR38"/>
  <c r="CS38" s="1"/>
  <c r="CR40"/>
  <c r="CS40" s="1"/>
  <c r="CW40"/>
  <c r="CR42"/>
  <c r="CS42" s="1"/>
  <c r="CW42"/>
  <c r="CR44"/>
  <c r="CS44" s="1"/>
  <c r="CR46"/>
  <c r="CS46" s="1"/>
  <c r="CW46"/>
  <c r="CR48"/>
  <c r="CS48" s="1"/>
  <c r="J114"/>
  <c r="J113"/>
  <c r="CV9"/>
  <c r="V114"/>
  <c r="V113"/>
  <c r="AW114"/>
  <c r="AW113"/>
  <c r="BI114"/>
  <c r="BI113"/>
  <c r="BU114"/>
  <c r="BU113"/>
  <c r="CR11"/>
  <c r="CS11" s="1"/>
  <c r="CW11"/>
  <c r="CR10"/>
  <c r="CS10" s="1"/>
  <c r="J111"/>
  <c r="V111"/>
  <c r="AH111"/>
  <c r="AP111"/>
  <c r="AW111"/>
  <c r="BI111"/>
  <c r="BU111"/>
  <c r="CE111"/>
  <c r="CM111"/>
  <c r="CR12"/>
  <c r="CS12" s="1"/>
  <c r="CR14"/>
  <c r="CS14" s="1"/>
  <c r="CW14"/>
  <c r="CW16"/>
  <c r="CR16"/>
  <c r="CS16" s="1"/>
  <c r="CW18"/>
  <c r="CR18"/>
  <c r="CS18" s="1"/>
  <c r="CR20"/>
  <c r="CS20" s="1"/>
  <c r="CR22"/>
  <c r="CS22" s="1"/>
  <c r="CW22"/>
  <c r="CW24"/>
  <c r="CR24"/>
  <c r="CS24" s="1"/>
  <c r="CR26"/>
  <c r="CS26" s="1"/>
  <c r="CR29"/>
  <c r="CS29" s="1"/>
  <c r="CW29"/>
  <c r="CR31"/>
  <c r="CS31" s="1"/>
  <c r="CW31"/>
  <c r="CR33"/>
  <c r="CS33" s="1"/>
  <c r="CR35"/>
  <c r="CS35" s="1"/>
  <c r="CR37"/>
  <c r="CS37" s="1"/>
  <c r="CR39"/>
  <c r="CS39" s="1"/>
  <c r="CR41"/>
  <c r="CS41" s="1"/>
  <c r="CW41"/>
  <c r="CR43"/>
  <c r="CS43" s="1"/>
  <c r="CR45"/>
  <c r="CS45" s="1"/>
  <c r="CR47"/>
  <c r="CS47" s="1"/>
  <c r="CW47"/>
  <c r="CR49"/>
  <c r="CS49" s="1"/>
  <c r="CR50"/>
  <c r="CS50" s="1"/>
  <c r="CR51"/>
  <c r="CS51" s="1"/>
  <c r="CR52"/>
  <c r="CS52" s="1"/>
  <c r="CR53"/>
  <c r="CS53" s="1"/>
  <c r="CW53"/>
  <c r="CR54"/>
  <c r="CS54" s="1"/>
  <c r="CR55"/>
  <c r="CS55" s="1"/>
  <c r="CR56"/>
  <c r="CS56" s="1"/>
  <c r="CW56"/>
  <c r="CR57"/>
  <c r="CS57" s="1"/>
  <c r="CR58"/>
  <c r="CS58" s="1"/>
  <c r="CW58"/>
  <c r="CR59"/>
  <c r="CS59" s="1"/>
  <c r="CR60"/>
  <c r="CS60" s="1"/>
  <c r="CR61"/>
  <c r="CS61" s="1"/>
  <c r="CR62"/>
  <c r="CS62" s="1"/>
  <c r="CR63"/>
  <c r="CS63" s="1"/>
  <c r="CW63"/>
  <c r="CR64"/>
  <c r="CS64" s="1"/>
  <c r="CW64"/>
  <c r="CR65"/>
  <c r="CS65" s="1"/>
  <c r="CW65"/>
  <c r="CR66"/>
  <c r="CS66" s="1"/>
  <c r="CR67"/>
  <c r="CS67" s="1"/>
  <c r="CW67"/>
  <c r="CR68"/>
  <c r="CS68" s="1"/>
  <c r="CR69"/>
  <c r="CS69" s="1"/>
  <c r="CR70"/>
  <c r="CS70" s="1"/>
  <c r="CW70"/>
  <c r="CR71"/>
  <c r="CS71" s="1"/>
  <c r="CW71"/>
  <c r="CR72"/>
  <c r="CS72" s="1"/>
  <c r="CR73"/>
  <c r="CS73" s="1"/>
  <c r="CR74"/>
  <c r="CS74" s="1"/>
  <c r="CR75"/>
  <c r="CS75" s="1"/>
  <c r="CR76"/>
  <c r="CS76" s="1"/>
  <c r="CR77"/>
  <c r="CS77" s="1"/>
  <c r="CR78"/>
  <c r="CS78" s="1"/>
  <c r="CW78"/>
  <c r="D111"/>
  <c r="P111"/>
  <c r="AB111"/>
  <c r="AL111"/>
  <c r="AT111"/>
  <c r="BC111"/>
  <c r="BO111"/>
  <c r="CA111"/>
  <c r="CI111"/>
  <c r="D114"/>
  <c r="D115" s="1"/>
  <c r="P114"/>
  <c r="P115" s="1"/>
  <c r="AB114"/>
  <c r="AB115" s="1"/>
  <c r="BC114"/>
  <c r="BC115" s="1"/>
  <c r="BO114"/>
  <c r="BO115" s="1"/>
  <c r="CM93" i="3"/>
  <c r="CM94"/>
  <c r="CI94"/>
  <c r="CE94"/>
  <c r="CA94"/>
  <c r="CI93"/>
  <c r="CI95" s="1"/>
  <c r="CE93"/>
  <c r="CA93"/>
  <c r="CA95" s="1"/>
  <c r="CM88"/>
  <c r="CM90" s="1"/>
  <c r="CI88"/>
  <c r="CI90" s="1"/>
  <c r="CE88"/>
  <c r="CE90" s="1"/>
  <c r="CA88"/>
  <c r="CA90" s="1"/>
  <c r="CM87"/>
  <c r="CI87"/>
  <c r="CE87"/>
  <c r="CA87"/>
  <c r="CM86"/>
  <c r="CI86"/>
  <c r="CE86"/>
  <c r="CA86"/>
  <c r="CM85"/>
  <c r="CI85"/>
  <c r="CE85"/>
  <c r="CA85"/>
  <c r="CM84"/>
  <c r="CI84"/>
  <c r="CE84"/>
  <c r="CA84"/>
  <c r="CM83"/>
  <c r="CI83"/>
  <c r="CE83"/>
  <c r="CA83"/>
  <c r="CM82"/>
  <c r="CI82"/>
  <c r="CE82"/>
  <c r="CA82"/>
  <c r="CM81"/>
  <c r="CM89" s="1"/>
  <c r="CI81"/>
  <c r="CI89" s="1"/>
  <c r="CI92" s="1"/>
  <c r="CE81"/>
  <c r="CE89" s="1"/>
  <c r="CE92" s="1"/>
  <c r="CA81"/>
  <c r="CA89" s="1"/>
  <c r="CA92" s="1"/>
  <c r="AT94"/>
  <c r="AT93"/>
  <c r="AT88"/>
  <c r="AT90" s="1"/>
  <c r="AT87"/>
  <c r="AT86"/>
  <c r="AT85"/>
  <c r="AT84"/>
  <c r="AT83"/>
  <c r="AT82"/>
  <c r="AT81"/>
  <c r="J81"/>
  <c r="AP94"/>
  <c r="AP93"/>
  <c r="AP88"/>
  <c r="AP90" s="1"/>
  <c r="AP87"/>
  <c r="AP86"/>
  <c r="AP85"/>
  <c r="AP84"/>
  <c r="AP83"/>
  <c r="AP82"/>
  <c r="AP81"/>
  <c r="AL94"/>
  <c r="AL93"/>
  <c r="AL88"/>
  <c r="AL90" s="1"/>
  <c r="AL87"/>
  <c r="AL86"/>
  <c r="AL85"/>
  <c r="AL84"/>
  <c r="AL83"/>
  <c r="AL82"/>
  <c r="AL81"/>
  <c r="AH93"/>
  <c r="AE78"/>
  <c r="AE77"/>
  <c r="AE76"/>
  <c r="AE75"/>
  <c r="AE74"/>
  <c r="AE73"/>
  <c r="AE72"/>
  <c r="AE71"/>
  <c r="AE70"/>
  <c r="AE69"/>
  <c r="AE68"/>
  <c r="AE67"/>
  <c r="AE66"/>
  <c r="AE65"/>
  <c r="AE64"/>
  <c r="AE63"/>
  <c r="AE62"/>
  <c r="AE61"/>
  <c r="AE60"/>
  <c r="AE59"/>
  <c r="AE58"/>
  <c r="AE57"/>
  <c r="AE56"/>
  <c r="AE55"/>
  <c r="AE54"/>
  <c r="AE53"/>
  <c r="AE52"/>
  <c r="AE51"/>
  <c r="AE50"/>
  <c r="AE49"/>
  <c r="AE48"/>
  <c r="AE47"/>
  <c r="AE46"/>
  <c r="AE45"/>
  <c r="AE44"/>
  <c r="AE43"/>
  <c r="AE42"/>
  <c r="AE41"/>
  <c r="AE40"/>
  <c r="AE39"/>
  <c r="AE38"/>
  <c r="AE37"/>
  <c r="AE36"/>
  <c r="AE35"/>
  <c r="AE34"/>
  <c r="AE3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BX78"/>
  <c r="BX77"/>
  <c r="BX76"/>
  <c r="BX75"/>
  <c r="BX74"/>
  <c r="BX73"/>
  <c r="BX72"/>
  <c r="BX71"/>
  <c r="BX70"/>
  <c r="BX69"/>
  <c r="BX68"/>
  <c r="BX67"/>
  <c r="BX66"/>
  <c r="BX65"/>
  <c r="BX64"/>
  <c r="BX63"/>
  <c r="BX62"/>
  <c r="BX61"/>
  <c r="BX60"/>
  <c r="BX59"/>
  <c r="BX58"/>
  <c r="BX57"/>
  <c r="BX56"/>
  <c r="BX55"/>
  <c r="BX54"/>
  <c r="BX53"/>
  <c r="BX52"/>
  <c r="BX51"/>
  <c r="BX50"/>
  <c r="BX49"/>
  <c r="BX48"/>
  <c r="BX47"/>
  <c r="BX46"/>
  <c r="BX45"/>
  <c r="BX44"/>
  <c r="BX43"/>
  <c r="BX42"/>
  <c r="BX41"/>
  <c r="BX40"/>
  <c r="BX39"/>
  <c r="BX38"/>
  <c r="BX37"/>
  <c r="BX36"/>
  <c r="BX35"/>
  <c r="BX34"/>
  <c r="BX33"/>
  <c r="BX32"/>
  <c r="BX31"/>
  <c r="BX30"/>
  <c r="BX29"/>
  <c r="BX28"/>
  <c r="BX27"/>
  <c r="BX26"/>
  <c r="BX25"/>
  <c r="BX24"/>
  <c r="BX23"/>
  <c r="BX22"/>
  <c r="BX21"/>
  <c r="BX20"/>
  <c r="BX19"/>
  <c r="BX18"/>
  <c r="BX17"/>
  <c r="BX16"/>
  <c r="BX15"/>
  <c r="BX14"/>
  <c r="BX13"/>
  <c r="BX12"/>
  <c r="BX11"/>
  <c r="BX10"/>
  <c r="BX9"/>
  <c r="BR78"/>
  <c r="BR77"/>
  <c r="BR76"/>
  <c r="BR75"/>
  <c r="BR74"/>
  <c r="BR73"/>
  <c r="BR72"/>
  <c r="BR71"/>
  <c r="BR70"/>
  <c r="BR69"/>
  <c r="BR68"/>
  <c r="BR67"/>
  <c r="BR66"/>
  <c r="BR65"/>
  <c r="BR64"/>
  <c r="BR63"/>
  <c r="BR62"/>
  <c r="BR61"/>
  <c r="BR60"/>
  <c r="BR59"/>
  <c r="BR58"/>
  <c r="BR57"/>
  <c r="BR56"/>
  <c r="BR55"/>
  <c r="BR54"/>
  <c r="BR53"/>
  <c r="BR52"/>
  <c r="BR51"/>
  <c r="BR50"/>
  <c r="BR49"/>
  <c r="BR48"/>
  <c r="BR47"/>
  <c r="BR46"/>
  <c r="BR45"/>
  <c r="BR44"/>
  <c r="BR43"/>
  <c r="BR42"/>
  <c r="BR41"/>
  <c r="BR40"/>
  <c r="BR39"/>
  <c r="BR38"/>
  <c r="BR37"/>
  <c r="BR36"/>
  <c r="BR35"/>
  <c r="BR34"/>
  <c r="BR33"/>
  <c r="BR32"/>
  <c r="BR31"/>
  <c r="BR30"/>
  <c r="BR29"/>
  <c r="BR28"/>
  <c r="BR27"/>
  <c r="BR26"/>
  <c r="BR25"/>
  <c r="BR24"/>
  <c r="BR23"/>
  <c r="BR22"/>
  <c r="BR21"/>
  <c r="BR20"/>
  <c r="BR19"/>
  <c r="BR18"/>
  <c r="BR17"/>
  <c r="BR16"/>
  <c r="BR15"/>
  <c r="BR14"/>
  <c r="BR13"/>
  <c r="BR12"/>
  <c r="BR11"/>
  <c r="BR10"/>
  <c r="BR9"/>
  <c r="BL78"/>
  <c r="BL77"/>
  <c r="BL76"/>
  <c r="BL75"/>
  <c r="BL74"/>
  <c r="BL73"/>
  <c r="BL72"/>
  <c r="BL71"/>
  <c r="BL70"/>
  <c r="BL69"/>
  <c r="BL68"/>
  <c r="BL67"/>
  <c r="BL66"/>
  <c r="BL65"/>
  <c r="BL64"/>
  <c r="BL63"/>
  <c r="BL62"/>
  <c r="BL61"/>
  <c r="BL60"/>
  <c r="BL59"/>
  <c r="BL58"/>
  <c r="BL57"/>
  <c r="BL56"/>
  <c r="BL55"/>
  <c r="BL54"/>
  <c r="BL53"/>
  <c r="BL52"/>
  <c r="BL51"/>
  <c r="BL50"/>
  <c r="BL49"/>
  <c r="BL48"/>
  <c r="BL47"/>
  <c r="BL46"/>
  <c r="BL45"/>
  <c r="BL44"/>
  <c r="BL43"/>
  <c r="BL42"/>
  <c r="BL41"/>
  <c r="BL40"/>
  <c r="BL39"/>
  <c r="BL38"/>
  <c r="BL37"/>
  <c r="BL36"/>
  <c r="BL35"/>
  <c r="BL34"/>
  <c r="BL33"/>
  <c r="BL32"/>
  <c r="BL31"/>
  <c r="BL30"/>
  <c r="BL29"/>
  <c r="BL28"/>
  <c r="BL27"/>
  <c r="BL26"/>
  <c r="BL25"/>
  <c r="BL24"/>
  <c r="BL23"/>
  <c r="BL22"/>
  <c r="BL21"/>
  <c r="BL20"/>
  <c r="BL19"/>
  <c r="BL18"/>
  <c r="BL17"/>
  <c r="BL16"/>
  <c r="BL15"/>
  <c r="BL14"/>
  <c r="BL13"/>
  <c r="BL12"/>
  <c r="BL11"/>
  <c r="BL10"/>
  <c r="BL9"/>
  <c r="BF78"/>
  <c r="BF77"/>
  <c r="BF76"/>
  <c r="BF75"/>
  <c r="BF74"/>
  <c r="BF73"/>
  <c r="BF72"/>
  <c r="BF71"/>
  <c r="BF70"/>
  <c r="BF69"/>
  <c r="BF68"/>
  <c r="BF67"/>
  <c r="BF66"/>
  <c r="BF65"/>
  <c r="BF64"/>
  <c r="BF63"/>
  <c r="BF62"/>
  <c r="BF61"/>
  <c r="BF60"/>
  <c r="BF59"/>
  <c r="BF58"/>
  <c r="BF57"/>
  <c r="BF56"/>
  <c r="BF55"/>
  <c r="BF54"/>
  <c r="BF53"/>
  <c r="BF52"/>
  <c r="BF51"/>
  <c r="BF50"/>
  <c r="BF49"/>
  <c r="BF48"/>
  <c r="BF47"/>
  <c r="BF46"/>
  <c r="BF45"/>
  <c r="BF44"/>
  <c r="BF43"/>
  <c r="BF42"/>
  <c r="BF41"/>
  <c r="BF40"/>
  <c r="BF39"/>
  <c r="BF38"/>
  <c r="BF37"/>
  <c r="BF36"/>
  <c r="BF35"/>
  <c r="BF34"/>
  <c r="BF33"/>
  <c r="BF32"/>
  <c r="BF31"/>
  <c r="BF30"/>
  <c r="BF29"/>
  <c r="BF28"/>
  <c r="BF27"/>
  <c r="BF26"/>
  <c r="BF25"/>
  <c r="BF24"/>
  <c r="BF23"/>
  <c r="BF22"/>
  <c r="BF21"/>
  <c r="BF20"/>
  <c r="BF19"/>
  <c r="BF18"/>
  <c r="BF17"/>
  <c r="BF16"/>
  <c r="BF15"/>
  <c r="BF14"/>
  <c r="BF13"/>
  <c r="BF12"/>
  <c r="BF11"/>
  <c r="BF10"/>
  <c r="BF9"/>
  <c r="AZ64"/>
  <c r="AZ65"/>
  <c r="AZ66"/>
  <c r="AZ67"/>
  <c r="AZ68"/>
  <c r="AZ69"/>
  <c r="AZ70"/>
  <c r="AZ71"/>
  <c r="AZ72"/>
  <c r="AZ73"/>
  <c r="AZ74"/>
  <c r="AZ75"/>
  <c r="AZ76"/>
  <c r="AZ77"/>
  <c r="AZ78"/>
  <c r="AZ10"/>
  <c r="AZ11"/>
  <c r="AZ12"/>
  <c r="AZ13"/>
  <c r="AZ14"/>
  <c r="AZ15"/>
  <c r="AZ16"/>
  <c r="AZ17"/>
  <c r="AZ18"/>
  <c r="AZ19"/>
  <c r="AZ20"/>
  <c r="AZ21"/>
  <c r="AZ22"/>
  <c r="AZ23"/>
  <c r="AZ24"/>
  <c r="AZ25"/>
  <c r="AZ26"/>
  <c r="AZ27"/>
  <c r="AZ28"/>
  <c r="AZ29"/>
  <c r="AZ30"/>
  <c r="AZ31"/>
  <c r="AZ32"/>
  <c r="AZ33"/>
  <c r="AZ34"/>
  <c r="AZ35"/>
  <c r="AZ36"/>
  <c r="AZ37"/>
  <c r="AZ38"/>
  <c r="AZ39"/>
  <c r="AZ40"/>
  <c r="AZ41"/>
  <c r="AZ42"/>
  <c r="AZ43"/>
  <c r="AZ44"/>
  <c r="AZ45"/>
  <c r="AZ46"/>
  <c r="AZ47"/>
  <c r="AZ48"/>
  <c r="AZ49"/>
  <c r="AZ50"/>
  <c r="AZ51"/>
  <c r="AZ52"/>
  <c r="AZ53"/>
  <c r="AZ54"/>
  <c r="AZ55"/>
  <c r="AZ56"/>
  <c r="AZ57"/>
  <c r="AZ58"/>
  <c r="AZ59"/>
  <c r="AZ60"/>
  <c r="AZ61"/>
  <c r="AZ62"/>
  <c r="AZ63"/>
  <c r="Y78"/>
  <c r="Y77"/>
  <c r="Y76"/>
  <c r="Y75"/>
  <c r="Y74"/>
  <c r="Y73"/>
  <c r="Y72"/>
  <c r="Y71"/>
  <c r="Y70"/>
  <c r="Y69"/>
  <c r="Y68"/>
  <c r="Y67"/>
  <c r="Y66"/>
  <c r="Y65"/>
  <c r="Y64"/>
  <c r="Y63"/>
  <c r="Y62"/>
  <c r="Y61"/>
  <c r="Y60"/>
  <c r="Y59"/>
  <c r="Y58"/>
  <c r="Y57"/>
  <c r="Y56"/>
  <c r="Y55"/>
  <c r="Y54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M64"/>
  <c r="M65"/>
  <c r="M66"/>
  <c r="M67"/>
  <c r="M68"/>
  <c r="M69"/>
  <c r="M70"/>
  <c r="M71"/>
  <c r="M72"/>
  <c r="M73"/>
  <c r="M74"/>
  <c r="M75"/>
  <c r="M76"/>
  <c r="M77"/>
  <c r="M78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G64"/>
  <c r="G65"/>
  <c r="G66"/>
  <c r="G67"/>
  <c r="G68"/>
  <c r="G69"/>
  <c r="G70"/>
  <c r="G71"/>
  <c r="G72"/>
  <c r="G73"/>
  <c r="G74"/>
  <c r="G75"/>
  <c r="G76"/>
  <c r="G77"/>
  <c r="G78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9"/>
  <c r="M9"/>
  <c r="AZ9"/>
  <c r="CQ29"/>
  <c r="CP29"/>
  <c r="B6" i="4"/>
  <c r="CU10" i="3"/>
  <c r="CU11"/>
  <c r="CU12"/>
  <c r="CU13"/>
  <c r="CU14"/>
  <c r="CU15"/>
  <c r="CU16"/>
  <c r="CU17"/>
  <c r="CU18"/>
  <c r="CU19"/>
  <c r="CU20"/>
  <c r="CU21"/>
  <c r="CU22"/>
  <c r="CU23"/>
  <c r="CU24"/>
  <c r="CU25"/>
  <c r="CU26"/>
  <c r="CU27"/>
  <c r="CU28"/>
  <c r="CU29"/>
  <c r="CU30"/>
  <c r="CU31"/>
  <c r="CU32"/>
  <c r="CU33"/>
  <c r="CU34"/>
  <c r="CU35"/>
  <c r="CU36"/>
  <c r="CU37"/>
  <c r="CU38"/>
  <c r="CU39"/>
  <c r="CU40"/>
  <c r="CU41"/>
  <c r="CU42"/>
  <c r="CU43"/>
  <c r="CU44"/>
  <c r="CU45"/>
  <c r="CU46"/>
  <c r="CU47"/>
  <c r="CU48"/>
  <c r="CU49"/>
  <c r="CU50"/>
  <c r="CU51"/>
  <c r="CU52"/>
  <c r="CU53"/>
  <c r="CU54"/>
  <c r="CU55"/>
  <c r="CU56"/>
  <c r="CU57"/>
  <c r="CU58"/>
  <c r="CU59"/>
  <c r="CU60"/>
  <c r="CU61"/>
  <c r="CU62"/>
  <c r="CU63"/>
  <c r="CU64"/>
  <c r="CU65"/>
  <c r="CU66"/>
  <c r="CU67"/>
  <c r="CU68"/>
  <c r="CU69"/>
  <c r="CU70"/>
  <c r="CU71"/>
  <c r="CU72"/>
  <c r="CU73"/>
  <c r="CU74"/>
  <c r="CU75"/>
  <c r="CU76"/>
  <c r="CU77"/>
  <c r="CU78"/>
  <c r="CU9"/>
  <c r="CT64"/>
  <c r="CT65"/>
  <c r="CT66"/>
  <c r="CT67"/>
  <c r="CT68"/>
  <c r="CT69"/>
  <c r="CT70"/>
  <c r="CT71"/>
  <c r="CT72"/>
  <c r="CT73"/>
  <c r="CT74"/>
  <c r="CT75"/>
  <c r="CT76"/>
  <c r="CT77"/>
  <c r="CT78"/>
  <c r="CT10"/>
  <c r="CT11"/>
  <c r="CT12"/>
  <c r="CT13"/>
  <c r="CT14"/>
  <c r="CT15"/>
  <c r="CT16"/>
  <c r="CT17"/>
  <c r="CT18"/>
  <c r="CT19"/>
  <c r="CT20"/>
  <c r="CT21"/>
  <c r="CT22"/>
  <c r="CT23"/>
  <c r="CT24"/>
  <c r="CT25"/>
  <c r="CT26"/>
  <c r="CT27"/>
  <c r="CT28"/>
  <c r="CT29"/>
  <c r="CT30"/>
  <c r="CT31"/>
  <c r="CT32"/>
  <c r="CT33"/>
  <c r="CT34"/>
  <c r="CT35"/>
  <c r="CT36"/>
  <c r="CT37"/>
  <c r="CT38"/>
  <c r="CT39"/>
  <c r="CT40"/>
  <c r="CT41"/>
  <c r="CT42"/>
  <c r="CT43"/>
  <c r="CT44"/>
  <c r="CT45"/>
  <c r="CT46"/>
  <c r="CT47"/>
  <c r="CT48"/>
  <c r="CT49"/>
  <c r="CT50"/>
  <c r="CT51"/>
  <c r="CT52"/>
  <c r="CT53"/>
  <c r="CT54"/>
  <c r="CT55"/>
  <c r="CT56"/>
  <c r="CT57"/>
  <c r="CT58"/>
  <c r="CT59"/>
  <c r="CT60"/>
  <c r="CT61"/>
  <c r="CT62"/>
  <c r="CT63"/>
  <c r="CT9"/>
  <c r="CP64"/>
  <c r="CP65"/>
  <c r="CP66"/>
  <c r="CP67"/>
  <c r="CP68"/>
  <c r="CP69"/>
  <c r="CP70"/>
  <c r="CP71"/>
  <c r="CP72"/>
  <c r="CP73"/>
  <c r="CP74"/>
  <c r="CP75"/>
  <c r="CP76"/>
  <c r="CP77"/>
  <c r="CP78"/>
  <c r="CQ64"/>
  <c r="CQ65"/>
  <c r="CQ66"/>
  <c r="CQ67"/>
  <c r="CQ68"/>
  <c r="CQ69"/>
  <c r="CQ70"/>
  <c r="CQ71"/>
  <c r="CQ72"/>
  <c r="CQ73"/>
  <c r="CQ74"/>
  <c r="CQ75"/>
  <c r="CQ76"/>
  <c r="CQ77"/>
  <c r="CQ78"/>
  <c r="CQ10"/>
  <c r="CQ11"/>
  <c r="CQ12"/>
  <c r="CQ13"/>
  <c r="CQ14"/>
  <c r="CQ15"/>
  <c r="CQ16"/>
  <c r="CQ17"/>
  <c r="CQ18"/>
  <c r="CQ19"/>
  <c r="CQ20"/>
  <c r="CQ21"/>
  <c r="CQ22"/>
  <c r="CQ23"/>
  <c r="CQ24"/>
  <c r="CQ25"/>
  <c r="CQ26"/>
  <c r="CQ27"/>
  <c r="CQ28"/>
  <c r="CQ30"/>
  <c r="CQ31"/>
  <c r="CQ32"/>
  <c r="CQ33"/>
  <c r="CQ34"/>
  <c r="CQ35"/>
  <c r="CQ36"/>
  <c r="CQ37"/>
  <c r="CQ38"/>
  <c r="CQ39"/>
  <c r="CQ40"/>
  <c r="CQ41"/>
  <c r="CQ42"/>
  <c r="CQ43"/>
  <c r="CQ44"/>
  <c r="CQ45"/>
  <c r="CQ46"/>
  <c r="CQ47"/>
  <c r="CQ48"/>
  <c r="CQ49"/>
  <c r="CQ50"/>
  <c r="CQ51"/>
  <c r="CQ52"/>
  <c r="CQ53"/>
  <c r="CQ54"/>
  <c r="CQ55"/>
  <c r="CQ56"/>
  <c r="CQ57"/>
  <c r="CQ58"/>
  <c r="CQ59"/>
  <c r="CQ60"/>
  <c r="CQ61"/>
  <c r="CQ62"/>
  <c r="CQ63"/>
  <c r="CQ9"/>
  <c r="CP9"/>
  <c r="B5" i="4"/>
  <c r="D29"/>
  <c r="B29"/>
  <c r="CP10" i="3"/>
  <c r="CP11"/>
  <c r="CP12"/>
  <c r="CP13"/>
  <c r="CP14"/>
  <c r="CP15"/>
  <c r="CP16"/>
  <c r="CP17"/>
  <c r="CP18"/>
  <c r="CP19"/>
  <c r="CP20"/>
  <c r="CP21"/>
  <c r="CP22"/>
  <c r="CP23"/>
  <c r="CP24"/>
  <c r="CP25"/>
  <c r="CP26"/>
  <c r="CP27"/>
  <c r="CP28"/>
  <c r="CP30"/>
  <c r="CP31"/>
  <c r="CP32"/>
  <c r="CP33"/>
  <c r="CP34"/>
  <c r="CP35"/>
  <c r="CP36"/>
  <c r="CP37"/>
  <c r="CP38"/>
  <c r="CP39"/>
  <c r="CP40"/>
  <c r="CP41"/>
  <c r="CP42"/>
  <c r="CP43"/>
  <c r="CP44"/>
  <c r="CP45"/>
  <c r="CP46"/>
  <c r="CP47"/>
  <c r="CP48"/>
  <c r="CP49"/>
  <c r="CP50"/>
  <c r="CP51"/>
  <c r="CP52"/>
  <c r="CP53"/>
  <c r="CP54"/>
  <c r="CP55"/>
  <c r="CP56"/>
  <c r="CP57"/>
  <c r="CP58"/>
  <c r="CP59"/>
  <c r="CP60"/>
  <c r="CP61"/>
  <c r="CP62"/>
  <c r="CP63"/>
  <c r="AL95" l="1"/>
  <c r="CE95"/>
  <c r="CM95"/>
  <c r="CS115" i="5"/>
  <c r="CS113"/>
  <c r="CS111"/>
  <c r="CS116"/>
  <c r="CS114"/>
  <c r="CS112"/>
  <c r="CR9"/>
  <c r="CW9"/>
  <c r="J115"/>
  <c r="CW21"/>
  <c r="CW77"/>
  <c r="CW76"/>
  <c r="CW75"/>
  <c r="CW74"/>
  <c r="CW73"/>
  <c r="CW72"/>
  <c r="CW69"/>
  <c r="CW68"/>
  <c r="CW66"/>
  <c r="CW62"/>
  <c r="CW61"/>
  <c r="CW60"/>
  <c r="CW59"/>
  <c r="CW57"/>
  <c r="CW55"/>
  <c r="CW54"/>
  <c r="CW52"/>
  <c r="CW51"/>
  <c r="CW50"/>
  <c r="CW49"/>
  <c r="CW45"/>
  <c r="CW43"/>
  <c r="CW39"/>
  <c r="CW37"/>
  <c r="CW35"/>
  <c r="CW33"/>
  <c r="BU115"/>
  <c r="BI115"/>
  <c r="AW115"/>
  <c r="V115"/>
  <c r="CW48"/>
  <c r="CW44"/>
  <c r="AT95" i="3"/>
  <c r="AT89"/>
  <c r="AT91" s="1"/>
  <c r="AP89"/>
  <c r="AP92" s="1"/>
  <c r="AP95"/>
  <c r="AL89"/>
  <c r="AL92" s="1"/>
  <c r="CM91"/>
  <c r="CM92"/>
  <c r="CI91"/>
  <c r="CE91"/>
  <c r="CA91"/>
  <c r="AL91"/>
  <c r="CV73"/>
  <c r="CV69"/>
  <c r="CV67"/>
  <c r="CV71"/>
  <c r="CR71" s="1"/>
  <c r="CS71" s="1"/>
  <c r="CV75"/>
  <c r="CV70"/>
  <c r="CR70" s="1"/>
  <c r="CS70" s="1"/>
  <c r="CV66"/>
  <c r="CV74"/>
  <c r="CV78"/>
  <c r="CV77"/>
  <c r="CV65"/>
  <c r="CR65" s="1"/>
  <c r="CS65" s="1"/>
  <c r="CV76"/>
  <c r="CV72"/>
  <c r="CV68"/>
  <c r="CV64"/>
  <c r="CR64" s="1"/>
  <c r="CS64" s="1"/>
  <c r="B15" i="4"/>
  <c r="B14"/>
  <c r="B13"/>
  <c r="B12"/>
  <c r="B11"/>
  <c r="B8"/>
  <c r="B7"/>
  <c r="B4"/>
  <c r="CW81" i="5" l="1"/>
  <c r="CW96"/>
  <c r="CW94"/>
  <c r="CW90"/>
  <c r="CW88"/>
  <c r="CW82"/>
  <c r="CW95"/>
  <c r="CW93"/>
  <c r="CW89"/>
  <c r="CW85"/>
  <c r="CW83"/>
  <c r="CS9"/>
  <c r="CW13"/>
  <c r="CW15"/>
  <c r="CW17"/>
  <c r="CW19"/>
  <c r="CW32"/>
  <c r="CW34"/>
  <c r="CW36"/>
  <c r="CW38"/>
  <c r="CW10"/>
  <c r="CW12"/>
  <c r="CW20"/>
  <c r="CW26"/>
  <c r="AP91" i="3"/>
  <c r="AT92"/>
  <c r="CR8"/>
  <c r="CR73" s="1"/>
  <c r="CS73" s="1"/>
  <c r="AW82"/>
  <c r="D11" i="4" s="1"/>
  <c r="BU88" i="3"/>
  <c r="BU90" s="1"/>
  <c r="BO88"/>
  <c r="BO90" s="1"/>
  <c r="BI88"/>
  <c r="BI90" s="1"/>
  <c r="BC88"/>
  <c r="BC90" s="1"/>
  <c r="AW88"/>
  <c r="AW90" s="1"/>
  <c r="BU87"/>
  <c r="I15" i="4" s="1"/>
  <c r="BO87" i="3"/>
  <c r="I14" i="4" s="1"/>
  <c r="BI87" i="3"/>
  <c r="I13" i="4" s="1"/>
  <c r="BC87" i="3"/>
  <c r="I12" i="4" s="1"/>
  <c r="AW87" i="3"/>
  <c r="I11" i="4" s="1"/>
  <c r="BU86" i="3"/>
  <c r="H15" i="4" s="1"/>
  <c r="BO86" i="3"/>
  <c r="H14" i="4" s="1"/>
  <c r="BI86" i="3"/>
  <c r="H13" i="4" s="1"/>
  <c r="BC86" i="3"/>
  <c r="H12" i="4" s="1"/>
  <c r="AW86" i="3"/>
  <c r="H11" i="4" s="1"/>
  <c r="BU85" i="3"/>
  <c r="G15" i="4" s="1"/>
  <c r="BO85" i="3"/>
  <c r="G14" i="4" s="1"/>
  <c r="BI85" i="3"/>
  <c r="G13" i="4" s="1"/>
  <c r="BC85" i="3"/>
  <c r="G12" i="4" s="1"/>
  <c r="AW85" i="3"/>
  <c r="G11" i="4" s="1"/>
  <c r="BU84" i="3"/>
  <c r="F15" i="4" s="1"/>
  <c r="BO84" i="3"/>
  <c r="F14" i="4" s="1"/>
  <c r="BI84" i="3"/>
  <c r="F13" i="4" s="1"/>
  <c r="BC84" i="3"/>
  <c r="F12" i="4" s="1"/>
  <c r="AW84" i="3"/>
  <c r="F11" i="4" s="1"/>
  <c r="BU83" i="3"/>
  <c r="E15" i="4" s="1"/>
  <c r="BO83" i="3"/>
  <c r="E14" i="4" s="1"/>
  <c r="BI83" i="3"/>
  <c r="E13" i="4" s="1"/>
  <c r="BC83" i="3"/>
  <c r="E12" i="4" s="1"/>
  <c r="AW83" i="3"/>
  <c r="E11" i="4" s="1"/>
  <c r="BU82" i="3"/>
  <c r="D15" i="4" s="1"/>
  <c r="BO82" i="3"/>
  <c r="D14" i="4" s="1"/>
  <c r="BI82" i="3"/>
  <c r="D13" i="4" s="1"/>
  <c r="BC82" i="3"/>
  <c r="D12" i="4" s="1"/>
  <c r="BU81" i="3"/>
  <c r="C15" i="4" s="1"/>
  <c r="BO81" i="3"/>
  <c r="C14" i="4" s="1"/>
  <c r="BI81" i="3"/>
  <c r="C13" i="4" s="1"/>
  <c r="BC81" i="3"/>
  <c r="C12" i="4" s="1"/>
  <c r="AW81" i="3"/>
  <c r="C11" i="4" s="1"/>
  <c r="CR74" i="3" l="1"/>
  <c r="CS74" s="1"/>
  <c r="CR68"/>
  <c r="CS68" s="1"/>
  <c r="CR72"/>
  <c r="CS72" s="1"/>
  <c r="CR69"/>
  <c r="CS69" s="1"/>
  <c r="CR77"/>
  <c r="CS77" s="1"/>
  <c r="CS106" i="5"/>
  <c r="CS104"/>
  <c r="CS102"/>
  <c r="CS105"/>
  <c r="CS103"/>
  <c r="CS101"/>
  <c r="CV10" i="3"/>
  <c r="CR10" s="1"/>
  <c r="CS10" s="1"/>
  <c r="CV14"/>
  <c r="CR14" s="1"/>
  <c r="CS14" s="1"/>
  <c r="CV18"/>
  <c r="CR18" s="1"/>
  <c r="CS18" s="1"/>
  <c r="CV22"/>
  <c r="CR22" s="1"/>
  <c r="CS22" s="1"/>
  <c r="CV26"/>
  <c r="CR26" s="1"/>
  <c r="CS26" s="1"/>
  <c r="CV30"/>
  <c r="CR30" s="1"/>
  <c r="CS30" s="1"/>
  <c r="CV32"/>
  <c r="CR32" s="1"/>
  <c r="CV36"/>
  <c r="CR36" s="1"/>
  <c r="CS36" s="1"/>
  <c r="CV38"/>
  <c r="CR38" s="1"/>
  <c r="CS38" s="1"/>
  <c r="CV42"/>
  <c r="CR42" s="1"/>
  <c r="CS42" s="1"/>
  <c r="CV48"/>
  <c r="CR48" s="1"/>
  <c r="CS48" s="1"/>
  <c r="CV52"/>
  <c r="CR52" s="1"/>
  <c r="CS52" s="1"/>
  <c r="CV56"/>
  <c r="CR56" s="1"/>
  <c r="CS56" s="1"/>
  <c r="CV58"/>
  <c r="CR58" s="1"/>
  <c r="CS58" s="1"/>
  <c r="CV62"/>
  <c r="CR62" s="1"/>
  <c r="CS62" s="1"/>
  <c r="CV9"/>
  <c r="CV13"/>
  <c r="CR13" s="1"/>
  <c r="CS13" s="1"/>
  <c r="CV17"/>
  <c r="CR17" s="1"/>
  <c r="CS17" s="1"/>
  <c r="CV21"/>
  <c r="CR21" s="1"/>
  <c r="CS21" s="1"/>
  <c r="CV25"/>
  <c r="CR25" s="1"/>
  <c r="CS25" s="1"/>
  <c r="CV29"/>
  <c r="CR29" s="1"/>
  <c r="CS29" s="1"/>
  <c r="CV33"/>
  <c r="CR33" s="1"/>
  <c r="CS33" s="1"/>
  <c r="CV37"/>
  <c r="CR37" s="1"/>
  <c r="CS37" s="1"/>
  <c r="CV41"/>
  <c r="CR41" s="1"/>
  <c r="CS41" s="1"/>
  <c r="CV45"/>
  <c r="CR45" s="1"/>
  <c r="CS45" s="1"/>
  <c r="CV49"/>
  <c r="CR49" s="1"/>
  <c r="CS49" s="1"/>
  <c r="CV53"/>
  <c r="CR53" s="1"/>
  <c r="CS53" s="1"/>
  <c r="CV59"/>
  <c r="CR59" s="1"/>
  <c r="CS59" s="1"/>
  <c r="CR78"/>
  <c r="CR67"/>
  <c r="CR76"/>
  <c r="CR66"/>
  <c r="CR75"/>
  <c r="CV63"/>
  <c r="CR63" s="1"/>
  <c r="CS63" s="1"/>
  <c r="CR9"/>
  <c r="CV12"/>
  <c r="CR12" s="1"/>
  <c r="CV16"/>
  <c r="CR16" s="1"/>
  <c r="CV20"/>
  <c r="CR20" s="1"/>
  <c r="CV24"/>
  <c r="CR24" s="1"/>
  <c r="CR28"/>
  <c r="CV31"/>
  <c r="CR31" s="1"/>
  <c r="CV35"/>
  <c r="CR35" s="1"/>
  <c r="CV40"/>
  <c r="CR40" s="1"/>
  <c r="CV44"/>
  <c r="CR44" s="1"/>
  <c r="CV47"/>
  <c r="CR47" s="1"/>
  <c r="CV51"/>
  <c r="CR51" s="1"/>
  <c r="CV55"/>
  <c r="CR55" s="1"/>
  <c r="CV61"/>
  <c r="CR61" s="1"/>
  <c r="CV11"/>
  <c r="CR11" s="1"/>
  <c r="CV15"/>
  <c r="CR15" s="1"/>
  <c r="CV19"/>
  <c r="CR19" s="1"/>
  <c r="CV23"/>
  <c r="CR23" s="1"/>
  <c r="CV27"/>
  <c r="CR27" s="1"/>
  <c r="CV34"/>
  <c r="CR34" s="1"/>
  <c r="CV39"/>
  <c r="CR39" s="1"/>
  <c r="CV43"/>
  <c r="CR43" s="1"/>
  <c r="CV46"/>
  <c r="CR46" s="1"/>
  <c r="CV50"/>
  <c r="CR50" s="1"/>
  <c r="CV54"/>
  <c r="CR54" s="1"/>
  <c r="CV57"/>
  <c r="CR57" s="1"/>
  <c r="CV60"/>
  <c r="CR60" s="1"/>
  <c r="CS32"/>
  <c r="J11" i="4"/>
  <c r="AW94" i="3"/>
  <c r="J15" i="4"/>
  <c r="J14"/>
  <c r="BO89" i="3"/>
  <c r="BO92" s="1"/>
  <c r="M14" i="4" s="1"/>
  <c r="J12"/>
  <c r="J13"/>
  <c r="BU94" i="3"/>
  <c r="BC94"/>
  <c r="BO94"/>
  <c r="BI93"/>
  <c r="K13" i="4" s="1"/>
  <c r="BI94" i="3"/>
  <c r="AW89"/>
  <c r="BU89"/>
  <c r="BU91" s="1"/>
  <c r="L15" i="4" s="1"/>
  <c r="BC89" i="3"/>
  <c r="BC92" s="1"/>
  <c r="M12" i="4" s="1"/>
  <c r="BI89" i="3"/>
  <c r="BI92" s="1"/>
  <c r="M13" i="4" s="1"/>
  <c r="BO93" i="3"/>
  <c r="K14" i="4" s="1"/>
  <c r="AW93" i="3"/>
  <c r="BU93"/>
  <c r="K15" i="4" s="1"/>
  <c r="BC93" i="3"/>
  <c r="K12" i="4" s="1"/>
  <c r="AH81" i="3"/>
  <c r="AH82"/>
  <c r="AH83"/>
  <c r="AH84"/>
  <c r="AH85"/>
  <c r="AH86"/>
  <c r="AH87"/>
  <c r="AH88"/>
  <c r="AH90" s="1"/>
  <c r="AH94"/>
  <c r="C5" i="4"/>
  <c r="P81" i="3"/>
  <c r="C6" i="4" s="1"/>
  <c r="V81" i="3"/>
  <c r="C7" i="4" s="1"/>
  <c r="AB81" i="3"/>
  <c r="C8" i="4" s="1"/>
  <c r="J82" i="3"/>
  <c r="D5" i="4" s="1"/>
  <c r="P82" i="3"/>
  <c r="D6" i="4" s="1"/>
  <c r="V82" i="3"/>
  <c r="D7" i="4" s="1"/>
  <c r="AB82" i="3"/>
  <c r="D8" i="4" s="1"/>
  <c r="J83" i="3"/>
  <c r="E5" i="4" s="1"/>
  <c r="P83" i="3"/>
  <c r="E6" i="4" s="1"/>
  <c r="V83" i="3"/>
  <c r="E7" i="4" s="1"/>
  <c r="AB83" i="3"/>
  <c r="E8" i="4" s="1"/>
  <c r="J84" i="3"/>
  <c r="F5" i="4" s="1"/>
  <c r="P84" i="3"/>
  <c r="F6" i="4" s="1"/>
  <c r="V84" i="3"/>
  <c r="F7" i="4" s="1"/>
  <c r="AB84" i="3"/>
  <c r="F8" i="4" s="1"/>
  <c r="J85" i="3"/>
  <c r="G5" i="4" s="1"/>
  <c r="P85" i="3"/>
  <c r="G6" i="4" s="1"/>
  <c r="V85" i="3"/>
  <c r="G7" i="4" s="1"/>
  <c r="AB85" i="3"/>
  <c r="G8" i="4" s="1"/>
  <c r="J86" i="3"/>
  <c r="H5" i="4" s="1"/>
  <c r="P86" i="3"/>
  <c r="H6" i="4" s="1"/>
  <c r="V86" i="3"/>
  <c r="H7" i="4" s="1"/>
  <c r="AB86" i="3"/>
  <c r="H8" i="4" s="1"/>
  <c r="J87" i="3"/>
  <c r="I5" i="4" s="1"/>
  <c r="P87" i="3"/>
  <c r="I6" i="4" s="1"/>
  <c r="V87" i="3"/>
  <c r="V89" s="1"/>
  <c r="AB87"/>
  <c r="I8" i="4" s="1"/>
  <c r="J88" i="3"/>
  <c r="J90" s="1"/>
  <c r="P88"/>
  <c r="P90" s="1"/>
  <c r="V88"/>
  <c r="V90" s="1"/>
  <c r="AB88"/>
  <c r="AB90" s="1"/>
  <c r="D88"/>
  <c r="D87"/>
  <c r="I4" i="4" s="1"/>
  <c r="D86" i="3"/>
  <c r="H4" i="4" s="1"/>
  <c r="D85" i="3"/>
  <c r="G4" i="4" s="1"/>
  <c r="D84" i="3"/>
  <c r="F4" i="4" s="1"/>
  <c r="D83" i="3"/>
  <c r="E4" i="4" s="1"/>
  <c r="D82" i="3"/>
  <c r="D4" i="4" s="1"/>
  <c r="D81" i="3"/>
  <c r="C4" i="4" s="1"/>
  <c r="CS108" i="5" l="1"/>
  <c r="CS107"/>
  <c r="CS109" s="1"/>
  <c r="CW71" i="3"/>
  <c r="CW69"/>
  <c r="CW72"/>
  <c r="CW77"/>
  <c r="CW74"/>
  <c r="CW65"/>
  <c r="CW64"/>
  <c r="CW68"/>
  <c r="CW73"/>
  <c r="CW70"/>
  <c r="CW9"/>
  <c r="CS75"/>
  <c r="CW75"/>
  <c r="CS67"/>
  <c r="CW67"/>
  <c r="CS76"/>
  <c r="CW76"/>
  <c r="CS78"/>
  <c r="CW78"/>
  <c r="CS66"/>
  <c r="CW66"/>
  <c r="D90"/>
  <c r="J4" i="4"/>
  <c r="CS54" i="3"/>
  <c r="CS39"/>
  <c r="CS27"/>
  <c r="CS55"/>
  <c r="CS40"/>
  <c r="CS28"/>
  <c r="CS12"/>
  <c r="CS57"/>
  <c r="CS43"/>
  <c r="CS15"/>
  <c r="CS44"/>
  <c r="CS31"/>
  <c r="CS16"/>
  <c r="CS60"/>
  <c r="CS46"/>
  <c r="CS34"/>
  <c r="CS19"/>
  <c r="CS61"/>
  <c r="CS47"/>
  <c r="CS35"/>
  <c r="CS20"/>
  <c r="CS50"/>
  <c r="CS23"/>
  <c r="CS51"/>
  <c r="CS24"/>
  <c r="J89"/>
  <c r="J91" s="1"/>
  <c r="L5" i="4" s="1"/>
  <c r="D93" i="3"/>
  <c r="K4" i="4" s="1"/>
  <c r="BO91" i="3"/>
  <c r="L14" i="4" s="1"/>
  <c r="AW91" i="3"/>
  <c r="L11" i="4" s="1"/>
  <c r="AW92" i="3"/>
  <c r="M11" i="4" s="1"/>
  <c r="AW95" i="3"/>
  <c r="K11" i="4"/>
  <c r="BC95" i="3"/>
  <c r="BU95"/>
  <c r="BI95"/>
  <c r="BI91"/>
  <c r="L13" i="4" s="1"/>
  <c r="BO95" i="3"/>
  <c r="BU92"/>
  <c r="M15" i="4" s="1"/>
  <c r="BC91" i="3"/>
  <c r="L12" i="4" s="1"/>
  <c r="P89" i="3"/>
  <c r="P91" s="1"/>
  <c r="L6" i="4" s="1"/>
  <c r="J6"/>
  <c r="J5"/>
  <c r="V92" i="3"/>
  <c r="M7" i="4" s="1"/>
  <c r="I7"/>
  <c r="J8"/>
  <c r="J7"/>
  <c r="P93" i="3"/>
  <c r="K6" i="4" s="1"/>
  <c r="AH95" i="3"/>
  <c r="V93"/>
  <c r="K7" i="4" s="1"/>
  <c r="V91" i="3"/>
  <c r="L7" i="4" s="1"/>
  <c r="J93" i="3"/>
  <c r="K5" i="4" s="1"/>
  <c r="AB93" i="3"/>
  <c r="K8" i="4" s="1"/>
  <c r="AB89" i="3"/>
  <c r="AB92" s="1"/>
  <c r="M8" i="4" s="1"/>
  <c r="V94" i="3"/>
  <c r="AH89"/>
  <c r="AH91" s="1"/>
  <c r="D94"/>
  <c r="P94"/>
  <c r="J94"/>
  <c r="AB94"/>
  <c r="D89"/>
  <c r="D92" l="1"/>
  <c r="M4" i="4" s="1"/>
  <c r="CS11" i="3"/>
  <c r="CW10"/>
  <c r="CW18"/>
  <c r="CW26"/>
  <c r="CW33"/>
  <c r="CW38"/>
  <c r="CW45"/>
  <c r="CW53"/>
  <c r="CW59"/>
  <c r="CW17"/>
  <c r="CW25"/>
  <c r="CW32"/>
  <c r="CW37"/>
  <c r="CW52"/>
  <c r="CW58"/>
  <c r="CW63"/>
  <c r="CW35"/>
  <c r="CW34"/>
  <c r="CW31"/>
  <c r="CW30"/>
  <c r="CW29"/>
  <c r="CW27"/>
  <c r="CW22"/>
  <c r="CW49"/>
  <c r="CW21"/>
  <c r="CW48"/>
  <c r="CW36"/>
  <c r="CW61"/>
  <c r="CW60"/>
  <c r="CW57"/>
  <c r="CW56"/>
  <c r="CW28"/>
  <c r="CW55"/>
  <c r="CW54"/>
  <c r="J92"/>
  <c r="M5" i="4" s="1"/>
  <c r="CW24" i="3"/>
  <c r="CW51"/>
  <c r="CW23"/>
  <c r="CW50"/>
  <c r="CW20"/>
  <c r="CW47"/>
  <c r="CW19"/>
  <c r="CW46"/>
  <c r="CW16"/>
  <c r="CW44"/>
  <c r="CW15"/>
  <c r="CW43"/>
  <c r="CW14"/>
  <c r="CW42"/>
  <c r="CW13"/>
  <c r="CW41"/>
  <c r="CW12"/>
  <c r="CW40"/>
  <c r="CW11"/>
  <c r="CW39"/>
  <c r="CW62"/>
  <c r="D91"/>
  <c r="L4" i="4" s="1"/>
  <c r="CS91" i="3"/>
  <c r="D95"/>
  <c r="P92"/>
  <c r="M6" i="4" s="1"/>
  <c r="V95" i="3"/>
  <c r="AH92"/>
  <c r="P95"/>
  <c r="AB95"/>
  <c r="J95"/>
  <c r="AB91"/>
  <c r="L8" i="4" s="1"/>
  <c r="CS9" i="3" l="1"/>
  <c r="CS86" s="1"/>
  <c r="CS96"/>
  <c r="H25" i="4" s="1"/>
  <c r="CS93" i="3"/>
  <c r="E25" i="4" s="1"/>
  <c r="CS92" i="3"/>
  <c r="D25" i="4" s="1"/>
  <c r="CS95" i="3"/>
  <c r="G25" i="4" s="1"/>
  <c r="C25"/>
  <c r="CS94" i="3"/>
  <c r="F25" i="4" s="1"/>
  <c r="CS81" i="3" l="1"/>
  <c r="CS84"/>
  <c r="E21" i="4" s="1"/>
  <c r="CS82" i="3"/>
  <c r="C21" i="4" s="1"/>
  <c r="CS85" i="3"/>
  <c r="F21" i="4" s="1"/>
  <c r="CS83" i="3"/>
  <c r="D21" i="4" s="1"/>
  <c r="G21"/>
  <c r="CS88" i="3" l="1"/>
  <c r="I21" i="4" s="1"/>
  <c r="B21"/>
  <c r="CS87" i="3"/>
  <c r="CS89" l="1"/>
  <c r="J21" i="4" s="1"/>
  <c r="H21"/>
</calcChain>
</file>

<file path=xl/sharedStrings.xml><?xml version="1.0" encoding="utf-8"?>
<sst xmlns="http://schemas.openxmlformats.org/spreadsheetml/2006/main" count="3805" uniqueCount="295">
  <si>
    <t>TW</t>
  </si>
  <si>
    <t>PR</t>
  </si>
  <si>
    <t>I</t>
  </si>
  <si>
    <t>VI</t>
  </si>
  <si>
    <t>Sr. No.</t>
  </si>
  <si>
    <t>Exam Seat No.</t>
  </si>
  <si>
    <t>Name of Student</t>
  </si>
  <si>
    <t>Total Credit (TH)</t>
  </si>
  <si>
    <t>Total Credit (PR)</t>
  </si>
  <si>
    <t>SGPA</t>
  </si>
  <si>
    <t>Class</t>
  </si>
  <si>
    <t xml:space="preserve">Total No. of Backlogs </t>
  </si>
  <si>
    <t>Rank</t>
  </si>
  <si>
    <t>TT</t>
  </si>
  <si>
    <t>GR (T)</t>
  </si>
  <si>
    <t>CR (T)</t>
  </si>
  <si>
    <t>Grade O</t>
  </si>
  <si>
    <t>Grade A+</t>
  </si>
  <si>
    <t>Grade A</t>
  </si>
  <si>
    <t>Grade B+</t>
  </si>
  <si>
    <t>Grade B</t>
  </si>
  <si>
    <t>Grade C</t>
  </si>
  <si>
    <t>Grade P</t>
  </si>
  <si>
    <t>Grade F</t>
  </si>
  <si>
    <t>% Fail</t>
  </si>
  <si>
    <t>% Pass</t>
  </si>
  <si>
    <t>Total Student</t>
  </si>
  <si>
    <t>Total Absent</t>
  </si>
  <si>
    <t>Total Present</t>
  </si>
  <si>
    <t>Total Pass</t>
  </si>
  <si>
    <t>Total Fail</t>
  </si>
  <si>
    <t>Absent</t>
  </si>
  <si>
    <t>DISTINCTION.</t>
  </si>
  <si>
    <t>FIRST CLASS</t>
  </si>
  <si>
    <t>HIGH. SEC.</t>
  </si>
  <si>
    <t>SEC.</t>
  </si>
  <si>
    <t>Pass Class</t>
  </si>
  <si>
    <t>Fail</t>
  </si>
  <si>
    <t>No. of Students Appeared</t>
  </si>
  <si>
    <t>Percentage of All Clear Students</t>
  </si>
  <si>
    <t>All Clear Students %</t>
  </si>
  <si>
    <t>S.N.</t>
  </si>
  <si>
    <t>Name of Subject</t>
  </si>
  <si>
    <t>% Passed</t>
  </si>
  <si>
    <t>Name of Staff</t>
  </si>
  <si>
    <t>DISTINCTION</t>
  </si>
  <si>
    <t>Fail in No. of  Subjects</t>
  </si>
  <si>
    <t>II</t>
  </si>
  <si>
    <t>III</t>
  </si>
  <si>
    <t>IV</t>
  </si>
  <si>
    <t>V</t>
  </si>
  <si>
    <t>&gt;=VI</t>
  </si>
  <si>
    <t>No. of students</t>
  </si>
  <si>
    <t xml:space="preserve"> Distinction</t>
  </si>
  <si>
    <t>Name Of The Topper student</t>
  </si>
  <si>
    <t>Total  Absent.</t>
  </si>
  <si>
    <t>International Institute of Information Technology, Pune - 411057</t>
  </si>
  <si>
    <t>No. of Backlogs(TH)</t>
  </si>
  <si>
    <t>No. of Backlogs(PR)</t>
  </si>
  <si>
    <t>Semester I</t>
  </si>
  <si>
    <t>Semester II</t>
  </si>
  <si>
    <t>*List of First Ten Students*</t>
  </si>
  <si>
    <t>*Overall Result*</t>
  </si>
  <si>
    <t>*Failure Result*</t>
  </si>
  <si>
    <t>*Topper*</t>
  </si>
  <si>
    <t>O</t>
  </si>
  <si>
    <t>F</t>
  </si>
  <si>
    <t>A+</t>
  </si>
  <si>
    <t>B</t>
  </si>
  <si>
    <t>A</t>
  </si>
  <si>
    <t>B+</t>
  </si>
  <si>
    <t>C</t>
  </si>
  <si>
    <t>P</t>
  </si>
  <si>
    <t>AB</t>
  </si>
  <si>
    <t>Prof. Manjusha A.</t>
  </si>
  <si>
    <t>MORE NIKITA NAGORAO</t>
  </si>
  <si>
    <t>Department of Information Technology</t>
  </si>
  <si>
    <t>Class Teacher</t>
  </si>
  <si>
    <t>HoD</t>
  </si>
  <si>
    <t xml:space="preserve"> HoD
Prof. Manjusha A.</t>
  </si>
  <si>
    <t>S150958525</t>
  </si>
  <si>
    <t>S150958528</t>
  </si>
  <si>
    <t>S150958529</t>
  </si>
  <si>
    <t>S150958530</t>
  </si>
  <si>
    <t>S150958531</t>
  </si>
  <si>
    <t>S150958533</t>
  </si>
  <si>
    <t>S150958534</t>
  </si>
  <si>
    <t>S150958535</t>
  </si>
  <si>
    <t>S150958536</t>
  </si>
  <si>
    <t>S150958538</t>
  </si>
  <si>
    <t>S150958540</t>
  </si>
  <si>
    <t>S150958541</t>
  </si>
  <si>
    <t>S150958542</t>
  </si>
  <si>
    <t>S150958543</t>
  </si>
  <si>
    <t>S150958547</t>
  </si>
  <si>
    <t>S150958548</t>
  </si>
  <si>
    <t>S150958549</t>
  </si>
  <si>
    <t>S150958550</t>
  </si>
  <si>
    <t>S150958552</t>
  </si>
  <si>
    <t>S150958554</t>
  </si>
  <si>
    <t>S150958555</t>
  </si>
  <si>
    <t>S150958558</t>
  </si>
  <si>
    <t>S150958559</t>
  </si>
  <si>
    <t>S150958560</t>
  </si>
  <si>
    <t>S150958561</t>
  </si>
  <si>
    <t>S150958562</t>
  </si>
  <si>
    <t>S150958563</t>
  </si>
  <si>
    <t>S150958564</t>
  </si>
  <si>
    <t>S150958565</t>
  </si>
  <si>
    <t>S150958566</t>
  </si>
  <si>
    <t>S150958567</t>
  </si>
  <si>
    <t>S150958568</t>
  </si>
  <si>
    <t>S150958569</t>
  </si>
  <si>
    <t>S150958574</t>
  </si>
  <si>
    <t>S150958575</t>
  </si>
  <si>
    <t>S150958576</t>
  </si>
  <si>
    <t>S150958579</t>
  </si>
  <si>
    <t>S150958585</t>
  </si>
  <si>
    <t>S150958586</t>
  </si>
  <si>
    <t>S150958587</t>
  </si>
  <si>
    <t>S150958589</t>
  </si>
  <si>
    <t>S150958592</t>
  </si>
  <si>
    <t>S150958599</t>
  </si>
  <si>
    <t>S150958600</t>
  </si>
  <si>
    <t>S150958606</t>
  </si>
  <si>
    <t>S150958614</t>
  </si>
  <si>
    <t>S150958620</t>
  </si>
  <si>
    <t>S150958623</t>
  </si>
  <si>
    <t>S150958512</t>
  </si>
  <si>
    <t>S150958513</t>
  </si>
  <si>
    <t>S150958514</t>
  </si>
  <si>
    <t>S150958515</t>
  </si>
  <si>
    <t>S150958517</t>
  </si>
  <si>
    <t>S150958518</t>
  </si>
  <si>
    <t>S150958519</t>
  </si>
  <si>
    <t>S150958520</t>
  </si>
  <si>
    <t>S150958521</t>
  </si>
  <si>
    <t>S150958522</t>
  </si>
  <si>
    <t>S150958523</t>
  </si>
  <si>
    <t>S150958524</t>
  </si>
  <si>
    <t>DHOLE VIRENDRA VISHWANATH</t>
  </si>
  <si>
    <t>GOUDPATIL INDRAJIT SHIVAJI</t>
  </si>
  <si>
    <t>PRADNYA SUNIL MAGADE</t>
  </si>
  <si>
    <t>ZARE VICKY GANGADHAR</t>
  </si>
  <si>
    <t>. KESHAV KUNAL .</t>
  </si>
  <si>
    <t>BAHEKAR SIDDHARTH JAYANT</t>
  </si>
  <si>
    <t>DEORE RUPAM TULASHEEDAS</t>
  </si>
  <si>
    <t>DHOBLE PARINIT DEVENDRA</t>
  </si>
  <si>
    <t>JADHAV AADESH PRAKASH</t>
  </si>
  <si>
    <t>KOLI KIRTI TATYASAHEB</t>
  </si>
  <si>
    <t>KRISHNA NILESHBHAI GARDHARIA</t>
  </si>
  <si>
    <t>REDDY TANMAY MURLIDHAR</t>
  </si>
  <si>
    <t>SALVE SAYALI RAJU</t>
  </si>
  <si>
    <t>SOUMYA BHAVSAR</t>
  </si>
  <si>
    <t>SURVE VAIBHAV SAMBHAJI</t>
  </si>
  <si>
    <t>214441
Discrete Structures</t>
  </si>
  <si>
    <t>214442
Computer Organization and Architecture</t>
  </si>
  <si>
    <t>214444
Fundamentals of Data Structures</t>
  </si>
  <si>
    <t>214445
Problem Solving and Object Oriented Programming</t>
  </si>
  <si>
    <t>214447
Programming Laboratory</t>
  </si>
  <si>
    <t>214448
Object Oriented Programming Lab</t>
  </si>
  <si>
    <t>214449
Communication Skills</t>
  </si>
  <si>
    <t>207003
Engineering Mathematics- III</t>
  </si>
  <si>
    <t>214450
Computer Graphics</t>
  </si>
  <si>
    <t>214451
Processor Architecture and Interfacing</t>
  </si>
  <si>
    <t>214452
Data Structures and Files</t>
  </si>
  <si>
    <t>214453
Foundations of Communication and Computer Network</t>
  </si>
  <si>
    <t>214454
Processor Interfacing Laboratory</t>
  </si>
  <si>
    <t>214455
Data Structure and Files Laboratory</t>
  </si>
  <si>
    <t>214456
Computer Graphics Laboratory</t>
  </si>
  <si>
    <t>OE</t>
  </si>
  <si>
    <t>TH</t>
  </si>
  <si>
    <t>214446
Digital Laboratory</t>
  </si>
  <si>
    <t>214443
Digital Electronics and Logic Design</t>
  </si>
  <si>
    <t>Prof. Mandar Datar</t>
  </si>
  <si>
    <t>Prof.Manjusha Amritkar</t>
  </si>
  <si>
    <t>Prof.Sarang A.Saoji</t>
  </si>
  <si>
    <t>Prof.Ravindra Joshi</t>
  </si>
  <si>
    <t xml:space="preserve">Class Teacher 
Prof. Sarang A.Saoji  </t>
  </si>
  <si>
    <t>S150958501</t>
  </si>
  <si>
    <t>S150958502</t>
  </si>
  <si>
    <t>S150958503</t>
  </si>
  <si>
    <t>S150958504</t>
  </si>
  <si>
    <t>S150958505</t>
  </si>
  <si>
    <t>S150958506</t>
  </si>
  <si>
    <t>S150958507</t>
  </si>
  <si>
    <t>S150958508</t>
  </si>
  <si>
    <t>S150958509</t>
  </si>
  <si>
    <t>S150958510</t>
  </si>
  <si>
    <t>S150958511</t>
  </si>
  <si>
    <t>S150958516</t>
  </si>
  <si>
    <t>S150958527</t>
  </si>
  <si>
    <t>S150958539</t>
  </si>
  <si>
    <t>S150958544</t>
  </si>
  <si>
    <t>S150958545</t>
  </si>
  <si>
    <t>S150958546</t>
  </si>
  <si>
    <t>S150958551</t>
  </si>
  <si>
    <t>S150958553</t>
  </si>
  <si>
    <t>S150958556</t>
  </si>
  <si>
    <t>S150958557</t>
  </si>
  <si>
    <t>S150958570</t>
  </si>
  <si>
    <t>S150958573</t>
  </si>
  <si>
    <t>S150958580</t>
  </si>
  <si>
    <t>S150958629</t>
  </si>
  <si>
    <t>S150958630</t>
  </si>
  <si>
    <t>S150958631</t>
  </si>
  <si>
    <t>S150958635</t>
  </si>
  <si>
    <t>S150958636</t>
  </si>
  <si>
    <t>S150958637</t>
  </si>
  <si>
    <t>20!</t>
  </si>
  <si>
    <t>47!</t>
  </si>
  <si>
    <t>Semester - I and II (AY 2018 - 19)</t>
  </si>
  <si>
    <t>Result Analysis for Second Year</t>
  </si>
  <si>
    <t>AKHILESH DAS</t>
  </si>
  <si>
    <t>AKHYAR AHMED KATHAWALA</t>
  </si>
  <si>
    <t>ANURAG NANDKUMAR BANSODE</t>
  </si>
  <si>
    <t>ARORA SEJAL SANJAY</t>
  </si>
  <si>
    <t>BAKRE ANKUR KIRAN</t>
  </si>
  <si>
    <t>BANDAL RAVINDRA KRISHNAT</t>
  </si>
  <si>
    <t>BELOTE OM MACHINDRANATH</t>
  </si>
  <si>
    <t>BENDALE DIKSHA KAILAS</t>
  </si>
  <si>
    <t>BUGGA RUKMINI SUBBALAKSHMI</t>
  </si>
  <si>
    <t>CHACHRE SAURAB TARACHAND</t>
  </si>
  <si>
    <t>CHALMAL ASHUTOSH ANIL</t>
  </si>
  <si>
    <t>CHAUDHARI RUTUJA PRAMOD</t>
  </si>
  <si>
    <t>CHAUHAN ANKIT</t>
  </si>
  <si>
    <t>CHOKSI SHREY TUSHAR</t>
  </si>
  <si>
    <t>DALVI SHREYA SHRIKANT</t>
  </si>
  <si>
    <t>DARADE RAMESH ASHOK</t>
  </si>
  <si>
    <t>DHADE BHARGAVI DEVIDAS</t>
  </si>
  <si>
    <t>DHIRENDRA PRATAP SINGH</t>
  </si>
  <si>
    <t>GADHAVE AISHWARYA RAM</t>
  </si>
  <si>
    <t>GAIKWAD VAIBHAV NITIN</t>
  </si>
  <si>
    <t>GARGUND SAURABH BALASAHEB</t>
  </si>
  <si>
    <t>GHONGDE DIGVIJAYSINGH RADHAKRISHNA</t>
  </si>
  <si>
    <t>INGALE TAPISH GANESH</t>
  </si>
  <si>
    <t>JADHAV ABHISHEK ASHOK</t>
  </si>
  <si>
    <t>JADHAV RAJASHREE SOPAN</t>
  </si>
  <si>
    <t>JADHAWAR RENUKA RAJABHAU</t>
  </si>
  <si>
    <t>JAGRUTI RAMESH GIRASE</t>
  </si>
  <si>
    <t>JOSHI SOURISH RAJENDRA</t>
  </si>
  <si>
    <t>KAJULKAR ROSHAN SUDHAKAR</t>
  </si>
  <si>
    <t>KAMAL KANT SAHOO</t>
  </si>
  <si>
    <t>KARVE PRABHAV GIRISH</t>
  </si>
  <si>
    <t>KARVE SIDDHARTH SAMPAT</t>
  </si>
  <si>
    <t>KUMAVAT MANOJ VIJAY</t>
  </si>
  <si>
    <t>KUNAL GOEL</t>
  </si>
  <si>
    <t>LONDHE NAMRATA NANDU</t>
  </si>
  <si>
    <t>MAYURI ARUN GAJARE</t>
  </si>
  <si>
    <t>MISTARY PRASAD VIJAY</t>
  </si>
  <si>
    <t>MOKSHADA MAHAJAN</t>
  </si>
  <si>
    <t>MORE POOJA BALU</t>
  </si>
  <si>
    <t>MOURYA SHUBHAM SURESH</t>
  </si>
  <si>
    <t>NAIDU KISHORE VIJAYRAHAVAN</t>
  </si>
  <si>
    <t>NAIR DARSHANA KRISHNALAL</t>
  </si>
  <si>
    <t>NAXANE TANVI MAHENDRA</t>
  </si>
  <si>
    <t>NIKITA VISHNU BHARAMBE</t>
  </si>
  <si>
    <t>OVHAL RUTIKA KRISHNA</t>
  </si>
  <si>
    <t>PATEL HARSH MAHESHBHAI</t>
  </si>
  <si>
    <t>PATHAK HARSHAL AJAYRAO</t>
  </si>
  <si>
    <t>PATHAK VEDANT DEVIDAS</t>
  </si>
  <si>
    <t>PATIL CHETANA HITENDRA</t>
  </si>
  <si>
    <t>PATIL PRATHMESH SUNIL</t>
  </si>
  <si>
    <t>PATIL YOGESH HANUMAN</t>
  </si>
  <si>
    <t>POLSHETTIWAR AKSHAY PRALAYKANT</t>
  </si>
  <si>
    <t>RAJ DATTATRAY GARUD</t>
  </si>
  <si>
    <t>RAJHANCE SHIVANI SATISH</t>
  </si>
  <si>
    <t>RAMGUDE KRUSHNA BABASAHEB</t>
  </si>
  <si>
    <t>RAMTEKE SHUBHAM SHESHRAJ</t>
  </si>
  <si>
    <t>RANSUBHE ONKAR RAJIV</t>
  </si>
  <si>
    <t>SAMIKSHA YADAV</t>
  </si>
  <si>
    <t>SANVED BAHENDWAR</t>
  </si>
  <si>
    <t>SARAF SHARAYU RAMRAO</t>
  </si>
  <si>
    <t>SATYAM PATIL</t>
  </si>
  <si>
    <t>SHIVAM MAHAJAN</t>
  </si>
  <si>
    <t>SHIWARKAR AKSHAY SHARAD</t>
  </si>
  <si>
    <t>SHRADDHA KAVISHWAR BHANDARKAR</t>
  </si>
  <si>
    <t>SHRUNGARE SAYLI SUJEET</t>
  </si>
  <si>
    <t>SUPRIYA HARISHCHANDRA THORAT</t>
  </si>
  <si>
    <t>SURSE ABHISHEK TUSHAR</t>
  </si>
  <si>
    <t>TAPKIR ASHUTOSH BALASAHEB</t>
  </si>
  <si>
    <t>THORAT SHALAKA GURUDATTA</t>
  </si>
  <si>
    <t>UGILE NILESH BALAJI</t>
  </si>
  <si>
    <t>AVHAD AKSHAY SUNIL</t>
  </si>
  <si>
    <t>SWAMI MAYUR SOMSHANKAR</t>
  </si>
  <si>
    <t>SHIVANSH RAWAT</t>
  </si>
  <si>
    <t>MORE AJAY SHARAD</t>
  </si>
  <si>
    <t>Prof. Subrata Ghoshal</t>
  </si>
  <si>
    <t>Prof.Dipak Raut</t>
  </si>
  <si>
    <t>Prof. Suvarna Bhagwat</t>
  </si>
  <si>
    <t>Prof.Bhavana Kanawade</t>
  </si>
  <si>
    <t>Roll Number</t>
  </si>
  <si>
    <t>Total Marks</t>
  </si>
  <si>
    <t>Percentage</t>
  </si>
  <si>
    <t>% Passed without Absent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</si>
</sst>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mbria"/>
      <family val="1"/>
    </font>
    <font>
      <b/>
      <sz val="18"/>
      <color theme="1"/>
      <name val="Cambria"/>
      <family val="1"/>
    </font>
    <font>
      <b/>
      <sz val="16"/>
      <color theme="1"/>
      <name val="Cambria"/>
      <family val="1"/>
    </font>
    <font>
      <sz val="9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0"/>
      <color theme="0" tint="-0.499984740745262"/>
      <name val="Times New Roman"/>
      <family val="1"/>
    </font>
    <font>
      <b/>
      <sz val="11"/>
      <color theme="0" tint="-0.499984740745262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9">
    <xf numFmtId="0" fontId="0" fillId="0" borderId="0" xfId="0"/>
    <xf numFmtId="0" fontId="5" fillId="0" borderId="0" xfId="0" applyFont="1"/>
    <xf numFmtId="0" fontId="0" fillId="0" borderId="0" xfId="0" applyFont="1"/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1" fontId="5" fillId="0" borderId="9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2" fontId="7" fillId="0" borderId="0" xfId="0" applyNumberFormat="1" applyFont="1" applyBorder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Border="1"/>
    <xf numFmtId="0" fontId="5" fillId="0" borderId="8" xfId="0" applyFont="1" applyBorder="1" applyAlignment="1">
      <alignment horizontal="center" vertical="center"/>
    </xf>
    <xf numFmtId="10" fontId="6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/>
    <xf numFmtId="0" fontId="5" fillId="0" borderId="0" xfId="0" applyFont="1" applyAlignment="1"/>
    <xf numFmtId="0" fontId="5" fillId="0" borderId="4" xfId="0" applyFont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2" fontId="5" fillId="0" borderId="7" xfId="0" applyNumberFormat="1" applyFont="1" applyBorder="1" applyAlignment="1">
      <alignment horizontal="center"/>
    </xf>
    <xf numFmtId="2" fontId="5" fillId="0" borderId="10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wrapText="1"/>
    </xf>
    <xf numFmtId="0" fontId="5" fillId="0" borderId="0" xfId="0" applyFont="1" applyBorder="1" applyAlignment="1">
      <alignment horizontal="center" wrapText="1"/>
    </xf>
    <xf numFmtId="0" fontId="6" fillId="0" borderId="3" xfId="0" applyFont="1" applyBorder="1" applyAlignment="1">
      <alignment horizontal="center"/>
    </xf>
    <xf numFmtId="0" fontId="6" fillId="0" borderId="1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 wrapText="1"/>
    </xf>
    <xf numFmtId="0" fontId="11" fillId="0" borderId="0" xfId="0" applyFont="1" applyBorder="1" applyAlignment="1"/>
    <xf numFmtId="0" fontId="0" fillId="0" borderId="0" xfId="0" applyFont="1" applyBorder="1"/>
    <xf numFmtId="0" fontId="10" fillId="0" borderId="0" xfId="0" applyFont="1" applyAlignme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 wrapText="1"/>
    </xf>
    <xf numFmtId="0" fontId="8" fillId="0" borderId="0" xfId="0" applyFont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2" fontId="0" fillId="0" borderId="1" xfId="0" applyNumberForma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horizontal="center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Border="1" applyAlignment="1" applyProtection="1">
      <alignment horizontal="center" vertical="center"/>
    </xf>
    <xf numFmtId="9" fontId="17" fillId="0" borderId="0" xfId="1" applyFont="1" applyFill="1" applyBorder="1" applyAlignment="1" applyProtection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</xf>
    <xf numFmtId="0" fontId="17" fillId="0" borderId="0" xfId="0" applyFont="1" applyFill="1" applyBorder="1" applyAlignment="1" applyProtection="1">
      <alignment vertical="center"/>
    </xf>
    <xf numFmtId="0" fontId="14" fillId="0" borderId="1" xfId="0" applyFont="1" applyBorder="1" applyAlignment="1">
      <alignment vertical="center"/>
    </xf>
    <xf numFmtId="0" fontId="6" fillId="0" borderId="0" xfId="0" applyFont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17" fillId="0" borderId="0" xfId="0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1" fontId="0" fillId="0" borderId="1" xfId="0" applyNumberFormat="1" applyBorder="1"/>
    <xf numFmtId="0" fontId="14" fillId="0" borderId="2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18" fillId="0" borderId="0" xfId="0" applyFont="1" applyFill="1" applyBorder="1" applyAlignment="1" applyProtection="1">
      <alignment horizontal="center" vertical="center" wrapText="1"/>
    </xf>
    <xf numFmtId="0" fontId="12" fillId="0" borderId="1" xfId="0" applyFont="1" applyBorder="1" applyAlignment="1" applyProtection="1">
      <alignment horizontal="center" vertical="center"/>
      <protection locked="0"/>
    </xf>
    <xf numFmtId="0" fontId="12" fillId="0" borderId="18" xfId="0" applyFont="1" applyBorder="1" applyAlignment="1" applyProtection="1">
      <alignment horizontal="center" vertical="center"/>
      <protection locked="0"/>
    </xf>
    <xf numFmtId="0" fontId="12" fillId="0" borderId="20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1" fontId="18" fillId="0" borderId="0" xfId="0" applyNumberFormat="1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  <protection locked="0"/>
    </xf>
    <xf numFmtId="0" fontId="16" fillId="0" borderId="0" xfId="0" applyFont="1" applyFill="1" applyBorder="1" applyAlignment="1" applyProtection="1">
      <alignment horizontal="left" vertical="center" wrapText="1"/>
    </xf>
    <xf numFmtId="0" fontId="17" fillId="0" borderId="0" xfId="0" applyFont="1" applyFill="1" applyBorder="1" applyAlignment="1" applyProtection="1">
      <alignment horizontal="center" vertical="center" wrapText="1"/>
    </xf>
    <xf numFmtId="0" fontId="17" fillId="0" borderId="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textRotation="90" wrapText="1"/>
      <protection locked="0"/>
    </xf>
    <xf numFmtId="0" fontId="0" fillId="0" borderId="1" xfId="0" applyBorder="1" applyAlignment="1">
      <alignment vertical="center"/>
    </xf>
    <xf numFmtId="1" fontId="17" fillId="0" borderId="0" xfId="0" applyNumberFormat="1" applyFont="1" applyFill="1" applyBorder="1" applyAlignment="1" applyProtection="1">
      <alignment horizontal="center" vertical="center" wrapText="1"/>
    </xf>
    <xf numFmtId="1" fontId="17" fillId="0" borderId="0" xfId="0" applyNumberFormat="1" applyFont="1" applyFill="1" applyBorder="1" applyAlignment="1" applyProtection="1">
      <alignment horizontal="center" vertical="center"/>
    </xf>
    <xf numFmtId="0" fontId="16" fillId="0" borderId="0" xfId="0" applyFont="1" applyFill="1" applyBorder="1" applyAlignment="1" applyProtection="1">
      <alignment horizontal="right" vertical="center" wrapText="1"/>
    </xf>
    <xf numFmtId="0" fontId="9" fillId="0" borderId="0" xfId="0" applyFont="1" applyAlignment="1" applyProtection="1">
      <alignment horizontal="center" vertical="center"/>
      <protection locked="0"/>
    </xf>
    <xf numFmtId="0" fontId="16" fillId="0" borderId="0" xfId="0" applyFont="1" applyFill="1" applyBorder="1" applyAlignment="1" applyProtection="1">
      <alignment horizontal="right" vertical="center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12" fillId="0" borderId="19" xfId="0" applyFont="1" applyBorder="1" applyAlignment="1" applyProtection="1">
      <alignment horizontal="center" vertical="center"/>
      <protection locked="0"/>
    </xf>
    <xf numFmtId="0" fontId="3" fillId="0" borderId="21" xfId="0" applyFont="1" applyBorder="1" applyAlignment="1" applyProtection="1">
      <alignment horizontal="center" vertical="center" wrapText="1"/>
      <protection locked="0"/>
    </xf>
    <xf numFmtId="0" fontId="3" fillId="0" borderId="22" xfId="0" applyFont="1" applyBorder="1" applyAlignment="1" applyProtection="1">
      <alignment horizontal="center" vertical="center" wrapText="1"/>
      <protection locked="0"/>
    </xf>
    <xf numFmtId="9" fontId="5" fillId="0" borderId="9" xfId="0" applyNumberFormat="1" applyFont="1" applyBorder="1" applyAlignment="1">
      <alignment horizontal="center" vertical="center"/>
    </xf>
    <xf numFmtId="9" fontId="5" fillId="0" borderId="10" xfId="0" applyNumberFormat="1" applyFont="1" applyBorder="1" applyAlignment="1">
      <alignment horizontal="center" vertical="center"/>
    </xf>
    <xf numFmtId="0" fontId="14" fillId="0" borderId="16" xfId="0" applyFont="1" applyBorder="1" applyAlignment="1">
      <alignment horizontal="left" vertical="center" wrapText="1"/>
    </xf>
    <xf numFmtId="0" fontId="14" fillId="0" borderId="23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12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autoTitleDeleted val="1"/>
    <c:view3D>
      <c:rotX val="30"/>
      <c:perspective val="30"/>
    </c:view3D>
    <c:plotArea>
      <c:layout>
        <c:manualLayout>
          <c:layoutTarget val="inner"/>
          <c:xMode val="edge"/>
          <c:yMode val="edge"/>
          <c:x val="1.5415882003513601E-2"/>
          <c:y val="0.20997352415815437"/>
          <c:w val="0.97344859982389864"/>
          <c:h val="0.79002647584184549"/>
        </c:manualLayout>
      </c:layout>
      <c:pie3DChart>
        <c:varyColors val="1"/>
        <c:ser>
          <c:idx val="0"/>
          <c:order val="0"/>
          <c:dPt>
            <c:idx val="0"/>
            <c:explosion val="11"/>
            <c:extLst xmlns:c16r2="http://schemas.microsoft.com/office/drawing/2015/06/chart">
              <c:ext xmlns:c16="http://schemas.microsoft.com/office/drawing/2014/chart" uri="{C3380CC4-5D6E-409C-BE32-E72D297353CC}">
                <c16:uniqueId val="{00000001-4F8A-4BF9-AD38-F86D4C9F8025}"/>
              </c:ext>
            </c:extLst>
          </c:dPt>
          <c:dPt>
            <c:idx val="1"/>
            <c:explosion val="10"/>
            <c:extLst xmlns:c16r2="http://schemas.microsoft.com/office/drawing/2015/06/chart">
              <c:ext xmlns:c16="http://schemas.microsoft.com/office/drawing/2014/chart" uri="{C3380CC4-5D6E-409C-BE32-E72D297353CC}">
                <c16:uniqueId val="{00000003-4F8A-4BF9-AD38-F86D4C9F8025}"/>
              </c:ext>
            </c:extLst>
          </c:dPt>
          <c:dPt>
            <c:idx val="2"/>
            <c:explosion val="10"/>
            <c:extLst xmlns:c16r2="http://schemas.microsoft.com/office/drawing/2015/06/chart">
              <c:ext xmlns:c16="http://schemas.microsoft.com/office/drawing/2014/chart" uri="{C3380CC4-5D6E-409C-BE32-E72D297353CC}">
                <c16:uniqueId val="{00000005-4F8A-4BF9-AD38-F86D4C9F8025}"/>
              </c:ext>
            </c:extLst>
          </c:dPt>
          <c:dPt>
            <c:idx val="3"/>
            <c:explosion val="12"/>
            <c:extLst xmlns:c16r2="http://schemas.microsoft.com/office/drawing/2015/06/chart">
              <c:ext xmlns:c16="http://schemas.microsoft.com/office/drawing/2014/chart" uri="{C3380CC4-5D6E-409C-BE32-E72D297353CC}">
                <c16:uniqueId val="{00000007-4F8A-4BF9-AD38-F86D4C9F8025}"/>
              </c:ext>
            </c:extLst>
          </c:dPt>
          <c:dLbls>
            <c:dLbl>
              <c:idx val="2"/>
              <c:layout>
                <c:manualLayout>
                  <c:x val="3.9603960396039656E-3"/>
                  <c:y val="-5.1001811740399146E-2"/>
                </c:manualLayout>
              </c:layout>
              <c:dLblPos val="inEnd"/>
              <c:showCatName val="1"/>
              <c:showPercent val="1"/>
            </c:dLbl>
            <c:dLbl>
              <c:idx val="3"/>
              <c:layout>
                <c:manualLayout>
                  <c:x val="-1.1881188118811968E-2"/>
                  <c:y val="7.2859731057713433E-3"/>
                </c:manualLayout>
              </c:layout>
              <c:dLblPos val="inEnd"/>
              <c:showCatName val="1"/>
              <c:showPercent val="1"/>
            </c:dLbl>
            <c:dLbl>
              <c:idx val="4"/>
              <c:layout>
                <c:manualLayout>
                  <c:x val="-5.9405940594059407E-3"/>
                  <c:y val="-9.9574965778875479E-2"/>
                </c:manualLayout>
              </c:layout>
              <c:dLblPos val="inEnd"/>
              <c:showCatName val="1"/>
              <c:showPercent val="1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50"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inEnd"/>
            <c:showCatName val="1"/>
            <c:showPercent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Overall!$B$20:$G$20</c:f>
              <c:strCache>
                <c:ptCount val="6"/>
                <c:pt idx="0">
                  <c:v>DISTINCTION</c:v>
                </c:pt>
                <c:pt idx="1">
                  <c:v>FIRST CLASS</c:v>
                </c:pt>
                <c:pt idx="2">
                  <c:v>HIGH. SEC.</c:v>
                </c:pt>
                <c:pt idx="3">
                  <c:v>SEC.</c:v>
                </c:pt>
                <c:pt idx="4">
                  <c:v>Pass Class</c:v>
                </c:pt>
                <c:pt idx="5">
                  <c:v>Fail</c:v>
                </c:pt>
              </c:strCache>
            </c:strRef>
          </c:cat>
          <c:val>
            <c:numRef>
              <c:f>Overall!$B$21:$G$21</c:f>
              <c:numCache>
                <c:formatCode>General</c:formatCode>
                <c:ptCount val="6"/>
                <c:pt idx="0">
                  <c:v>14</c:v>
                </c:pt>
                <c:pt idx="1">
                  <c:v>18</c:v>
                </c:pt>
                <c:pt idx="2">
                  <c:v>8</c:v>
                </c:pt>
                <c:pt idx="3">
                  <c:v>1</c:v>
                </c:pt>
                <c:pt idx="4">
                  <c:v>0</c:v>
                </c:pt>
                <c:pt idx="5">
                  <c:v>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4F8A-4BF9-AD38-F86D4C9F8025}"/>
            </c:ext>
          </c:extLst>
        </c:ser>
        <c:dLbls>
          <c:showCatName val="1"/>
          <c:showPercent val="1"/>
        </c:dLbls>
      </c:pie3DChart>
    </c:plotArea>
    <c:plotVisOnly val="1"/>
    <c:dispBlanksAs val="zero"/>
  </c:chart>
  <c:spPr>
    <a:ln>
      <a:noFill/>
    </a:ln>
  </c:spPr>
  <c:printSettings>
    <c:headerFooter/>
    <c:pageMargins b="0.75000000000000455" l="0.70000000000000062" r="0.70000000000000062" t="0.75000000000000455" header="0.30000000000000032" footer="0.30000000000000032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268941</xdr:colOff>
      <xdr:row>0</xdr:row>
      <xdr:rowOff>56029</xdr:rowOff>
    </xdr:from>
    <xdr:to>
      <xdr:col>33</xdr:col>
      <xdr:colOff>7961</xdr:colOff>
      <xdr:row>3</xdr:row>
      <xdr:rowOff>96498</xdr:rowOff>
    </xdr:to>
    <xdr:pic>
      <xdr:nvPicPr>
        <xdr:cNvPr id="4" name="Picture 3" descr="Colloge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4147" y="56029"/>
          <a:ext cx="838317" cy="9145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203201</xdr:colOff>
      <xdr:row>48</xdr:row>
      <xdr:rowOff>66674</xdr:rowOff>
    </xdr:from>
    <xdr:to>
      <xdr:col>14</xdr:col>
      <xdr:colOff>444501</xdr:colOff>
      <xdr:row>73</xdr:row>
      <xdr:rowOff>126999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268941</xdr:colOff>
      <xdr:row>0</xdr:row>
      <xdr:rowOff>56029</xdr:rowOff>
    </xdr:from>
    <xdr:to>
      <xdr:col>34</xdr:col>
      <xdr:colOff>152400</xdr:colOff>
      <xdr:row>3</xdr:row>
      <xdr:rowOff>96498</xdr:rowOff>
    </xdr:to>
    <xdr:pic>
      <xdr:nvPicPr>
        <xdr:cNvPr id="2" name="Picture 1" descr="Colloge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79616" y="56029"/>
          <a:ext cx="1283634" cy="926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W97"/>
  <sheetViews>
    <sheetView workbookViewId="0">
      <pane xSplit="2" ySplit="8" topLeftCell="BK70" activePane="bottomRight" state="frozen"/>
      <selection pane="topRight" activeCell="C1" sqref="C1"/>
      <selection pane="bottomLeft" activeCell="A9" sqref="A9"/>
      <selection pane="bottomRight" activeCell="CL74" sqref="CL74"/>
    </sheetView>
  </sheetViews>
  <sheetFormatPr defaultRowHeight="15"/>
  <cols>
    <col min="1" max="1" width="4.42578125" style="55" customWidth="1"/>
    <col min="2" max="2" width="11.42578125" style="55" customWidth="1"/>
    <col min="3" max="3" width="33.85546875" style="55" customWidth="1"/>
    <col min="4" max="6" width="4.42578125" style="55" customWidth="1"/>
    <col min="7" max="7" width="7.140625" style="55" hidden="1" customWidth="1"/>
    <col min="8" max="9" width="3.85546875" style="55" customWidth="1"/>
    <col min="10" max="12" width="4.42578125" style="55" customWidth="1"/>
    <col min="13" max="13" width="7.140625" style="55" hidden="1" customWidth="1"/>
    <col min="14" max="15" width="3.85546875" style="55" customWidth="1"/>
    <col min="16" max="18" width="4.42578125" style="55" customWidth="1"/>
    <col min="19" max="19" width="7.140625" style="55" hidden="1" customWidth="1"/>
    <col min="20" max="21" width="3.85546875" style="55" customWidth="1"/>
    <col min="22" max="24" width="4.42578125" style="55" customWidth="1"/>
    <col min="25" max="25" width="7.140625" style="55" hidden="1" customWidth="1"/>
    <col min="26" max="27" width="3.85546875" style="55" customWidth="1"/>
    <col min="28" max="30" width="4.42578125" style="55" customWidth="1"/>
    <col min="31" max="31" width="6.28515625" style="55" hidden="1" customWidth="1"/>
    <col min="32" max="33" width="3.85546875" style="55" customWidth="1"/>
    <col min="34" max="35" width="4.42578125" style="55" customWidth="1"/>
    <col min="36" max="37" width="3.85546875" style="55" customWidth="1"/>
    <col min="38" max="38" width="4.42578125" style="55" customWidth="1"/>
    <col min="39" max="41" width="3.85546875" style="55" customWidth="1"/>
    <col min="42" max="42" width="4.42578125" style="55" customWidth="1"/>
    <col min="43" max="45" width="3.85546875" style="55" customWidth="1"/>
    <col min="46" max="46" width="4.42578125" style="55" customWidth="1"/>
    <col min="47" max="48" width="3.85546875" style="55" customWidth="1"/>
    <col min="49" max="51" width="4.42578125" style="55" customWidth="1"/>
    <col min="52" max="52" width="7.140625" style="55" hidden="1" customWidth="1"/>
    <col min="53" max="54" width="3.85546875" style="55" customWidth="1"/>
    <col min="55" max="57" width="4.42578125" style="55" customWidth="1"/>
    <col min="58" max="58" width="7.140625" style="55" hidden="1" customWidth="1"/>
    <col min="59" max="60" width="3.85546875" style="55" customWidth="1"/>
    <col min="61" max="63" width="4.42578125" style="55" customWidth="1"/>
    <col min="64" max="64" width="7.140625" style="55" hidden="1" customWidth="1"/>
    <col min="65" max="66" width="3.85546875" style="55" customWidth="1"/>
    <col min="67" max="69" width="4.42578125" style="55" customWidth="1"/>
    <col min="70" max="70" width="7.140625" style="55" hidden="1" customWidth="1"/>
    <col min="71" max="72" width="3.85546875" style="55" customWidth="1"/>
    <col min="73" max="75" width="4.42578125" style="55" customWidth="1"/>
    <col min="76" max="76" width="7.140625" style="55" hidden="1" customWidth="1"/>
    <col min="77" max="78" width="3.85546875" style="55" customWidth="1"/>
    <col min="79" max="82" width="5.140625" style="55" customWidth="1"/>
    <col min="83" max="84" width="4.42578125" style="55" customWidth="1"/>
    <col min="85" max="86" width="3.85546875" style="55" customWidth="1"/>
    <col min="87" max="88" width="4.42578125" style="55" customWidth="1"/>
    <col min="89" max="90" width="3.85546875" style="55" customWidth="1"/>
    <col min="91" max="91" width="4.5703125" style="55" customWidth="1"/>
    <col min="92" max="92" width="3.85546875" style="55" customWidth="1"/>
    <col min="93" max="93" width="4.5703125" style="55" customWidth="1"/>
    <col min="94" max="94" width="8.28515625" style="55" customWidth="1"/>
    <col min="95" max="95" width="7.28515625" style="55" customWidth="1"/>
    <col min="96" max="96" width="6.42578125" style="55" customWidth="1"/>
    <col min="97" max="97" width="5.85546875" style="55" customWidth="1"/>
    <col min="98" max="98" width="6.42578125" style="55" customWidth="1"/>
    <col min="99" max="101" width="5.42578125" style="55" customWidth="1"/>
    <col min="102" max="16384" width="9.140625" style="55"/>
  </cols>
  <sheetData>
    <row r="1" spans="1:101" s="52" customFormat="1" ht="23.25">
      <c r="A1" s="93" t="s">
        <v>56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93"/>
      <c r="BI1" s="93"/>
      <c r="BJ1" s="93"/>
      <c r="BK1" s="93"/>
      <c r="BL1" s="93"/>
      <c r="BM1" s="93"/>
      <c r="BN1" s="93"/>
      <c r="BO1" s="93"/>
      <c r="BP1" s="93"/>
      <c r="BQ1" s="93"/>
      <c r="BR1" s="93"/>
      <c r="BS1" s="93"/>
      <c r="BT1" s="93"/>
      <c r="BU1" s="93"/>
      <c r="BV1" s="93"/>
      <c r="BW1" s="93"/>
      <c r="BX1" s="93"/>
      <c r="BY1" s="93"/>
      <c r="BZ1" s="93"/>
      <c r="CA1" s="93"/>
      <c r="CB1" s="93"/>
      <c r="CC1" s="93"/>
      <c r="CD1" s="93"/>
      <c r="CE1" s="93"/>
      <c r="CF1" s="93"/>
      <c r="CG1" s="93"/>
      <c r="CH1" s="93"/>
      <c r="CI1" s="93"/>
      <c r="CJ1" s="93"/>
      <c r="CK1" s="93"/>
      <c r="CL1" s="93"/>
      <c r="CM1" s="93"/>
      <c r="CN1" s="93"/>
      <c r="CO1" s="93"/>
      <c r="CP1" s="93"/>
      <c r="CQ1" s="93"/>
      <c r="CR1" s="93"/>
      <c r="CS1" s="93"/>
      <c r="CT1" s="93"/>
      <c r="CU1" s="93"/>
      <c r="CV1" s="93"/>
      <c r="CW1" s="93"/>
    </row>
    <row r="2" spans="1:101" s="52" customFormat="1" ht="23.25">
      <c r="A2" s="93" t="s">
        <v>76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93"/>
      <c r="BE2" s="93"/>
      <c r="BF2" s="93"/>
      <c r="BG2" s="93"/>
      <c r="BH2" s="93"/>
      <c r="BI2" s="93"/>
      <c r="BJ2" s="93"/>
      <c r="BK2" s="93"/>
      <c r="BL2" s="93"/>
      <c r="BM2" s="93"/>
      <c r="BN2" s="93"/>
      <c r="BO2" s="93"/>
      <c r="BP2" s="93"/>
      <c r="BQ2" s="93"/>
      <c r="BR2" s="93"/>
      <c r="BS2" s="93"/>
      <c r="BT2" s="93"/>
      <c r="BU2" s="93"/>
      <c r="BV2" s="93"/>
      <c r="BW2" s="93"/>
      <c r="BX2" s="93"/>
      <c r="BY2" s="93"/>
      <c r="BZ2" s="93"/>
      <c r="CA2" s="93"/>
      <c r="CB2" s="93"/>
      <c r="CC2" s="93"/>
      <c r="CD2" s="93"/>
      <c r="CE2" s="93"/>
      <c r="CF2" s="93"/>
      <c r="CG2" s="93"/>
      <c r="CH2" s="93"/>
      <c r="CI2" s="93"/>
      <c r="CJ2" s="93"/>
      <c r="CK2" s="93"/>
      <c r="CL2" s="93"/>
      <c r="CM2" s="93"/>
      <c r="CN2" s="93"/>
      <c r="CO2" s="93"/>
      <c r="CP2" s="93"/>
      <c r="CQ2" s="93"/>
      <c r="CR2" s="93"/>
      <c r="CS2" s="93"/>
      <c r="CT2" s="93"/>
      <c r="CU2" s="93"/>
      <c r="CV2" s="93"/>
      <c r="CW2" s="93"/>
    </row>
    <row r="3" spans="1:101" s="52" customFormat="1" ht="23.25">
      <c r="A3" s="93" t="s">
        <v>211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/>
      <c r="BF3" s="93"/>
      <c r="BG3" s="93"/>
      <c r="BH3" s="93"/>
      <c r="BI3" s="93"/>
      <c r="BJ3" s="93"/>
      <c r="BK3" s="93"/>
      <c r="BL3" s="93"/>
      <c r="BM3" s="93"/>
      <c r="BN3" s="93"/>
      <c r="BO3" s="93"/>
      <c r="BP3" s="93"/>
      <c r="BQ3" s="93"/>
      <c r="BR3" s="93"/>
      <c r="BS3" s="93"/>
      <c r="BT3" s="93"/>
      <c r="BU3" s="93"/>
      <c r="BV3" s="93"/>
      <c r="BW3" s="93"/>
      <c r="BX3" s="93"/>
      <c r="BY3" s="93"/>
      <c r="BZ3" s="93"/>
      <c r="CA3" s="93"/>
      <c r="CB3" s="93"/>
      <c r="CC3" s="93"/>
      <c r="CD3" s="93"/>
      <c r="CE3" s="93"/>
      <c r="CF3" s="93"/>
      <c r="CG3" s="93"/>
      <c r="CH3" s="93"/>
      <c r="CI3" s="93"/>
      <c r="CJ3" s="93"/>
      <c r="CK3" s="93"/>
      <c r="CL3" s="93"/>
      <c r="CM3" s="93"/>
      <c r="CN3" s="93"/>
      <c r="CO3" s="93"/>
      <c r="CP3" s="93"/>
      <c r="CQ3" s="93"/>
      <c r="CR3" s="93"/>
      <c r="CS3" s="93"/>
      <c r="CT3" s="93"/>
      <c r="CU3" s="93"/>
      <c r="CV3" s="93"/>
      <c r="CW3" s="93"/>
    </row>
    <row r="4" spans="1:101" s="52" customFormat="1" ht="24" thickBot="1">
      <c r="A4" s="93" t="s">
        <v>212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93"/>
      <c r="BG4" s="93"/>
      <c r="BH4" s="93"/>
      <c r="BI4" s="93"/>
      <c r="BJ4" s="93"/>
      <c r="BK4" s="93"/>
      <c r="BL4" s="93"/>
      <c r="BM4" s="93"/>
      <c r="BN4" s="93"/>
      <c r="BO4" s="93"/>
      <c r="BP4" s="93"/>
      <c r="BQ4" s="93"/>
      <c r="BR4" s="93"/>
      <c r="BS4" s="93"/>
      <c r="BT4" s="93"/>
      <c r="BU4" s="93"/>
      <c r="BV4" s="93"/>
      <c r="BW4" s="93"/>
      <c r="BX4" s="93"/>
      <c r="BY4" s="93"/>
      <c r="BZ4" s="93"/>
      <c r="CA4" s="93"/>
      <c r="CB4" s="93"/>
      <c r="CC4" s="93"/>
      <c r="CD4" s="93"/>
      <c r="CE4" s="93"/>
      <c r="CF4" s="93"/>
      <c r="CG4" s="93"/>
      <c r="CH4" s="93"/>
      <c r="CI4" s="93"/>
      <c r="CJ4" s="93"/>
      <c r="CK4" s="93"/>
      <c r="CL4" s="93"/>
      <c r="CM4" s="93"/>
      <c r="CN4" s="93"/>
      <c r="CO4" s="93"/>
      <c r="CP4" s="93"/>
      <c r="CQ4" s="93"/>
      <c r="CR4" s="93"/>
      <c r="CS4" s="93"/>
      <c r="CT4" s="93"/>
      <c r="CU4" s="93"/>
      <c r="CV4" s="93"/>
      <c r="CW4" s="93"/>
    </row>
    <row r="5" spans="1:101" s="54" customFormat="1" ht="22.5">
      <c r="A5" s="53"/>
      <c r="B5" s="53"/>
      <c r="C5" s="53"/>
      <c r="D5" s="78" t="s">
        <v>59</v>
      </c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9"/>
      <c r="AU5" s="79"/>
      <c r="AV5" s="80"/>
      <c r="AW5" s="97" t="s">
        <v>60</v>
      </c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79"/>
      <c r="BQ5" s="79"/>
      <c r="BR5" s="79"/>
      <c r="BS5" s="79"/>
      <c r="BT5" s="79"/>
      <c r="BU5" s="79"/>
      <c r="BV5" s="79"/>
      <c r="BW5" s="79"/>
      <c r="BX5" s="79"/>
      <c r="BY5" s="79"/>
      <c r="BZ5" s="79"/>
      <c r="CA5" s="79"/>
      <c r="CB5" s="79"/>
      <c r="CC5" s="79"/>
      <c r="CD5" s="79"/>
      <c r="CE5" s="79"/>
      <c r="CF5" s="79"/>
      <c r="CG5" s="79"/>
      <c r="CH5" s="79"/>
      <c r="CI5" s="79"/>
      <c r="CJ5" s="79"/>
      <c r="CK5" s="79"/>
      <c r="CL5" s="79"/>
      <c r="CM5" s="79"/>
      <c r="CN5" s="79"/>
      <c r="CO5" s="80"/>
      <c r="CP5" s="53"/>
      <c r="CQ5" s="53"/>
      <c r="CR5" s="53"/>
      <c r="CS5" s="53"/>
      <c r="CT5" s="53"/>
      <c r="CU5" s="53"/>
      <c r="CV5" s="53"/>
      <c r="CW5" s="53"/>
    </row>
    <row r="6" spans="1:101" ht="63.75" customHeight="1">
      <c r="A6" s="82" t="s">
        <v>4</v>
      </c>
      <c r="B6" s="82" t="s">
        <v>5</v>
      </c>
      <c r="C6" s="84" t="s">
        <v>6</v>
      </c>
      <c r="D6" s="82" t="s">
        <v>155</v>
      </c>
      <c r="E6" s="84"/>
      <c r="F6" s="84"/>
      <c r="G6" s="84"/>
      <c r="H6" s="84"/>
      <c r="I6" s="84"/>
      <c r="J6" s="82" t="s">
        <v>156</v>
      </c>
      <c r="K6" s="84"/>
      <c r="L6" s="84"/>
      <c r="M6" s="84"/>
      <c r="N6" s="84"/>
      <c r="O6" s="84"/>
      <c r="P6" s="82" t="s">
        <v>173</v>
      </c>
      <c r="Q6" s="84"/>
      <c r="R6" s="84"/>
      <c r="S6" s="84"/>
      <c r="T6" s="84"/>
      <c r="U6" s="84"/>
      <c r="V6" s="82" t="s">
        <v>157</v>
      </c>
      <c r="W6" s="84"/>
      <c r="X6" s="84"/>
      <c r="Y6" s="84"/>
      <c r="Z6" s="84"/>
      <c r="AA6" s="84"/>
      <c r="AB6" s="82" t="s">
        <v>158</v>
      </c>
      <c r="AC6" s="84"/>
      <c r="AD6" s="84"/>
      <c r="AE6" s="84"/>
      <c r="AF6" s="84"/>
      <c r="AG6" s="84"/>
      <c r="AH6" s="81" t="s">
        <v>172</v>
      </c>
      <c r="AI6" s="81"/>
      <c r="AJ6" s="81"/>
      <c r="AK6" s="81"/>
      <c r="AL6" s="81" t="s">
        <v>159</v>
      </c>
      <c r="AM6" s="81"/>
      <c r="AN6" s="81"/>
      <c r="AO6" s="81"/>
      <c r="AP6" s="81" t="s">
        <v>160</v>
      </c>
      <c r="AQ6" s="81"/>
      <c r="AR6" s="81"/>
      <c r="AS6" s="81"/>
      <c r="AT6" s="81" t="s">
        <v>161</v>
      </c>
      <c r="AU6" s="81"/>
      <c r="AV6" s="81"/>
      <c r="AW6" s="82" t="s">
        <v>162</v>
      </c>
      <c r="AX6" s="84"/>
      <c r="AY6" s="84"/>
      <c r="AZ6" s="84"/>
      <c r="BA6" s="84"/>
      <c r="BB6" s="84"/>
      <c r="BC6" s="82" t="s">
        <v>163</v>
      </c>
      <c r="BD6" s="84"/>
      <c r="BE6" s="84"/>
      <c r="BF6" s="84"/>
      <c r="BG6" s="84"/>
      <c r="BH6" s="84"/>
      <c r="BI6" s="82" t="s">
        <v>164</v>
      </c>
      <c r="BJ6" s="84"/>
      <c r="BK6" s="84"/>
      <c r="BL6" s="84"/>
      <c r="BM6" s="84"/>
      <c r="BN6" s="84"/>
      <c r="BO6" s="82" t="s">
        <v>165</v>
      </c>
      <c r="BP6" s="84"/>
      <c r="BQ6" s="84"/>
      <c r="BR6" s="84"/>
      <c r="BS6" s="84"/>
      <c r="BT6" s="84"/>
      <c r="BU6" s="82" t="s">
        <v>166</v>
      </c>
      <c r="BV6" s="84"/>
      <c r="BW6" s="84"/>
      <c r="BX6" s="84"/>
      <c r="BY6" s="84"/>
      <c r="BZ6" s="84"/>
      <c r="CA6" s="81" t="s">
        <v>167</v>
      </c>
      <c r="CB6" s="81"/>
      <c r="CC6" s="81"/>
      <c r="CD6" s="81"/>
      <c r="CE6" s="81" t="s">
        <v>168</v>
      </c>
      <c r="CF6" s="81"/>
      <c r="CG6" s="81"/>
      <c r="CH6" s="81"/>
      <c r="CI6" s="81" t="s">
        <v>169</v>
      </c>
      <c r="CJ6" s="81"/>
      <c r="CK6" s="81"/>
      <c r="CL6" s="81"/>
      <c r="CM6" s="81" t="s">
        <v>162</v>
      </c>
      <c r="CN6" s="81"/>
      <c r="CO6" s="81"/>
      <c r="CP6" s="82" t="s">
        <v>7</v>
      </c>
      <c r="CQ6" s="82" t="s">
        <v>8</v>
      </c>
      <c r="CR6" s="82" t="s">
        <v>9</v>
      </c>
      <c r="CS6" s="88" t="s">
        <v>10</v>
      </c>
      <c r="CT6" s="88" t="s">
        <v>57</v>
      </c>
      <c r="CU6" s="88" t="s">
        <v>58</v>
      </c>
      <c r="CV6" s="88" t="s">
        <v>11</v>
      </c>
      <c r="CW6" s="88" t="s">
        <v>12</v>
      </c>
    </row>
    <row r="7" spans="1:101" ht="14.25" customHeight="1">
      <c r="A7" s="82"/>
      <c r="B7" s="82"/>
      <c r="C7" s="84"/>
      <c r="D7" s="49" t="s">
        <v>170</v>
      </c>
      <c r="E7" s="49" t="s">
        <v>171</v>
      </c>
      <c r="F7" s="49" t="s">
        <v>13</v>
      </c>
      <c r="G7" s="98" t="s">
        <v>31</v>
      </c>
      <c r="H7" s="82" t="s">
        <v>14</v>
      </c>
      <c r="I7" s="82" t="s">
        <v>15</v>
      </c>
      <c r="J7" s="49" t="s">
        <v>170</v>
      </c>
      <c r="K7" s="49" t="s">
        <v>171</v>
      </c>
      <c r="L7" s="49" t="s">
        <v>13</v>
      </c>
      <c r="M7" s="98" t="s">
        <v>31</v>
      </c>
      <c r="N7" s="82" t="s">
        <v>14</v>
      </c>
      <c r="O7" s="82" t="s">
        <v>15</v>
      </c>
      <c r="P7" s="49" t="s">
        <v>170</v>
      </c>
      <c r="Q7" s="49" t="s">
        <v>171</v>
      </c>
      <c r="R7" s="49" t="s">
        <v>13</v>
      </c>
      <c r="S7" s="98" t="s">
        <v>31</v>
      </c>
      <c r="T7" s="82" t="s">
        <v>14</v>
      </c>
      <c r="U7" s="82" t="s">
        <v>15</v>
      </c>
      <c r="V7" s="49" t="s">
        <v>170</v>
      </c>
      <c r="W7" s="49" t="s">
        <v>171</v>
      </c>
      <c r="X7" s="49" t="s">
        <v>13</v>
      </c>
      <c r="Y7" s="98" t="s">
        <v>31</v>
      </c>
      <c r="Z7" s="82" t="s">
        <v>14</v>
      </c>
      <c r="AA7" s="82" t="s">
        <v>15</v>
      </c>
      <c r="AB7" s="49" t="s">
        <v>170</v>
      </c>
      <c r="AC7" s="49" t="s">
        <v>171</v>
      </c>
      <c r="AD7" s="49" t="s">
        <v>13</v>
      </c>
      <c r="AE7" s="98" t="s">
        <v>31</v>
      </c>
      <c r="AF7" s="82" t="s">
        <v>14</v>
      </c>
      <c r="AG7" s="82" t="s">
        <v>15</v>
      </c>
      <c r="AH7" s="49" t="s">
        <v>0</v>
      </c>
      <c r="AI7" s="49" t="s">
        <v>1</v>
      </c>
      <c r="AJ7" s="82" t="s">
        <v>14</v>
      </c>
      <c r="AK7" s="82" t="s">
        <v>15</v>
      </c>
      <c r="AL7" s="49" t="s">
        <v>0</v>
      </c>
      <c r="AM7" s="49" t="s">
        <v>1</v>
      </c>
      <c r="AN7" s="82" t="s">
        <v>14</v>
      </c>
      <c r="AO7" s="82" t="s">
        <v>15</v>
      </c>
      <c r="AP7" s="49" t="s">
        <v>0</v>
      </c>
      <c r="AQ7" s="49" t="s">
        <v>1</v>
      </c>
      <c r="AR7" s="82" t="s">
        <v>14</v>
      </c>
      <c r="AS7" s="82" t="s">
        <v>15</v>
      </c>
      <c r="AT7" s="49" t="s">
        <v>0</v>
      </c>
      <c r="AU7" s="82" t="s">
        <v>14</v>
      </c>
      <c r="AV7" s="82" t="s">
        <v>15</v>
      </c>
      <c r="AW7" s="49" t="s">
        <v>170</v>
      </c>
      <c r="AX7" s="49" t="s">
        <v>171</v>
      </c>
      <c r="AY7" s="49" t="s">
        <v>13</v>
      </c>
      <c r="AZ7" s="98" t="s">
        <v>31</v>
      </c>
      <c r="BA7" s="82" t="s">
        <v>14</v>
      </c>
      <c r="BB7" s="82" t="s">
        <v>15</v>
      </c>
      <c r="BC7" s="49" t="s">
        <v>170</v>
      </c>
      <c r="BD7" s="49" t="s">
        <v>171</v>
      </c>
      <c r="BE7" s="49" t="s">
        <v>13</v>
      </c>
      <c r="BF7" s="98" t="s">
        <v>31</v>
      </c>
      <c r="BG7" s="82" t="s">
        <v>14</v>
      </c>
      <c r="BH7" s="82" t="s">
        <v>15</v>
      </c>
      <c r="BI7" s="49" t="s">
        <v>170</v>
      </c>
      <c r="BJ7" s="49" t="s">
        <v>171</v>
      </c>
      <c r="BK7" s="49" t="s">
        <v>13</v>
      </c>
      <c r="BL7" s="98" t="s">
        <v>31</v>
      </c>
      <c r="BM7" s="82" t="s">
        <v>14</v>
      </c>
      <c r="BN7" s="82" t="s">
        <v>15</v>
      </c>
      <c r="BO7" s="49" t="s">
        <v>170</v>
      </c>
      <c r="BP7" s="49" t="s">
        <v>171</v>
      </c>
      <c r="BQ7" s="49" t="s">
        <v>13</v>
      </c>
      <c r="BR7" s="98" t="s">
        <v>31</v>
      </c>
      <c r="BS7" s="82" t="s">
        <v>14</v>
      </c>
      <c r="BT7" s="82" t="s">
        <v>15</v>
      </c>
      <c r="BU7" s="49" t="s">
        <v>170</v>
      </c>
      <c r="BV7" s="49" t="s">
        <v>171</v>
      </c>
      <c r="BW7" s="49" t="s">
        <v>13</v>
      </c>
      <c r="BX7" s="98" t="s">
        <v>31</v>
      </c>
      <c r="BY7" s="82" t="s">
        <v>14</v>
      </c>
      <c r="BZ7" s="82" t="s">
        <v>15</v>
      </c>
      <c r="CA7" s="49" t="s">
        <v>0</v>
      </c>
      <c r="CB7" s="49" t="s">
        <v>1</v>
      </c>
      <c r="CC7" s="82" t="s">
        <v>14</v>
      </c>
      <c r="CD7" s="82" t="s">
        <v>15</v>
      </c>
      <c r="CE7" s="49" t="s">
        <v>0</v>
      </c>
      <c r="CF7" s="49" t="s">
        <v>1</v>
      </c>
      <c r="CG7" s="82" t="s">
        <v>14</v>
      </c>
      <c r="CH7" s="82" t="s">
        <v>15</v>
      </c>
      <c r="CI7" s="49" t="s">
        <v>0</v>
      </c>
      <c r="CJ7" s="49" t="s">
        <v>1</v>
      </c>
      <c r="CK7" s="82" t="s">
        <v>14</v>
      </c>
      <c r="CL7" s="82" t="s">
        <v>15</v>
      </c>
      <c r="CM7" s="49" t="s">
        <v>0</v>
      </c>
      <c r="CN7" s="82" t="s">
        <v>14</v>
      </c>
      <c r="CO7" s="82" t="s">
        <v>15</v>
      </c>
      <c r="CP7" s="82"/>
      <c r="CQ7" s="82"/>
      <c r="CR7" s="82"/>
      <c r="CS7" s="88"/>
      <c r="CT7" s="88"/>
      <c r="CU7" s="88"/>
      <c r="CV7" s="88"/>
      <c r="CW7" s="88"/>
    </row>
    <row r="8" spans="1:101">
      <c r="A8" s="82"/>
      <c r="B8" s="82"/>
      <c r="C8" s="84"/>
      <c r="D8" s="49">
        <v>50</v>
      </c>
      <c r="E8" s="49">
        <v>50</v>
      </c>
      <c r="F8" s="49">
        <v>100</v>
      </c>
      <c r="G8" s="99"/>
      <c r="H8" s="89"/>
      <c r="I8" s="82"/>
      <c r="J8" s="49">
        <v>50</v>
      </c>
      <c r="K8" s="49">
        <v>50</v>
      </c>
      <c r="L8" s="49">
        <v>100</v>
      </c>
      <c r="M8" s="99"/>
      <c r="N8" s="82"/>
      <c r="O8" s="82"/>
      <c r="P8" s="49">
        <v>50</v>
      </c>
      <c r="Q8" s="49">
        <v>50</v>
      </c>
      <c r="R8" s="49">
        <v>100</v>
      </c>
      <c r="S8" s="99"/>
      <c r="T8" s="82"/>
      <c r="U8" s="82"/>
      <c r="V8" s="49">
        <v>50</v>
      </c>
      <c r="W8" s="49">
        <v>50</v>
      </c>
      <c r="X8" s="49">
        <v>100</v>
      </c>
      <c r="Y8" s="99"/>
      <c r="Z8" s="82"/>
      <c r="AA8" s="82"/>
      <c r="AB8" s="49">
        <v>50</v>
      </c>
      <c r="AC8" s="49">
        <v>50</v>
      </c>
      <c r="AD8" s="49">
        <v>100</v>
      </c>
      <c r="AE8" s="99"/>
      <c r="AF8" s="82"/>
      <c r="AG8" s="82"/>
      <c r="AH8" s="49">
        <v>25</v>
      </c>
      <c r="AI8" s="49">
        <v>50</v>
      </c>
      <c r="AJ8" s="82"/>
      <c r="AK8" s="82"/>
      <c r="AL8" s="49">
        <v>25</v>
      </c>
      <c r="AM8" s="49">
        <v>50</v>
      </c>
      <c r="AN8" s="82"/>
      <c r="AO8" s="82"/>
      <c r="AP8" s="49">
        <v>25</v>
      </c>
      <c r="AQ8" s="49">
        <v>50</v>
      </c>
      <c r="AR8" s="82"/>
      <c r="AS8" s="82"/>
      <c r="AT8" s="49">
        <v>25</v>
      </c>
      <c r="AU8" s="82"/>
      <c r="AV8" s="82"/>
      <c r="AW8" s="49">
        <v>50</v>
      </c>
      <c r="AX8" s="49">
        <v>50</v>
      </c>
      <c r="AY8" s="49">
        <v>100</v>
      </c>
      <c r="AZ8" s="99"/>
      <c r="BA8" s="82"/>
      <c r="BB8" s="82"/>
      <c r="BC8" s="49">
        <v>50</v>
      </c>
      <c r="BD8" s="49">
        <v>50</v>
      </c>
      <c r="BE8" s="49">
        <v>100</v>
      </c>
      <c r="BF8" s="99"/>
      <c r="BG8" s="82"/>
      <c r="BH8" s="82"/>
      <c r="BI8" s="49">
        <v>50</v>
      </c>
      <c r="BJ8" s="49">
        <v>50</v>
      </c>
      <c r="BK8" s="49">
        <v>100</v>
      </c>
      <c r="BL8" s="99"/>
      <c r="BM8" s="82"/>
      <c r="BN8" s="82"/>
      <c r="BO8" s="49">
        <v>50</v>
      </c>
      <c r="BP8" s="49">
        <v>50</v>
      </c>
      <c r="BQ8" s="49">
        <v>100</v>
      </c>
      <c r="BR8" s="99"/>
      <c r="BS8" s="82"/>
      <c r="BT8" s="82"/>
      <c r="BU8" s="49">
        <v>50</v>
      </c>
      <c r="BV8" s="49">
        <v>50</v>
      </c>
      <c r="BW8" s="49">
        <v>100</v>
      </c>
      <c r="BX8" s="99"/>
      <c r="BY8" s="82"/>
      <c r="BZ8" s="82"/>
      <c r="CA8" s="49">
        <v>25</v>
      </c>
      <c r="CB8" s="49">
        <v>50</v>
      </c>
      <c r="CC8" s="82"/>
      <c r="CD8" s="82"/>
      <c r="CE8" s="49">
        <v>25</v>
      </c>
      <c r="CF8" s="49">
        <v>50</v>
      </c>
      <c r="CG8" s="82"/>
      <c r="CH8" s="82"/>
      <c r="CI8" s="49">
        <v>25</v>
      </c>
      <c r="CJ8" s="49">
        <v>50</v>
      </c>
      <c r="CK8" s="82"/>
      <c r="CL8" s="82"/>
      <c r="CM8" s="49">
        <v>25</v>
      </c>
      <c r="CN8" s="82"/>
      <c r="CO8" s="82"/>
      <c r="CP8" s="51">
        <v>40</v>
      </c>
      <c r="CQ8" s="51">
        <v>10</v>
      </c>
      <c r="CR8" s="51">
        <f>CP8+CQ8</f>
        <v>50</v>
      </c>
      <c r="CS8" s="88"/>
      <c r="CT8" s="88"/>
      <c r="CU8" s="88"/>
      <c r="CV8" s="88"/>
      <c r="CW8" s="88"/>
    </row>
    <row r="9" spans="1:101">
      <c r="A9" s="50">
        <v>1</v>
      </c>
      <c r="B9" s="41" t="s">
        <v>179</v>
      </c>
      <c r="C9" s="66" t="s">
        <v>213</v>
      </c>
      <c r="D9" s="41">
        <v>32</v>
      </c>
      <c r="E9" s="41">
        <v>35</v>
      </c>
      <c r="F9" s="41">
        <v>67</v>
      </c>
      <c r="G9" s="56">
        <f t="shared" ref="G9:G40" si="0">COUNTIF(D9:E9,"AB")</f>
        <v>0</v>
      </c>
      <c r="H9" s="41" t="s">
        <v>69</v>
      </c>
      <c r="I9" s="41">
        <v>32</v>
      </c>
      <c r="J9" s="41">
        <v>28</v>
      </c>
      <c r="K9" s="41">
        <v>21</v>
      </c>
      <c r="L9" s="41">
        <v>49</v>
      </c>
      <c r="M9" s="56">
        <f t="shared" ref="M9:M40" si="1">COUNTIF(J9:K9,"AB")</f>
        <v>0</v>
      </c>
      <c r="N9" s="41" t="s">
        <v>71</v>
      </c>
      <c r="O9" s="41">
        <v>20</v>
      </c>
      <c r="P9" s="41">
        <v>28</v>
      </c>
      <c r="Q9" s="41">
        <v>25</v>
      </c>
      <c r="R9" s="41">
        <v>53</v>
      </c>
      <c r="S9" s="56">
        <f t="shared" ref="S9:S40" si="2">COUNTIF(P9:Q9,"AB")</f>
        <v>0</v>
      </c>
      <c r="T9" s="41" t="s">
        <v>68</v>
      </c>
      <c r="U9" s="41">
        <v>24</v>
      </c>
      <c r="V9" s="41">
        <v>29</v>
      </c>
      <c r="W9" s="41">
        <v>20</v>
      </c>
      <c r="X9" s="41">
        <v>49</v>
      </c>
      <c r="Y9" s="56">
        <f t="shared" ref="Y9:Y40" si="3">COUNTIF(V9:W9,"AB")</f>
        <v>0</v>
      </c>
      <c r="Z9" s="41" t="s">
        <v>71</v>
      </c>
      <c r="AA9" s="41">
        <v>20</v>
      </c>
      <c r="AB9" s="41">
        <v>25</v>
      </c>
      <c r="AC9" s="41">
        <v>35</v>
      </c>
      <c r="AD9" s="41">
        <v>60</v>
      </c>
      <c r="AE9" s="56">
        <f t="shared" ref="AE9:AE40" si="4">COUNTIF(AB9:AC9,"AB")</f>
        <v>0</v>
      </c>
      <c r="AF9" s="41" t="s">
        <v>69</v>
      </c>
      <c r="AG9" s="41">
        <v>32</v>
      </c>
      <c r="AH9" s="41">
        <v>14</v>
      </c>
      <c r="AI9" s="41">
        <v>23</v>
      </c>
      <c r="AJ9" s="41" t="s">
        <v>71</v>
      </c>
      <c r="AK9" s="41">
        <v>5</v>
      </c>
      <c r="AL9" s="41">
        <v>15</v>
      </c>
      <c r="AM9" s="41">
        <v>40</v>
      </c>
      <c r="AN9" s="41" t="s">
        <v>67</v>
      </c>
      <c r="AO9" s="41">
        <v>18</v>
      </c>
      <c r="AP9" s="41">
        <v>16</v>
      </c>
      <c r="AQ9" s="41">
        <v>37</v>
      </c>
      <c r="AR9" s="41" t="s">
        <v>67</v>
      </c>
      <c r="AS9" s="41">
        <v>9</v>
      </c>
      <c r="AT9" s="41">
        <v>16</v>
      </c>
      <c r="AU9" s="41" t="s">
        <v>69</v>
      </c>
      <c r="AV9" s="41">
        <v>8</v>
      </c>
      <c r="AW9" s="41">
        <v>28</v>
      </c>
      <c r="AX9" s="41">
        <v>21</v>
      </c>
      <c r="AY9" s="41">
        <v>49</v>
      </c>
      <c r="AZ9" s="56">
        <f t="shared" ref="AZ9:AZ40" si="5">COUNTIF(AW9:AX9,"AB")</f>
        <v>0</v>
      </c>
      <c r="BA9" s="41" t="s">
        <v>71</v>
      </c>
      <c r="BB9" s="41">
        <v>20</v>
      </c>
      <c r="BC9" s="41">
        <v>24</v>
      </c>
      <c r="BD9" s="41">
        <v>26</v>
      </c>
      <c r="BE9" s="41">
        <v>50</v>
      </c>
      <c r="BF9" s="56">
        <f t="shared" ref="BF9:BF40" si="6">COUNTIF(BC9:BD9,"AB")</f>
        <v>0</v>
      </c>
      <c r="BG9" s="41" t="s">
        <v>68</v>
      </c>
      <c r="BH9" s="41">
        <v>18</v>
      </c>
      <c r="BI9" s="41">
        <v>21</v>
      </c>
      <c r="BJ9" s="41">
        <v>5</v>
      </c>
      <c r="BK9" s="41">
        <v>26</v>
      </c>
      <c r="BL9" s="56">
        <f t="shared" ref="BL9:BL40" si="7">COUNTIF(BI9:BJ9,"AB")</f>
        <v>0</v>
      </c>
      <c r="BM9" s="41" t="s">
        <v>66</v>
      </c>
      <c r="BN9" s="41">
        <v>0</v>
      </c>
      <c r="BO9" s="41">
        <v>22</v>
      </c>
      <c r="BP9" s="41">
        <v>26</v>
      </c>
      <c r="BQ9" s="41">
        <v>48</v>
      </c>
      <c r="BR9" s="56">
        <f t="shared" ref="BR9:BR40" si="8">COUNTIF(BO9:BP9,"AB")</f>
        <v>0</v>
      </c>
      <c r="BS9" s="41" t="s">
        <v>71</v>
      </c>
      <c r="BT9" s="41">
        <v>20</v>
      </c>
      <c r="BU9" s="41">
        <v>29</v>
      </c>
      <c r="BV9" s="41">
        <v>15</v>
      </c>
      <c r="BW9" s="41">
        <v>44</v>
      </c>
      <c r="BX9" s="56">
        <f t="shared" ref="BX9:BX40" si="9">COUNTIF(BU9:BV9,"AB")</f>
        <v>0</v>
      </c>
      <c r="BY9" s="41" t="s">
        <v>66</v>
      </c>
      <c r="BZ9" s="41">
        <v>0</v>
      </c>
      <c r="CA9" s="41">
        <v>13</v>
      </c>
      <c r="CB9" s="41" t="s">
        <v>73</v>
      </c>
      <c r="CC9" s="41" t="s">
        <v>66</v>
      </c>
      <c r="CD9" s="41">
        <v>0</v>
      </c>
      <c r="CE9" s="41">
        <v>14</v>
      </c>
      <c r="CF9" s="41">
        <v>22</v>
      </c>
      <c r="CG9" s="41" t="s">
        <v>71</v>
      </c>
      <c r="CH9" s="41">
        <v>10</v>
      </c>
      <c r="CI9" s="41">
        <v>12</v>
      </c>
      <c r="CJ9" s="41">
        <v>22</v>
      </c>
      <c r="CK9" s="41" t="s">
        <v>71</v>
      </c>
      <c r="CL9" s="41">
        <v>5</v>
      </c>
      <c r="CM9" s="41">
        <v>12</v>
      </c>
      <c r="CN9" s="41" t="s">
        <v>71</v>
      </c>
      <c r="CO9" s="41">
        <v>5</v>
      </c>
      <c r="CP9" s="57">
        <f t="shared" ref="CP9:CP40" si="10">(I9)+(O9)+(U9)+(AA9)+(AG9)+(BB9)+(BH9)+(BN9)+(BT9)+(BZ9)</f>
        <v>186</v>
      </c>
      <c r="CQ9" s="57">
        <f t="shared" ref="CQ9:CQ40" si="11">AK9+AO9+AS9+AV9+CD9+CH9+CL9+CO9</f>
        <v>60</v>
      </c>
      <c r="CR9" s="58">
        <f t="shared" ref="CR9:CR40" si="12">IF(CV9=0,(CP9+CQ9)/$CR$8,0)</f>
        <v>0</v>
      </c>
      <c r="CS9" s="57" t="str">
        <f t="shared" ref="CS9:CS40" si="13">IF(CR9=0,"Fail",IF(CR9&gt;7.74,"Dist",IF(CR9&gt;6.74,"FC",IF(CR9&gt;6.24,"HSC",IF(CR9&gt;5.4,"SC","Pass")))))</f>
        <v>Fail</v>
      </c>
      <c r="CT9" s="57">
        <f t="shared" ref="CT9:CT40" si="14">COUNTIF(H9,"F")+COUNTIF(N9,"F")+COUNTIF(T9,"F")+COUNTIF(Z9,"F")+COUNTIF(AF9,"F")+COUNTIF(BA9,"F")+COUNTIF(BG9,"F")+COUNTIF(BM9,"F")+COUNTIF(BS9,"F")+COUNTIF(BY9,"F")</f>
        <v>2</v>
      </c>
      <c r="CU9" s="57">
        <f t="shared" ref="CU9:CU40" si="15">COUNTIF(AJ9,"F")+COUNTIF(AN9,"F")+COUNTIF(AR9,"F")+COUNTIF(AU9,"F")+COUNTIF(CK9,"F")+COUNTIF(CC9,"F")+COUNTIF(CG9,"F")+COUNTIF(CN9,"F")</f>
        <v>1</v>
      </c>
      <c r="CV9" s="57">
        <f t="shared" ref="CV9:CV27" si="16">COUNTIF(I9:CO9,"F")</f>
        <v>3</v>
      </c>
      <c r="CW9" s="57" t="str">
        <f t="shared" ref="CW9:CW40" si="17">IF(CV9=0,RANK(CR9,$CR$9:$CR$78,0),"-")</f>
        <v>-</v>
      </c>
    </row>
    <row r="10" spans="1:101">
      <c r="A10" s="50">
        <v>2</v>
      </c>
      <c r="B10" s="41" t="s">
        <v>180</v>
      </c>
      <c r="C10" s="66" t="s">
        <v>214</v>
      </c>
      <c r="D10" s="41">
        <v>43</v>
      </c>
      <c r="E10" s="41">
        <v>27</v>
      </c>
      <c r="F10" s="41">
        <v>70</v>
      </c>
      <c r="G10" s="56">
        <f t="shared" si="0"/>
        <v>0</v>
      </c>
      <c r="H10" s="41" t="s">
        <v>67</v>
      </c>
      <c r="I10" s="41">
        <v>36</v>
      </c>
      <c r="J10" s="41">
        <v>26</v>
      </c>
      <c r="K10" s="41">
        <v>30</v>
      </c>
      <c r="L10" s="41">
        <v>56</v>
      </c>
      <c r="M10" s="56">
        <f t="shared" si="1"/>
        <v>0</v>
      </c>
      <c r="N10" s="41" t="s">
        <v>70</v>
      </c>
      <c r="O10" s="41">
        <v>28</v>
      </c>
      <c r="P10" s="41">
        <v>40</v>
      </c>
      <c r="Q10" s="41">
        <v>26</v>
      </c>
      <c r="R10" s="41">
        <v>66</v>
      </c>
      <c r="S10" s="56">
        <f t="shared" si="2"/>
        <v>0</v>
      </c>
      <c r="T10" s="41" t="s">
        <v>69</v>
      </c>
      <c r="U10" s="41">
        <v>32</v>
      </c>
      <c r="V10" s="41">
        <v>40</v>
      </c>
      <c r="W10" s="41">
        <v>22</v>
      </c>
      <c r="X10" s="41">
        <v>62</v>
      </c>
      <c r="Y10" s="56">
        <f t="shared" si="3"/>
        <v>0</v>
      </c>
      <c r="Z10" s="41" t="s">
        <v>69</v>
      </c>
      <c r="AA10" s="41">
        <v>32</v>
      </c>
      <c r="AB10" s="41">
        <v>43</v>
      </c>
      <c r="AC10" s="41">
        <v>39</v>
      </c>
      <c r="AD10" s="41">
        <v>82</v>
      </c>
      <c r="AE10" s="56">
        <f t="shared" si="4"/>
        <v>0</v>
      </c>
      <c r="AF10" s="41" t="s">
        <v>65</v>
      </c>
      <c r="AG10" s="41">
        <v>40</v>
      </c>
      <c r="AH10" s="41">
        <v>19</v>
      </c>
      <c r="AI10" s="41">
        <v>42</v>
      </c>
      <c r="AJ10" s="41" t="s">
        <v>65</v>
      </c>
      <c r="AK10" s="41">
        <v>10</v>
      </c>
      <c r="AL10" s="41">
        <v>20</v>
      </c>
      <c r="AM10" s="41">
        <v>42</v>
      </c>
      <c r="AN10" s="41" t="s">
        <v>65</v>
      </c>
      <c r="AO10" s="41">
        <v>20</v>
      </c>
      <c r="AP10" s="41">
        <v>21</v>
      </c>
      <c r="AQ10" s="41">
        <v>40</v>
      </c>
      <c r="AR10" s="41" t="s">
        <v>65</v>
      </c>
      <c r="AS10" s="41">
        <v>10</v>
      </c>
      <c r="AT10" s="41">
        <v>18</v>
      </c>
      <c r="AU10" s="41" t="s">
        <v>67</v>
      </c>
      <c r="AV10" s="41">
        <v>9</v>
      </c>
      <c r="AW10" s="41">
        <v>43</v>
      </c>
      <c r="AX10" s="41">
        <v>39</v>
      </c>
      <c r="AY10" s="41">
        <v>82</v>
      </c>
      <c r="AZ10" s="56">
        <f t="shared" si="5"/>
        <v>0</v>
      </c>
      <c r="BA10" s="41" t="s">
        <v>65</v>
      </c>
      <c r="BB10" s="41">
        <v>40</v>
      </c>
      <c r="BC10" s="41">
        <v>39</v>
      </c>
      <c r="BD10" s="41">
        <v>40</v>
      </c>
      <c r="BE10" s="41">
        <v>79</v>
      </c>
      <c r="BF10" s="56">
        <f t="shared" si="6"/>
        <v>0</v>
      </c>
      <c r="BG10" s="41" t="s">
        <v>67</v>
      </c>
      <c r="BH10" s="41">
        <v>27</v>
      </c>
      <c r="BI10" s="41">
        <v>33</v>
      </c>
      <c r="BJ10" s="41">
        <v>31</v>
      </c>
      <c r="BK10" s="41">
        <v>64</v>
      </c>
      <c r="BL10" s="56">
        <f t="shared" si="7"/>
        <v>0</v>
      </c>
      <c r="BM10" s="41" t="s">
        <v>69</v>
      </c>
      <c r="BN10" s="41">
        <v>32</v>
      </c>
      <c r="BO10" s="41">
        <v>35</v>
      </c>
      <c r="BP10" s="41">
        <v>44</v>
      </c>
      <c r="BQ10" s="41">
        <v>79</v>
      </c>
      <c r="BR10" s="56">
        <f t="shared" si="8"/>
        <v>0</v>
      </c>
      <c r="BS10" s="41" t="s">
        <v>67</v>
      </c>
      <c r="BT10" s="41">
        <v>36</v>
      </c>
      <c r="BU10" s="41">
        <v>39</v>
      </c>
      <c r="BV10" s="41">
        <v>33</v>
      </c>
      <c r="BW10" s="41">
        <v>72</v>
      </c>
      <c r="BX10" s="56">
        <f t="shared" si="9"/>
        <v>0</v>
      </c>
      <c r="BY10" s="41" t="s">
        <v>67</v>
      </c>
      <c r="BZ10" s="41">
        <v>36</v>
      </c>
      <c r="CA10" s="41">
        <v>22</v>
      </c>
      <c r="CB10" s="41">
        <v>40</v>
      </c>
      <c r="CC10" s="41" t="s">
        <v>65</v>
      </c>
      <c r="CD10" s="41">
        <v>20</v>
      </c>
      <c r="CE10" s="41">
        <v>21</v>
      </c>
      <c r="CF10" s="41">
        <v>37</v>
      </c>
      <c r="CG10" s="41" t="s">
        <v>67</v>
      </c>
      <c r="CH10" s="41">
        <v>18</v>
      </c>
      <c r="CI10" s="41">
        <v>23</v>
      </c>
      <c r="CJ10" s="41">
        <v>45</v>
      </c>
      <c r="CK10" s="41" t="s">
        <v>65</v>
      </c>
      <c r="CL10" s="41">
        <v>10</v>
      </c>
      <c r="CM10" s="41">
        <v>23</v>
      </c>
      <c r="CN10" s="41" t="s">
        <v>65</v>
      </c>
      <c r="CO10" s="41">
        <v>10</v>
      </c>
      <c r="CP10" s="57">
        <f t="shared" si="10"/>
        <v>339</v>
      </c>
      <c r="CQ10" s="57">
        <f t="shared" si="11"/>
        <v>107</v>
      </c>
      <c r="CR10" s="58">
        <f t="shared" si="12"/>
        <v>8.92</v>
      </c>
      <c r="CS10" s="57" t="str">
        <f t="shared" si="13"/>
        <v>Dist</v>
      </c>
      <c r="CT10" s="57">
        <f t="shared" si="14"/>
        <v>0</v>
      </c>
      <c r="CU10" s="57">
        <f t="shared" si="15"/>
        <v>0</v>
      </c>
      <c r="CV10" s="57">
        <f t="shared" si="16"/>
        <v>0</v>
      </c>
      <c r="CW10" s="57">
        <f t="shared" si="17"/>
        <v>3</v>
      </c>
    </row>
    <row r="11" spans="1:101">
      <c r="A11" s="50">
        <v>3</v>
      </c>
      <c r="B11" s="41" t="s">
        <v>181</v>
      </c>
      <c r="C11" s="66" t="s">
        <v>215</v>
      </c>
      <c r="D11" s="41">
        <v>31</v>
      </c>
      <c r="E11" s="41">
        <v>32</v>
      </c>
      <c r="F11" s="41">
        <v>63</v>
      </c>
      <c r="G11" s="56">
        <f t="shared" si="0"/>
        <v>0</v>
      </c>
      <c r="H11" s="41" t="s">
        <v>69</v>
      </c>
      <c r="I11" s="41">
        <v>32</v>
      </c>
      <c r="J11" s="41">
        <v>30</v>
      </c>
      <c r="K11" s="41">
        <v>30</v>
      </c>
      <c r="L11" s="41">
        <v>60</v>
      </c>
      <c r="M11" s="56">
        <f t="shared" si="1"/>
        <v>0</v>
      </c>
      <c r="N11" s="41" t="s">
        <v>69</v>
      </c>
      <c r="O11" s="41">
        <v>32</v>
      </c>
      <c r="P11" s="41">
        <v>32</v>
      </c>
      <c r="Q11" s="41">
        <v>17</v>
      </c>
      <c r="R11" s="41">
        <v>49</v>
      </c>
      <c r="S11" s="56">
        <f t="shared" si="2"/>
        <v>0</v>
      </c>
      <c r="T11" s="41" t="s">
        <v>66</v>
      </c>
      <c r="U11" s="41">
        <v>0</v>
      </c>
      <c r="V11" s="41">
        <v>28</v>
      </c>
      <c r="W11" s="41">
        <v>27</v>
      </c>
      <c r="X11" s="41">
        <v>55</v>
      </c>
      <c r="Y11" s="56">
        <f t="shared" si="3"/>
        <v>0</v>
      </c>
      <c r="Z11" s="41" t="s">
        <v>70</v>
      </c>
      <c r="AA11" s="41">
        <v>28</v>
      </c>
      <c r="AB11" s="41">
        <v>32</v>
      </c>
      <c r="AC11" s="41">
        <v>27</v>
      </c>
      <c r="AD11" s="41">
        <v>59</v>
      </c>
      <c r="AE11" s="56">
        <f t="shared" si="4"/>
        <v>0</v>
      </c>
      <c r="AF11" s="41" t="s">
        <v>70</v>
      </c>
      <c r="AG11" s="41">
        <v>28</v>
      </c>
      <c r="AH11" s="41">
        <v>21</v>
      </c>
      <c r="AI11" s="41">
        <v>30</v>
      </c>
      <c r="AJ11" s="41" t="s">
        <v>69</v>
      </c>
      <c r="AK11" s="41">
        <v>8</v>
      </c>
      <c r="AL11" s="41">
        <v>22</v>
      </c>
      <c r="AM11" s="41">
        <v>43</v>
      </c>
      <c r="AN11" s="41" t="s">
        <v>65</v>
      </c>
      <c r="AO11" s="41">
        <v>20</v>
      </c>
      <c r="AP11" s="41">
        <v>22</v>
      </c>
      <c r="AQ11" s="41">
        <v>39</v>
      </c>
      <c r="AR11" s="41" t="s">
        <v>65</v>
      </c>
      <c r="AS11" s="41">
        <v>10</v>
      </c>
      <c r="AT11" s="41">
        <v>20</v>
      </c>
      <c r="AU11" s="41" t="s">
        <v>65</v>
      </c>
      <c r="AV11" s="41">
        <v>10</v>
      </c>
      <c r="AW11" s="41">
        <v>32</v>
      </c>
      <c r="AX11" s="41">
        <v>10</v>
      </c>
      <c r="AY11" s="41">
        <v>42</v>
      </c>
      <c r="AZ11" s="56">
        <f t="shared" si="5"/>
        <v>0</v>
      </c>
      <c r="BA11" s="41" t="s">
        <v>66</v>
      </c>
      <c r="BB11" s="41">
        <v>0</v>
      </c>
      <c r="BC11" s="41">
        <v>27</v>
      </c>
      <c r="BD11" s="41">
        <v>35</v>
      </c>
      <c r="BE11" s="41">
        <v>62</v>
      </c>
      <c r="BF11" s="56">
        <f t="shared" si="6"/>
        <v>0</v>
      </c>
      <c r="BG11" s="41" t="s">
        <v>69</v>
      </c>
      <c r="BH11" s="41">
        <v>24</v>
      </c>
      <c r="BI11" s="41">
        <v>30</v>
      </c>
      <c r="BJ11" s="41">
        <v>25</v>
      </c>
      <c r="BK11" s="41">
        <v>55</v>
      </c>
      <c r="BL11" s="56">
        <f t="shared" si="7"/>
        <v>0</v>
      </c>
      <c r="BM11" s="41" t="s">
        <v>70</v>
      </c>
      <c r="BN11" s="41">
        <v>28</v>
      </c>
      <c r="BO11" s="41">
        <v>29</v>
      </c>
      <c r="BP11" s="41">
        <v>29</v>
      </c>
      <c r="BQ11" s="41">
        <v>58</v>
      </c>
      <c r="BR11" s="56">
        <f t="shared" si="8"/>
        <v>0</v>
      </c>
      <c r="BS11" s="41" t="s">
        <v>70</v>
      </c>
      <c r="BT11" s="41">
        <v>28</v>
      </c>
      <c r="BU11" s="41">
        <v>26</v>
      </c>
      <c r="BV11" s="41">
        <v>21</v>
      </c>
      <c r="BW11" s="41">
        <v>47</v>
      </c>
      <c r="BX11" s="56">
        <f t="shared" si="9"/>
        <v>0</v>
      </c>
      <c r="BY11" s="41" t="s">
        <v>71</v>
      </c>
      <c r="BZ11" s="41">
        <v>20</v>
      </c>
      <c r="CA11" s="41">
        <v>20</v>
      </c>
      <c r="CB11" s="41">
        <v>25</v>
      </c>
      <c r="CC11" s="41" t="s">
        <v>69</v>
      </c>
      <c r="CD11" s="41">
        <v>16</v>
      </c>
      <c r="CE11" s="41">
        <v>20</v>
      </c>
      <c r="CF11" s="41">
        <v>34</v>
      </c>
      <c r="CG11" s="41" t="s">
        <v>67</v>
      </c>
      <c r="CH11" s="41">
        <v>18</v>
      </c>
      <c r="CI11" s="41">
        <v>21</v>
      </c>
      <c r="CJ11" s="41">
        <v>32</v>
      </c>
      <c r="CK11" s="41" t="s">
        <v>67</v>
      </c>
      <c r="CL11" s="41">
        <v>9</v>
      </c>
      <c r="CM11" s="41">
        <v>20</v>
      </c>
      <c r="CN11" s="41" t="s">
        <v>65</v>
      </c>
      <c r="CO11" s="41">
        <v>10</v>
      </c>
      <c r="CP11" s="57">
        <f t="shared" si="10"/>
        <v>220</v>
      </c>
      <c r="CQ11" s="57">
        <f t="shared" si="11"/>
        <v>101</v>
      </c>
      <c r="CR11" s="58">
        <f t="shared" si="12"/>
        <v>0</v>
      </c>
      <c r="CS11" s="57" t="str">
        <f t="shared" si="13"/>
        <v>Fail</v>
      </c>
      <c r="CT11" s="57">
        <f t="shared" si="14"/>
        <v>2</v>
      </c>
      <c r="CU11" s="57">
        <f t="shared" si="15"/>
        <v>0</v>
      </c>
      <c r="CV11" s="57">
        <f t="shared" si="16"/>
        <v>2</v>
      </c>
      <c r="CW11" s="57" t="str">
        <f t="shared" si="17"/>
        <v>-</v>
      </c>
    </row>
    <row r="12" spans="1:101">
      <c r="A12" s="50">
        <v>4</v>
      </c>
      <c r="B12" s="41" t="s">
        <v>182</v>
      </c>
      <c r="C12" s="66" t="s">
        <v>216</v>
      </c>
      <c r="D12" s="41">
        <v>35</v>
      </c>
      <c r="E12" s="41">
        <v>39</v>
      </c>
      <c r="F12" s="41">
        <v>74</v>
      </c>
      <c r="G12" s="56">
        <f t="shared" si="0"/>
        <v>0</v>
      </c>
      <c r="H12" s="41" t="s">
        <v>67</v>
      </c>
      <c r="I12" s="41">
        <v>36</v>
      </c>
      <c r="J12" s="41">
        <v>30</v>
      </c>
      <c r="K12" s="41">
        <v>21</v>
      </c>
      <c r="L12" s="41">
        <v>51</v>
      </c>
      <c r="M12" s="56">
        <f t="shared" si="1"/>
        <v>0</v>
      </c>
      <c r="N12" s="41" t="s">
        <v>68</v>
      </c>
      <c r="O12" s="41">
        <v>24</v>
      </c>
      <c r="P12" s="41">
        <v>35</v>
      </c>
      <c r="Q12" s="41">
        <v>27</v>
      </c>
      <c r="R12" s="41">
        <v>62</v>
      </c>
      <c r="S12" s="56">
        <f t="shared" si="2"/>
        <v>0</v>
      </c>
      <c r="T12" s="41" t="s">
        <v>69</v>
      </c>
      <c r="U12" s="41">
        <v>32</v>
      </c>
      <c r="V12" s="41">
        <v>25</v>
      </c>
      <c r="W12" s="41">
        <v>23</v>
      </c>
      <c r="X12" s="41">
        <v>48</v>
      </c>
      <c r="Y12" s="56">
        <f t="shared" si="3"/>
        <v>0</v>
      </c>
      <c r="Z12" s="41" t="s">
        <v>71</v>
      </c>
      <c r="AA12" s="41">
        <v>20</v>
      </c>
      <c r="AB12" s="41">
        <v>41</v>
      </c>
      <c r="AC12" s="41">
        <v>31</v>
      </c>
      <c r="AD12" s="41">
        <v>72</v>
      </c>
      <c r="AE12" s="56">
        <f t="shared" si="4"/>
        <v>0</v>
      </c>
      <c r="AF12" s="41" t="s">
        <v>67</v>
      </c>
      <c r="AG12" s="41">
        <v>36</v>
      </c>
      <c r="AH12" s="41">
        <v>23</v>
      </c>
      <c r="AI12" s="41">
        <v>38</v>
      </c>
      <c r="AJ12" s="41" t="s">
        <v>65</v>
      </c>
      <c r="AK12" s="41">
        <v>10</v>
      </c>
      <c r="AL12" s="41">
        <v>22</v>
      </c>
      <c r="AM12" s="41">
        <v>33</v>
      </c>
      <c r="AN12" s="41" t="s">
        <v>67</v>
      </c>
      <c r="AO12" s="41">
        <v>18</v>
      </c>
      <c r="AP12" s="41">
        <v>23</v>
      </c>
      <c r="AQ12" s="41">
        <v>40</v>
      </c>
      <c r="AR12" s="41" t="s">
        <v>65</v>
      </c>
      <c r="AS12" s="41">
        <v>10</v>
      </c>
      <c r="AT12" s="41">
        <v>20</v>
      </c>
      <c r="AU12" s="41" t="s">
        <v>65</v>
      </c>
      <c r="AV12" s="41">
        <v>10</v>
      </c>
      <c r="AW12" s="41">
        <v>35</v>
      </c>
      <c r="AX12" s="41">
        <v>37</v>
      </c>
      <c r="AY12" s="41">
        <v>72</v>
      </c>
      <c r="AZ12" s="56">
        <f t="shared" si="5"/>
        <v>0</v>
      </c>
      <c r="BA12" s="41" t="s">
        <v>67</v>
      </c>
      <c r="BB12" s="41">
        <v>36</v>
      </c>
      <c r="BC12" s="41">
        <v>30</v>
      </c>
      <c r="BD12" s="41">
        <v>36</v>
      </c>
      <c r="BE12" s="41">
        <v>66</v>
      </c>
      <c r="BF12" s="56">
        <f t="shared" si="6"/>
        <v>0</v>
      </c>
      <c r="BG12" s="41" t="s">
        <v>69</v>
      </c>
      <c r="BH12" s="41">
        <v>24</v>
      </c>
      <c r="BI12" s="41">
        <v>34</v>
      </c>
      <c r="BJ12" s="41">
        <v>21</v>
      </c>
      <c r="BK12" s="41">
        <v>55</v>
      </c>
      <c r="BL12" s="56">
        <f t="shared" si="7"/>
        <v>0</v>
      </c>
      <c r="BM12" s="41" t="s">
        <v>70</v>
      </c>
      <c r="BN12" s="41">
        <v>28</v>
      </c>
      <c r="BO12" s="41">
        <v>41</v>
      </c>
      <c r="BP12" s="41">
        <v>31</v>
      </c>
      <c r="BQ12" s="41">
        <v>72</v>
      </c>
      <c r="BR12" s="56">
        <f t="shared" si="8"/>
        <v>0</v>
      </c>
      <c r="BS12" s="41" t="s">
        <v>67</v>
      </c>
      <c r="BT12" s="41">
        <v>36</v>
      </c>
      <c r="BU12" s="41">
        <v>32</v>
      </c>
      <c r="BV12" s="41">
        <v>21</v>
      </c>
      <c r="BW12" s="41">
        <v>53</v>
      </c>
      <c r="BX12" s="56">
        <f t="shared" si="9"/>
        <v>0</v>
      </c>
      <c r="BY12" s="41" t="s">
        <v>68</v>
      </c>
      <c r="BZ12" s="41">
        <v>24</v>
      </c>
      <c r="CA12" s="41">
        <v>23</v>
      </c>
      <c r="CB12" s="41">
        <v>44</v>
      </c>
      <c r="CC12" s="41" t="s">
        <v>65</v>
      </c>
      <c r="CD12" s="41">
        <v>20</v>
      </c>
      <c r="CE12" s="41">
        <v>23</v>
      </c>
      <c r="CF12" s="41">
        <v>30</v>
      </c>
      <c r="CG12" s="41" t="s">
        <v>67</v>
      </c>
      <c r="CH12" s="41">
        <v>18</v>
      </c>
      <c r="CI12" s="41">
        <v>23</v>
      </c>
      <c r="CJ12" s="41">
        <v>35</v>
      </c>
      <c r="CK12" s="41" t="s">
        <v>67</v>
      </c>
      <c r="CL12" s="41">
        <v>9</v>
      </c>
      <c r="CM12" s="41">
        <v>24</v>
      </c>
      <c r="CN12" s="41" t="s">
        <v>65</v>
      </c>
      <c r="CO12" s="41">
        <v>10</v>
      </c>
      <c r="CP12" s="57">
        <f t="shared" si="10"/>
        <v>296</v>
      </c>
      <c r="CQ12" s="57">
        <f t="shared" si="11"/>
        <v>105</v>
      </c>
      <c r="CR12" s="58">
        <f t="shared" si="12"/>
        <v>8.02</v>
      </c>
      <c r="CS12" s="57" t="str">
        <f t="shared" si="13"/>
        <v>Dist</v>
      </c>
      <c r="CT12" s="57">
        <f t="shared" si="14"/>
        <v>0</v>
      </c>
      <c r="CU12" s="57">
        <f t="shared" si="15"/>
        <v>0</v>
      </c>
      <c r="CV12" s="57">
        <f t="shared" si="16"/>
        <v>0</v>
      </c>
      <c r="CW12" s="57">
        <f t="shared" si="17"/>
        <v>11</v>
      </c>
    </row>
    <row r="13" spans="1:101">
      <c r="A13" s="50">
        <v>5</v>
      </c>
      <c r="B13" s="41" t="s">
        <v>183</v>
      </c>
      <c r="C13" s="66" t="s">
        <v>217</v>
      </c>
      <c r="D13" s="41">
        <v>26</v>
      </c>
      <c r="E13" s="41">
        <v>34</v>
      </c>
      <c r="F13" s="41">
        <v>60</v>
      </c>
      <c r="G13" s="56">
        <f t="shared" si="0"/>
        <v>0</v>
      </c>
      <c r="H13" s="41" t="s">
        <v>69</v>
      </c>
      <c r="I13" s="41">
        <v>32</v>
      </c>
      <c r="J13" s="41">
        <v>24</v>
      </c>
      <c r="K13" s="41">
        <v>20</v>
      </c>
      <c r="L13" s="41">
        <v>44</v>
      </c>
      <c r="M13" s="56">
        <f t="shared" si="1"/>
        <v>0</v>
      </c>
      <c r="N13" s="41" t="s">
        <v>72</v>
      </c>
      <c r="O13" s="41">
        <v>16</v>
      </c>
      <c r="P13" s="41">
        <v>25</v>
      </c>
      <c r="Q13" s="41">
        <v>20</v>
      </c>
      <c r="R13" s="41">
        <v>45</v>
      </c>
      <c r="S13" s="56">
        <f t="shared" si="2"/>
        <v>0</v>
      </c>
      <c r="T13" s="41" t="s">
        <v>71</v>
      </c>
      <c r="U13" s="41">
        <v>20</v>
      </c>
      <c r="V13" s="41">
        <v>24</v>
      </c>
      <c r="W13" s="41">
        <v>20</v>
      </c>
      <c r="X13" s="41">
        <v>44</v>
      </c>
      <c r="Y13" s="56">
        <f t="shared" si="3"/>
        <v>0</v>
      </c>
      <c r="Z13" s="41" t="s">
        <v>72</v>
      </c>
      <c r="AA13" s="41">
        <v>16</v>
      </c>
      <c r="AB13" s="41">
        <v>35</v>
      </c>
      <c r="AC13" s="41">
        <v>36</v>
      </c>
      <c r="AD13" s="41">
        <v>71</v>
      </c>
      <c r="AE13" s="56">
        <f t="shared" si="4"/>
        <v>0</v>
      </c>
      <c r="AF13" s="41" t="s">
        <v>67</v>
      </c>
      <c r="AG13" s="41">
        <v>36</v>
      </c>
      <c r="AH13" s="41">
        <v>20</v>
      </c>
      <c r="AI13" s="41">
        <v>44</v>
      </c>
      <c r="AJ13" s="41" t="s">
        <v>65</v>
      </c>
      <c r="AK13" s="41">
        <v>10</v>
      </c>
      <c r="AL13" s="41">
        <v>20</v>
      </c>
      <c r="AM13" s="41">
        <v>30</v>
      </c>
      <c r="AN13" s="41" t="s">
        <v>69</v>
      </c>
      <c r="AO13" s="41">
        <v>16</v>
      </c>
      <c r="AP13" s="41">
        <v>20</v>
      </c>
      <c r="AQ13" s="41">
        <v>35</v>
      </c>
      <c r="AR13" s="41" t="s">
        <v>67</v>
      </c>
      <c r="AS13" s="41">
        <v>9</v>
      </c>
      <c r="AT13" s="41">
        <v>20</v>
      </c>
      <c r="AU13" s="41" t="s">
        <v>65</v>
      </c>
      <c r="AV13" s="41">
        <v>10</v>
      </c>
      <c r="AW13" s="41">
        <v>22</v>
      </c>
      <c r="AX13" s="41">
        <v>29</v>
      </c>
      <c r="AY13" s="41">
        <v>51</v>
      </c>
      <c r="AZ13" s="56">
        <f t="shared" si="5"/>
        <v>0</v>
      </c>
      <c r="BA13" s="41" t="s">
        <v>68</v>
      </c>
      <c r="BB13" s="41">
        <v>24</v>
      </c>
      <c r="BC13" s="41">
        <v>30</v>
      </c>
      <c r="BD13" s="41">
        <v>35</v>
      </c>
      <c r="BE13" s="41">
        <v>65</v>
      </c>
      <c r="BF13" s="56">
        <f t="shared" si="6"/>
        <v>0</v>
      </c>
      <c r="BG13" s="41" t="s">
        <v>69</v>
      </c>
      <c r="BH13" s="41">
        <v>24</v>
      </c>
      <c r="BI13" s="41">
        <v>12</v>
      </c>
      <c r="BJ13" s="41">
        <v>28</v>
      </c>
      <c r="BK13" s="41">
        <v>40</v>
      </c>
      <c r="BL13" s="56">
        <f t="shared" si="7"/>
        <v>0</v>
      </c>
      <c r="BM13" s="41" t="s">
        <v>72</v>
      </c>
      <c r="BN13" s="41">
        <v>16</v>
      </c>
      <c r="BO13" s="41">
        <v>25</v>
      </c>
      <c r="BP13" s="41">
        <v>30</v>
      </c>
      <c r="BQ13" s="41">
        <v>55</v>
      </c>
      <c r="BR13" s="56">
        <f t="shared" si="8"/>
        <v>0</v>
      </c>
      <c r="BS13" s="41" t="s">
        <v>70</v>
      </c>
      <c r="BT13" s="41">
        <v>28</v>
      </c>
      <c r="BU13" s="41">
        <v>23</v>
      </c>
      <c r="BV13" s="41">
        <v>20</v>
      </c>
      <c r="BW13" s="41">
        <v>43</v>
      </c>
      <c r="BX13" s="56">
        <f t="shared" si="9"/>
        <v>0</v>
      </c>
      <c r="BY13" s="41" t="s">
        <v>72</v>
      </c>
      <c r="BZ13" s="41">
        <v>16</v>
      </c>
      <c r="CA13" s="41">
        <v>20</v>
      </c>
      <c r="CB13" s="41">
        <v>30</v>
      </c>
      <c r="CC13" s="41" t="s">
        <v>69</v>
      </c>
      <c r="CD13" s="41">
        <v>16</v>
      </c>
      <c r="CE13" s="41">
        <v>21</v>
      </c>
      <c r="CF13" s="41">
        <v>38</v>
      </c>
      <c r="CG13" s="41" t="s">
        <v>67</v>
      </c>
      <c r="CH13" s="41">
        <v>18</v>
      </c>
      <c r="CI13" s="41">
        <v>20</v>
      </c>
      <c r="CJ13" s="41">
        <v>38</v>
      </c>
      <c r="CK13" s="41" t="s">
        <v>67</v>
      </c>
      <c r="CL13" s="41">
        <v>9</v>
      </c>
      <c r="CM13" s="41">
        <v>21</v>
      </c>
      <c r="CN13" s="41" t="s">
        <v>65</v>
      </c>
      <c r="CO13" s="41">
        <v>10</v>
      </c>
      <c r="CP13" s="57">
        <f t="shared" si="10"/>
        <v>228</v>
      </c>
      <c r="CQ13" s="57">
        <f t="shared" si="11"/>
        <v>98</v>
      </c>
      <c r="CR13" s="58">
        <f t="shared" si="12"/>
        <v>6.52</v>
      </c>
      <c r="CS13" s="57" t="str">
        <f t="shared" si="13"/>
        <v>HSC</v>
      </c>
      <c r="CT13" s="57">
        <f t="shared" si="14"/>
        <v>0</v>
      </c>
      <c r="CU13" s="57">
        <f t="shared" si="15"/>
        <v>0</v>
      </c>
      <c r="CV13" s="57">
        <f t="shared" si="16"/>
        <v>0</v>
      </c>
      <c r="CW13" s="57">
        <f t="shared" si="17"/>
        <v>37</v>
      </c>
    </row>
    <row r="14" spans="1:101">
      <c r="A14" s="50">
        <v>6</v>
      </c>
      <c r="B14" s="41" t="s">
        <v>184</v>
      </c>
      <c r="C14" s="66" t="s">
        <v>218</v>
      </c>
      <c r="D14" s="41">
        <v>20</v>
      </c>
      <c r="E14" s="41">
        <v>11</v>
      </c>
      <c r="F14" s="41">
        <v>31</v>
      </c>
      <c r="G14" s="56">
        <f t="shared" si="0"/>
        <v>0</v>
      </c>
      <c r="H14" s="41" t="s">
        <v>66</v>
      </c>
      <c r="I14" s="41">
        <v>0</v>
      </c>
      <c r="J14" s="41">
        <v>18</v>
      </c>
      <c r="K14" s="41">
        <v>35</v>
      </c>
      <c r="L14" s="41">
        <v>53</v>
      </c>
      <c r="M14" s="56">
        <f t="shared" si="1"/>
        <v>0</v>
      </c>
      <c r="N14" s="41" t="s">
        <v>68</v>
      </c>
      <c r="O14" s="41">
        <v>24</v>
      </c>
      <c r="P14" s="41">
        <v>26</v>
      </c>
      <c r="Q14" s="41">
        <v>10</v>
      </c>
      <c r="R14" s="41">
        <v>36</v>
      </c>
      <c r="S14" s="56">
        <f t="shared" si="2"/>
        <v>0</v>
      </c>
      <c r="T14" s="41" t="s">
        <v>66</v>
      </c>
      <c r="U14" s="41">
        <v>0</v>
      </c>
      <c r="V14" s="41">
        <v>14</v>
      </c>
      <c r="W14" s="41">
        <v>29</v>
      </c>
      <c r="X14" s="41">
        <v>43</v>
      </c>
      <c r="Y14" s="56">
        <f t="shared" si="3"/>
        <v>0</v>
      </c>
      <c r="Z14" s="41" t="s">
        <v>72</v>
      </c>
      <c r="AA14" s="41">
        <v>16</v>
      </c>
      <c r="AB14" s="41">
        <v>30</v>
      </c>
      <c r="AC14" s="41">
        <v>24</v>
      </c>
      <c r="AD14" s="41">
        <v>54</v>
      </c>
      <c r="AE14" s="56">
        <f t="shared" si="4"/>
        <v>0</v>
      </c>
      <c r="AF14" s="41" t="s">
        <v>68</v>
      </c>
      <c r="AG14" s="41">
        <v>24</v>
      </c>
      <c r="AH14" s="41">
        <v>14</v>
      </c>
      <c r="AI14" s="41">
        <v>20</v>
      </c>
      <c r="AJ14" s="41" t="s">
        <v>71</v>
      </c>
      <c r="AK14" s="41">
        <v>5</v>
      </c>
      <c r="AL14" s="41">
        <v>15</v>
      </c>
      <c r="AM14" s="41">
        <v>22</v>
      </c>
      <c r="AN14" s="41" t="s">
        <v>71</v>
      </c>
      <c r="AO14" s="41">
        <v>10</v>
      </c>
      <c r="AP14" s="41">
        <v>15</v>
      </c>
      <c r="AQ14" s="41">
        <v>32</v>
      </c>
      <c r="AR14" s="41" t="s">
        <v>69</v>
      </c>
      <c r="AS14" s="41">
        <v>8</v>
      </c>
      <c r="AT14" s="41">
        <v>13</v>
      </c>
      <c r="AU14" s="41" t="s">
        <v>68</v>
      </c>
      <c r="AV14" s="41">
        <v>6</v>
      </c>
      <c r="AW14" s="41">
        <v>12</v>
      </c>
      <c r="AX14" s="41">
        <v>0</v>
      </c>
      <c r="AY14" s="41">
        <v>12</v>
      </c>
      <c r="AZ14" s="56">
        <f t="shared" si="5"/>
        <v>0</v>
      </c>
      <c r="BA14" s="41" t="s">
        <v>66</v>
      </c>
      <c r="BB14" s="41">
        <v>0</v>
      </c>
      <c r="BC14" s="41">
        <v>26</v>
      </c>
      <c r="BD14" s="41">
        <v>25</v>
      </c>
      <c r="BE14" s="41">
        <v>51</v>
      </c>
      <c r="BF14" s="56">
        <f t="shared" si="6"/>
        <v>0</v>
      </c>
      <c r="BG14" s="41" t="s">
        <v>68</v>
      </c>
      <c r="BH14" s="41">
        <v>18</v>
      </c>
      <c r="BI14" s="41">
        <v>17</v>
      </c>
      <c r="BJ14" s="41">
        <v>13</v>
      </c>
      <c r="BK14" s="41">
        <v>30</v>
      </c>
      <c r="BL14" s="56">
        <f t="shared" si="7"/>
        <v>0</v>
      </c>
      <c r="BM14" s="41" t="s">
        <v>66</v>
      </c>
      <c r="BN14" s="41">
        <v>0</v>
      </c>
      <c r="BO14" s="41">
        <v>27</v>
      </c>
      <c r="BP14" s="41">
        <v>15</v>
      </c>
      <c r="BQ14" s="41">
        <v>42</v>
      </c>
      <c r="BR14" s="56">
        <f t="shared" si="8"/>
        <v>0</v>
      </c>
      <c r="BS14" s="41" t="s">
        <v>66</v>
      </c>
      <c r="BT14" s="41">
        <v>0</v>
      </c>
      <c r="BU14" s="41">
        <v>12</v>
      </c>
      <c r="BV14" s="41">
        <v>23</v>
      </c>
      <c r="BW14" s="41">
        <v>35</v>
      </c>
      <c r="BX14" s="56">
        <f t="shared" si="9"/>
        <v>0</v>
      </c>
      <c r="BY14" s="41" t="s">
        <v>66</v>
      </c>
      <c r="BZ14" s="41">
        <v>0</v>
      </c>
      <c r="CA14" s="41">
        <v>16</v>
      </c>
      <c r="CB14" s="41">
        <v>10</v>
      </c>
      <c r="CC14" s="41" t="s">
        <v>66</v>
      </c>
      <c r="CD14" s="41">
        <v>0</v>
      </c>
      <c r="CE14" s="41">
        <v>16</v>
      </c>
      <c r="CF14" s="41">
        <v>30</v>
      </c>
      <c r="CG14" s="41" t="s">
        <v>69</v>
      </c>
      <c r="CH14" s="41">
        <v>16</v>
      </c>
      <c r="CI14" s="41">
        <v>16</v>
      </c>
      <c r="CJ14" s="41">
        <v>33</v>
      </c>
      <c r="CK14" s="41" t="s">
        <v>69</v>
      </c>
      <c r="CL14" s="41">
        <v>8</v>
      </c>
      <c r="CM14" s="41">
        <v>16</v>
      </c>
      <c r="CN14" s="41" t="s">
        <v>69</v>
      </c>
      <c r="CO14" s="41">
        <v>8</v>
      </c>
      <c r="CP14" s="57">
        <f t="shared" si="10"/>
        <v>82</v>
      </c>
      <c r="CQ14" s="57">
        <f t="shared" si="11"/>
        <v>61</v>
      </c>
      <c r="CR14" s="58">
        <f t="shared" si="12"/>
        <v>0</v>
      </c>
      <c r="CS14" s="57" t="str">
        <f t="shared" si="13"/>
        <v>Fail</v>
      </c>
      <c r="CT14" s="57">
        <f t="shared" si="14"/>
        <v>6</v>
      </c>
      <c r="CU14" s="57">
        <f t="shared" si="15"/>
        <v>1</v>
      </c>
      <c r="CV14" s="57">
        <f t="shared" si="16"/>
        <v>6</v>
      </c>
      <c r="CW14" s="57" t="str">
        <f t="shared" si="17"/>
        <v>-</v>
      </c>
    </row>
    <row r="15" spans="1:101">
      <c r="A15" s="50">
        <v>7</v>
      </c>
      <c r="B15" s="41" t="s">
        <v>185</v>
      </c>
      <c r="C15" s="66" t="s">
        <v>219</v>
      </c>
      <c r="D15" s="41">
        <v>38</v>
      </c>
      <c r="E15" s="41">
        <v>35</v>
      </c>
      <c r="F15" s="41">
        <v>73</v>
      </c>
      <c r="G15" s="56">
        <f t="shared" si="0"/>
        <v>0</v>
      </c>
      <c r="H15" s="41" t="s">
        <v>67</v>
      </c>
      <c r="I15" s="41">
        <v>36</v>
      </c>
      <c r="J15" s="41">
        <v>33</v>
      </c>
      <c r="K15" s="41">
        <v>20</v>
      </c>
      <c r="L15" s="41">
        <v>53</v>
      </c>
      <c r="M15" s="56">
        <f t="shared" si="1"/>
        <v>0</v>
      </c>
      <c r="N15" s="41" t="s">
        <v>68</v>
      </c>
      <c r="O15" s="41">
        <v>24</v>
      </c>
      <c r="P15" s="41">
        <v>30</v>
      </c>
      <c r="Q15" s="41">
        <v>24</v>
      </c>
      <c r="R15" s="41">
        <v>54</v>
      </c>
      <c r="S15" s="56">
        <f t="shared" si="2"/>
        <v>0</v>
      </c>
      <c r="T15" s="41" t="s">
        <v>68</v>
      </c>
      <c r="U15" s="41">
        <v>24</v>
      </c>
      <c r="V15" s="41">
        <v>35</v>
      </c>
      <c r="W15" s="41">
        <v>24</v>
      </c>
      <c r="X15" s="41">
        <v>59</v>
      </c>
      <c r="Y15" s="56">
        <f t="shared" si="3"/>
        <v>0</v>
      </c>
      <c r="Z15" s="41" t="s">
        <v>70</v>
      </c>
      <c r="AA15" s="41">
        <v>28</v>
      </c>
      <c r="AB15" s="41">
        <v>39</v>
      </c>
      <c r="AC15" s="41">
        <v>34</v>
      </c>
      <c r="AD15" s="41">
        <v>73</v>
      </c>
      <c r="AE15" s="56">
        <f t="shared" si="4"/>
        <v>0</v>
      </c>
      <c r="AF15" s="41" t="s">
        <v>67</v>
      </c>
      <c r="AG15" s="41">
        <v>36</v>
      </c>
      <c r="AH15" s="41">
        <v>18</v>
      </c>
      <c r="AI15" s="41">
        <v>43</v>
      </c>
      <c r="AJ15" s="41" t="s">
        <v>65</v>
      </c>
      <c r="AK15" s="41">
        <v>10</v>
      </c>
      <c r="AL15" s="41">
        <v>20</v>
      </c>
      <c r="AM15" s="41">
        <v>41</v>
      </c>
      <c r="AN15" s="41" t="s">
        <v>65</v>
      </c>
      <c r="AO15" s="41">
        <v>20</v>
      </c>
      <c r="AP15" s="41">
        <v>20</v>
      </c>
      <c r="AQ15" s="41">
        <v>41</v>
      </c>
      <c r="AR15" s="41" t="s">
        <v>65</v>
      </c>
      <c r="AS15" s="41">
        <v>10</v>
      </c>
      <c r="AT15" s="41">
        <v>19</v>
      </c>
      <c r="AU15" s="41" t="s">
        <v>67</v>
      </c>
      <c r="AV15" s="41">
        <v>9</v>
      </c>
      <c r="AW15" s="41">
        <v>30</v>
      </c>
      <c r="AX15" s="41">
        <v>24</v>
      </c>
      <c r="AY15" s="41">
        <v>54</v>
      </c>
      <c r="AZ15" s="56">
        <f t="shared" si="5"/>
        <v>0</v>
      </c>
      <c r="BA15" s="41" t="s">
        <v>68</v>
      </c>
      <c r="BB15" s="41">
        <v>24</v>
      </c>
      <c r="BC15" s="41">
        <v>39</v>
      </c>
      <c r="BD15" s="41">
        <v>32</v>
      </c>
      <c r="BE15" s="41">
        <v>71</v>
      </c>
      <c r="BF15" s="56">
        <f t="shared" si="6"/>
        <v>0</v>
      </c>
      <c r="BG15" s="41" t="s">
        <v>67</v>
      </c>
      <c r="BH15" s="41">
        <v>27</v>
      </c>
      <c r="BI15" s="41">
        <v>27</v>
      </c>
      <c r="BJ15" s="41">
        <v>21</v>
      </c>
      <c r="BK15" s="41">
        <v>48</v>
      </c>
      <c r="BL15" s="56">
        <f t="shared" si="7"/>
        <v>0</v>
      </c>
      <c r="BM15" s="41" t="s">
        <v>71</v>
      </c>
      <c r="BN15" s="41">
        <v>20</v>
      </c>
      <c r="BO15" s="41">
        <v>34</v>
      </c>
      <c r="BP15" s="41">
        <v>38</v>
      </c>
      <c r="BQ15" s="41">
        <v>72</v>
      </c>
      <c r="BR15" s="56">
        <f t="shared" si="8"/>
        <v>0</v>
      </c>
      <c r="BS15" s="41" t="s">
        <v>67</v>
      </c>
      <c r="BT15" s="41">
        <v>36</v>
      </c>
      <c r="BU15" s="41">
        <v>20</v>
      </c>
      <c r="BV15" s="41">
        <v>25</v>
      </c>
      <c r="BW15" s="41">
        <v>45</v>
      </c>
      <c r="BX15" s="56">
        <f t="shared" si="9"/>
        <v>0</v>
      </c>
      <c r="BY15" s="41" t="s">
        <v>71</v>
      </c>
      <c r="BZ15" s="41">
        <v>20</v>
      </c>
      <c r="CA15" s="41">
        <v>20</v>
      </c>
      <c r="CB15" s="41">
        <v>38</v>
      </c>
      <c r="CC15" s="41" t="s">
        <v>67</v>
      </c>
      <c r="CD15" s="41">
        <v>18</v>
      </c>
      <c r="CE15" s="41">
        <v>19</v>
      </c>
      <c r="CF15" s="41">
        <v>35</v>
      </c>
      <c r="CG15" s="41" t="s">
        <v>67</v>
      </c>
      <c r="CH15" s="41">
        <v>18</v>
      </c>
      <c r="CI15" s="41">
        <v>20</v>
      </c>
      <c r="CJ15" s="41">
        <v>38</v>
      </c>
      <c r="CK15" s="41" t="s">
        <v>67</v>
      </c>
      <c r="CL15" s="41">
        <v>9</v>
      </c>
      <c r="CM15" s="41">
        <v>23</v>
      </c>
      <c r="CN15" s="41" t="s">
        <v>65</v>
      </c>
      <c r="CO15" s="41">
        <v>10</v>
      </c>
      <c r="CP15" s="57">
        <f t="shared" si="10"/>
        <v>275</v>
      </c>
      <c r="CQ15" s="57">
        <f t="shared" si="11"/>
        <v>104</v>
      </c>
      <c r="CR15" s="58">
        <f t="shared" si="12"/>
        <v>7.58</v>
      </c>
      <c r="CS15" s="57" t="str">
        <f t="shared" si="13"/>
        <v>FC</v>
      </c>
      <c r="CT15" s="57">
        <f t="shared" si="14"/>
        <v>0</v>
      </c>
      <c r="CU15" s="57">
        <f t="shared" si="15"/>
        <v>0</v>
      </c>
      <c r="CV15" s="57">
        <f t="shared" si="16"/>
        <v>0</v>
      </c>
      <c r="CW15" s="57">
        <f t="shared" si="17"/>
        <v>21</v>
      </c>
    </row>
    <row r="16" spans="1:101">
      <c r="A16" s="50">
        <v>8</v>
      </c>
      <c r="B16" s="41" t="s">
        <v>186</v>
      </c>
      <c r="C16" s="66" t="s">
        <v>220</v>
      </c>
      <c r="D16" s="41">
        <v>31</v>
      </c>
      <c r="E16" s="41">
        <v>24</v>
      </c>
      <c r="F16" s="41">
        <v>55</v>
      </c>
      <c r="G16" s="56">
        <f t="shared" si="0"/>
        <v>0</v>
      </c>
      <c r="H16" s="41" t="s">
        <v>70</v>
      </c>
      <c r="I16" s="41">
        <v>28</v>
      </c>
      <c r="J16" s="41">
        <v>16</v>
      </c>
      <c r="K16" s="41">
        <v>24</v>
      </c>
      <c r="L16" s="41">
        <v>40</v>
      </c>
      <c r="M16" s="56">
        <f t="shared" si="1"/>
        <v>0</v>
      </c>
      <c r="N16" s="41" t="s">
        <v>72</v>
      </c>
      <c r="O16" s="41">
        <v>16</v>
      </c>
      <c r="P16" s="41">
        <v>27</v>
      </c>
      <c r="Q16" s="41">
        <v>10</v>
      </c>
      <c r="R16" s="41">
        <v>37</v>
      </c>
      <c r="S16" s="56">
        <f t="shared" si="2"/>
        <v>0</v>
      </c>
      <c r="T16" s="41" t="s">
        <v>66</v>
      </c>
      <c r="U16" s="41">
        <v>0</v>
      </c>
      <c r="V16" s="41">
        <v>26</v>
      </c>
      <c r="W16" s="41">
        <v>21</v>
      </c>
      <c r="X16" s="41">
        <v>47</v>
      </c>
      <c r="Y16" s="56">
        <f t="shared" si="3"/>
        <v>0</v>
      </c>
      <c r="Z16" s="41" t="s">
        <v>71</v>
      </c>
      <c r="AA16" s="41">
        <v>20</v>
      </c>
      <c r="AB16" s="41">
        <v>31</v>
      </c>
      <c r="AC16" s="41">
        <v>22</v>
      </c>
      <c r="AD16" s="41">
        <v>53</v>
      </c>
      <c r="AE16" s="56">
        <f t="shared" si="4"/>
        <v>0</v>
      </c>
      <c r="AF16" s="41" t="s">
        <v>68</v>
      </c>
      <c r="AG16" s="41">
        <v>24</v>
      </c>
      <c r="AH16" s="41">
        <v>14</v>
      </c>
      <c r="AI16" s="41">
        <v>32</v>
      </c>
      <c r="AJ16" s="41" t="s">
        <v>69</v>
      </c>
      <c r="AK16" s="41">
        <v>8</v>
      </c>
      <c r="AL16" s="41">
        <v>16</v>
      </c>
      <c r="AM16" s="41">
        <v>30</v>
      </c>
      <c r="AN16" s="41" t="s">
        <v>69</v>
      </c>
      <c r="AO16" s="41">
        <v>16</v>
      </c>
      <c r="AP16" s="41">
        <v>16</v>
      </c>
      <c r="AQ16" s="41">
        <v>29</v>
      </c>
      <c r="AR16" s="41" t="s">
        <v>69</v>
      </c>
      <c r="AS16" s="41">
        <v>8</v>
      </c>
      <c r="AT16" s="41">
        <v>14</v>
      </c>
      <c r="AU16" s="41" t="s">
        <v>70</v>
      </c>
      <c r="AV16" s="41">
        <v>7</v>
      </c>
      <c r="AW16" s="41">
        <v>13</v>
      </c>
      <c r="AX16" s="41">
        <v>20</v>
      </c>
      <c r="AY16" s="41">
        <v>33</v>
      </c>
      <c r="AZ16" s="56">
        <f t="shared" si="5"/>
        <v>0</v>
      </c>
      <c r="BA16" s="41" t="s">
        <v>66</v>
      </c>
      <c r="BB16" s="41">
        <v>0</v>
      </c>
      <c r="BC16" s="41">
        <v>37</v>
      </c>
      <c r="BD16" s="41">
        <v>22</v>
      </c>
      <c r="BE16" s="41">
        <v>59</v>
      </c>
      <c r="BF16" s="56">
        <f t="shared" si="6"/>
        <v>0</v>
      </c>
      <c r="BG16" s="41" t="s">
        <v>70</v>
      </c>
      <c r="BH16" s="41">
        <v>21</v>
      </c>
      <c r="BI16" s="41">
        <v>18</v>
      </c>
      <c r="BJ16" s="41">
        <v>17</v>
      </c>
      <c r="BK16" s="41">
        <v>35</v>
      </c>
      <c r="BL16" s="56">
        <f t="shared" si="7"/>
        <v>0</v>
      </c>
      <c r="BM16" s="41" t="s">
        <v>66</v>
      </c>
      <c r="BN16" s="41">
        <v>0</v>
      </c>
      <c r="BO16" s="41">
        <v>30</v>
      </c>
      <c r="BP16" s="41">
        <v>36</v>
      </c>
      <c r="BQ16" s="41">
        <v>66</v>
      </c>
      <c r="BR16" s="56">
        <f t="shared" si="8"/>
        <v>0</v>
      </c>
      <c r="BS16" s="41" t="s">
        <v>69</v>
      </c>
      <c r="BT16" s="41">
        <v>32</v>
      </c>
      <c r="BU16" s="41">
        <v>19</v>
      </c>
      <c r="BV16" s="41">
        <v>16</v>
      </c>
      <c r="BW16" s="41">
        <v>35</v>
      </c>
      <c r="BX16" s="56">
        <f t="shared" si="9"/>
        <v>0</v>
      </c>
      <c r="BY16" s="41" t="s">
        <v>66</v>
      </c>
      <c r="BZ16" s="41">
        <v>0</v>
      </c>
      <c r="CA16" s="41">
        <v>18</v>
      </c>
      <c r="CB16" s="41">
        <v>20</v>
      </c>
      <c r="CC16" s="41" t="s">
        <v>68</v>
      </c>
      <c r="CD16" s="41">
        <v>12</v>
      </c>
      <c r="CE16" s="41">
        <v>16</v>
      </c>
      <c r="CF16" s="41">
        <v>8</v>
      </c>
      <c r="CG16" s="41" t="s">
        <v>66</v>
      </c>
      <c r="CH16" s="41">
        <v>0</v>
      </c>
      <c r="CI16" s="41">
        <v>17</v>
      </c>
      <c r="CJ16" s="41">
        <v>21</v>
      </c>
      <c r="CK16" s="41" t="s">
        <v>68</v>
      </c>
      <c r="CL16" s="41">
        <v>6</v>
      </c>
      <c r="CM16" s="41">
        <v>17</v>
      </c>
      <c r="CN16" s="41" t="s">
        <v>69</v>
      </c>
      <c r="CO16" s="41">
        <v>8</v>
      </c>
      <c r="CP16" s="57">
        <f t="shared" si="10"/>
        <v>141</v>
      </c>
      <c r="CQ16" s="57">
        <f t="shared" si="11"/>
        <v>65</v>
      </c>
      <c r="CR16" s="58">
        <f t="shared" si="12"/>
        <v>0</v>
      </c>
      <c r="CS16" s="57" t="str">
        <f t="shared" si="13"/>
        <v>Fail</v>
      </c>
      <c r="CT16" s="57">
        <f t="shared" si="14"/>
        <v>4</v>
      </c>
      <c r="CU16" s="57">
        <f t="shared" si="15"/>
        <v>1</v>
      </c>
      <c r="CV16" s="57">
        <f t="shared" si="16"/>
        <v>5</v>
      </c>
      <c r="CW16" s="57" t="str">
        <f t="shared" si="17"/>
        <v>-</v>
      </c>
    </row>
    <row r="17" spans="1:101">
      <c r="A17" s="50">
        <v>9</v>
      </c>
      <c r="B17" s="41" t="s">
        <v>187</v>
      </c>
      <c r="C17" s="66" t="s">
        <v>221</v>
      </c>
      <c r="D17" s="41">
        <v>32</v>
      </c>
      <c r="E17" s="41">
        <v>40</v>
      </c>
      <c r="F17" s="41">
        <v>72</v>
      </c>
      <c r="G17" s="56">
        <f t="shared" si="0"/>
        <v>0</v>
      </c>
      <c r="H17" s="41" t="s">
        <v>67</v>
      </c>
      <c r="I17" s="41">
        <v>36</v>
      </c>
      <c r="J17" s="41">
        <v>21</v>
      </c>
      <c r="K17" s="41">
        <v>20</v>
      </c>
      <c r="L17" s="41">
        <v>41</v>
      </c>
      <c r="M17" s="56">
        <f t="shared" si="1"/>
        <v>0</v>
      </c>
      <c r="N17" s="41" t="s">
        <v>72</v>
      </c>
      <c r="O17" s="41">
        <v>16</v>
      </c>
      <c r="P17" s="41">
        <v>27</v>
      </c>
      <c r="Q17" s="41">
        <v>20</v>
      </c>
      <c r="R17" s="41">
        <v>47</v>
      </c>
      <c r="S17" s="56">
        <f t="shared" si="2"/>
        <v>0</v>
      </c>
      <c r="T17" s="41" t="s">
        <v>71</v>
      </c>
      <c r="U17" s="41">
        <v>20</v>
      </c>
      <c r="V17" s="41">
        <v>28</v>
      </c>
      <c r="W17" s="41">
        <v>25</v>
      </c>
      <c r="X17" s="41">
        <v>53</v>
      </c>
      <c r="Y17" s="56">
        <f t="shared" si="3"/>
        <v>0</v>
      </c>
      <c r="Z17" s="41" t="s">
        <v>68</v>
      </c>
      <c r="AA17" s="41">
        <v>24</v>
      </c>
      <c r="AB17" s="41">
        <v>29</v>
      </c>
      <c r="AC17" s="41">
        <v>30</v>
      </c>
      <c r="AD17" s="41">
        <v>59</v>
      </c>
      <c r="AE17" s="56">
        <f t="shared" si="4"/>
        <v>0</v>
      </c>
      <c r="AF17" s="41" t="s">
        <v>70</v>
      </c>
      <c r="AG17" s="41">
        <v>28</v>
      </c>
      <c r="AH17" s="41">
        <v>19</v>
      </c>
      <c r="AI17" s="41">
        <v>35</v>
      </c>
      <c r="AJ17" s="41" t="s">
        <v>67</v>
      </c>
      <c r="AK17" s="41">
        <v>9</v>
      </c>
      <c r="AL17" s="41">
        <v>18</v>
      </c>
      <c r="AM17" s="41">
        <v>25</v>
      </c>
      <c r="AN17" s="41" t="s">
        <v>70</v>
      </c>
      <c r="AO17" s="41">
        <v>14</v>
      </c>
      <c r="AP17" s="41">
        <v>18</v>
      </c>
      <c r="AQ17" s="41">
        <v>35</v>
      </c>
      <c r="AR17" s="41" t="s">
        <v>67</v>
      </c>
      <c r="AS17" s="41">
        <v>9</v>
      </c>
      <c r="AT17" s="41">
        <v>19</v>
      </c>
      <c r="AU17" s="41" t="s">
        <v>67</v>
      </c>
      <c r="AV17" s="41">
        <v>9</v>
      </c>
      <c r="AW17" s="41">
        <v>27</v>
      </c>
      <c r="AX17" s="41">
        <v>23</v>
      </c>
      <c r="AY17" s="41">
        <v>50</v>
      </c>
      <c r="AZ17" s="56">
        <f t="shared" si="5"/>
        <v>0</v>
      </c>
      <c r="BA17" s="41" t="s">
        <v>68</v>
      </c>
      <c r="BB17" s="41">
        <v>24</v>
      </c>
      <c r="BC17" s="41">
        <v>29</v>
      </c>
      <c r="BD17" s="41">
        <v>40</v>
      </c>
      <c r="BE17" s="41">
        <v>69</v>
      </c>
      <c r="BF17" s="56">
        <f t="shared" si="6"/>
        <v>0</v>
      </c>
      <c r="BG17" s="41" t="s">
        <v>69</v>
      </c>
      <c r="BH17" s="41">
        <v>24</v>
      </c>
      <c r="BI17" s="41">
        <v>21</v>
      </c>
      <c r="BJ17" s="41">
        <v>27</v>
      </c>
      <c r="BK17" s="41">
        <v>48</v>
      </c>
      <c r="BL17" s="56">
        <f t="shared" si="7"/>
        <v>0</v>
      </c>
      <c r="BM17" s="41" t="s">
        <v>71</v>
      </c>
      <c r="BN17" s="41">
        <v>20</v>
      </c>
      <c r="BO17" s="41">
        <v>26</v>
      </c>
      <c r="BP17" s="41">
        <v>34</v>
      </c>
      <c r="BQ17" s="41">
        <v>60</v>
      </c>
      <c r="BR17" s="56">
        <f t="shared" si="8"/>
        <v>0</v>
      </c>
      <c r="BS17" s="41" t="s">
        <v>69</v>
      </c>
      <c r="BT17" s="41">
        <v>32</v>
      </c>
      <c r="BU17" s="41">
        <v>25</v>
      </c>
      <c r="BV17" s="41">
        <v>22</v>
      </c>
      <c r="BW17" s="41">
        <v>47</v>
      </c>
      <c r="BX17" s="56">
        <f t="shared" si="9"/>
        <v>0</v>
      </c>
      <c r="BY17" s="41" t="s">
        <v>71</v>
      </c>
      <c r="BZ17" s="41">
        <v>20</v>
      </c>
      <c r="CA17" s="41">
        <v>17</v>
      </c>
      <c r="CB17" s="41">
        <v>35</v>
      </c>
      <c r="CC17" s="41" t="s">
        <v>69</v>
      </c>
      <c r="CD17" s="41">
        <v>16</v>
      </c>
      <c r="CE17" s="41">
        <v>17</v>
      </c>
      <c r="CF17" s="41">
        <v>22</v>
      </c>
      <c r="CG17" s="41" t="s">
        <v>68</v>
      </c>
      <c r="CH17" s="41">
        <v>12</v>
      </c>
      <c r="CI17" s="41">
        <v>17</v>
      </c>
      <c r="CJ17" s="41">
        <v>32</v>
      </c>
      <c r="CK17" s="41" t="s">
        <v>69</v>
      </c>
      <c r="CL17" s="41">
        <v>8</v>
      </c>
      <c r="CM17" s="41">
        <v>18</v>
      </c>
      <c r="CN17" s="41" t="s">
        <v>67</v>
      </c>
      <c r="CO17" s="41">
        <v>9</v>
      </c>
      <c r="CP17" s="57">
        <f t="shared" si="10"/>
        <v>244</v>
      </c>
      <c r="CQ17" s="57">
        <f t="shared" si="11"/>
        <v>86</v>
      </c>
      <c r="CR17" s="58">
        <f t="shared" si="12"/>
        <v>6.6</v>
      </c>
      <c r="CS17" s="57" t="str">
        <f t="shared" si="13"/>
        <v>HSC</v>
      </c>
      <c r="CT17" s="57">
        <f t="shared" si="14"/>
        <v>0</v>
      </c>
      <c r="CU17" s="57">
        <f t="shared" si="15"/>
        <v>0</v>
      </c>
      <c r="CV17" s="57">
        <f t="shared" si="16"/>
        <v>0</v>
      </c>
      <c r="CW17" s="57">
        <f t="shared" si="17"/>
        <v>34</v>
      </c>
    </row>
    <row r="18" spans="1:101">
      <c r="A18" s="50">
        <v>10</v>
      </c>
      <c r="B18" s="41" t="s">
        <v>188</v>
      </c>
      <c r="C18" s="66" t="s">
        <v>222</v>
      </c>
      <c r="D18" s="41">
        <v>31</v>
      </c>
      <c r="E18" s="41">
        <v>21</v>
      </c>
      <c r="F18" s="41">
        <v>52</v>
      </c>
      <c r="G18" s="56">
        <f t="shared" si="0"/>
        <v>0</v>
      </c>
      <c r="H18" s="41" t="s">
        <v>68</v>
      </c>
      <c r="I18" s="41">
        <v>24</v>
      </c>
      <c r="J18" s="41">
        <v>29</v>
      </c>
      <c r="K18" s="41">
        <v>20</v>
      </c>
      <c r="L18" s="41">
        <v>49</v>
      </c>
      <c r="M18" s="56">
        <f t="shared" si="1"/>
        <v>0</v>
      </c>
      <c r="N18" s="41" t="s">
        <v>71</v>
      </c>
      <c r="O18" s="41">
        <v>20</v>
      </c>
      <c r="P18" s="41">
        <v>25</v>
      </c>
      <c r="Q18" s="41">
        <v>23</v>
      </c>
      <c r="R18" s="41">
        <v>48</v>
      </c>
      <c r="S18" s="56">
        <f t="shared" si="2"/>
        <v>0</v>
      </c>
      <c r="T18" s="41" t="s">
        <v>71</v>
      </c>
      <c r="U18" s="41">
        <v>20</v>
      </c>
      <c r="V18" s="41">
        <v>28</v>
      </c>
      <c r="W18" s="41">
        <v>20</v>
      </c>
      <c r="X18" s="41">
        <v>48</v>
      </c>
      <c r="Y18" s="56">
        <f t="shared" si="3"/>
        <v>0</v>
      </c>
      <c r="Z18" s="41" t="s">
        <v>71</v>
      </c>
      <c r="AA18" s="41">
        <v>20</v>
      </c>
      <c r="AB18" s="41">
        <v>27</v>
      </c>
      <c r="AC18" s="41">
        <v>23</v>
      </c>
      <c r="AD18" s="41">
        <v>50</v>
      </c>
      <c r="AE18" s="56">
        <f t="shared" si="4"/>
        <v>0</v>
      </c>
      <c r="AF18" s="41" t="s">
        <v>68</v>
      </c>
      <c r="AG18" s="41">
        <v>24</v>
      </c>
      <c r="AH18" s="41">
        <v>19</v>
      </c>
      <c r="AI18" s="41">
        <v>32</v>
      </c>
      <c r="AJ18" s="41" t="s">
        <v>69</v>
      </c>
      <c r="AK18" s="41">
        <v>8</v>
      </c>
      <c r="AL18" s="41">
        <v>14</v>
      </c>
      <c r="AM18" s="41">
        <v>26</v>
      </c>
      <c r="AN18" s="41" t="s">
        <v>68</v>
      </c>
      <c r="AO18" s="41">
        <v>12</v>
      </c>
      <c r="AP18" s="41">
        <v>14</v>
      </c>
      <c r="AQ18" s="41">
        <v>23</v>
      </c>
      <c r="AR18" s="41" t="s">
        <v>71</v>
      </c>
      <c r="AS18" s="41">
        <v>5</v>
      </c>
      <c r="AT18" s="41">
        <v>13</v>
      </c>
      <c r="AU18" s="41" t="s">
        <v>68</v>
      </c>
      <c r="AV18" s="41">
        <v>6</v>
      </c>
      <c r="AW18" s="41">
        <v>18</v>
      </c>
      <c r="AX18" s="41">
        <v>22</v>
      </c>
      <c r="AY18" s="41">
        <v>40</v>
      </c>
      <c r="AZ18" s="56">
        <f t="shared" si="5"/>
        <v>0</v>
      </c>
      <c r="BA18" s="41" t="s">
        <v>72</v>
      </c>
      <c r="BB18" s="41">
        <v>16</v>
      </c>
      <c r="BC18" s="41">
        <v>24</v>
      </c>
      <c r="BD18" s="41">
        <v>24</v>
      </c>
      <c r="BE18" s="41">
        <v>48</v>
      </c>
      <c r="BF18" s="56">
        <f t="shared" si="6"/>
        <v>0</v>
      </c>
      <c r="BG18" s="41" t="s">
        <v>71</v>
      </c>
      <c r="BH18" s="41">
        <v>15</v>
      </c>
      <c r="BI18" s="41">
        <v>21</v>
      </c>
      <c r="BJ18" s="41">
        <v>15</v>
      </c>
      <c r="BK18" s="41">
        <v>36</v>
      </c>
      <c r="BL18" s="56">
        <f t="shared" si="7"/>
        <v>0</v>
      </c>
      <c r="BM18" s="41" t="s">
        <v>66</v>
      </c>
      <c r="BN18" s="41">
        <v>0</v>
      </c>
      <c r="BO18" s="41">
        <v>27</v>
      </c>
      <c r="BP18" s="41">
        <v>34</v>
      </c>
      <c r="BQ18" s="41">
        <v>61</v>
      </c>
      <c r="BR18" s="56">
        <f t="shared" si="8"/>
        <v>0</v>
      </c>
      <c r="BS18" s="41" t="s">
        <v>69</v>
      </c>
      <c r="BT18" s="41">
        <v>32</v>
      </c>
      <c r="BU18" s="41">
        <v>22</v>
      </c>
      <c r="BV18" s="41">
        <v>22</v>
      </c>
      <c r="BW18" s="41">
        <v>44</v>
      </c>
      <c r="BX18" s="56">
        <f t="shared" si="9"/>
        <v>0</v>
      </c>
      <c r="BY18" s="41" t="s">
        <v>72</v>
      </c>
      <c r="BZ18" s="41">
        <v>16</v>
      </c>
      <c r="CA18" s="41">
        <v>15</v>
      </c>
      <c r="CB18" s="41">
        <v>25</v>
      </c>
      <c r="CC18" s="41" t="s">
        <v>68</v>
      </c>
      <c r="CD18" s="41">
        <v>12</v>
      </c>
      <c r="CE18" s="41">
        <v>15</v>
      </c>
      <c r="CF18" s="41">
        <v>10</v>
      </c>
      <c r="CG18" s="41" t="s">
        <v>66</v>
      </c>
      <c r="CH18" s="41">
        <v>0</v>
      </c>
      <c r="CI18" s="41">
        <v>15</v>
      </c>
      <c r="CJ18" s="41">
        <v>38</v>
      </c>
      <c r="CK18" s="41" t="s">
        <v>67</v>
      </c>
      <c r="CL18" s="41">
        <v>9</v>
      </c>
      <c r="CM18" s="41">
        <v>16</v>
      </c>
      <c r="CN18" s="41" t="s">
        <v>69</v>
      </c>
      <c r="CO18" s="41">
        <v>8</v>
      </c>
      <c r="CP18" s="57">
        <f t="shared" si="10"/>
        <v>187</v>
      </c>
      <c r="CQ18" s="57">
        <f t="shared" si="11"/>
        <v>60</v>
      </c>
      <c r="CR18" s="58">
        <f t="shared" si="12"/>
        <v>0</v>
      </c>
      <c r="CS18" s="57" t="str">
        <f t="shared" si="13"/>
        <v>Fail</v>
      </c>
      <c r="CT18" s="57">
        <f t="shared" si="14"/>
        <v>1</v>
      </c>
      <c r="CU18" s="57">
        <f t="shared" si="15"/>
        <v>1</v>
      </c>
      <c r="CV18" s="57">
        <f t="shared" si="16"/>
        <v>2</v>
      </c>
      <c r="CW18" s="57" t="str">
        <f t="shared" si="17"/>
        <v>-</v>
      </c>
    </row>
    <row r="19" spans="1:101">
      <c r="A19" s="50">
        <v>11</v>
      </c>
      <c r="B19" s="41" t="s">
        <v>189</v>
      </c>
      <c r="C19" s="66" t="s">
        <v>223</v>
      </c>
      <c r="D19" s="41">
        <v>40</v>
      </c>
      <c r="E19" s="41">
        <v>41</v>
      </c>
      <c r="F19" s="41">
        <v>81</v>
      </c>
      <c r="G19" s="56">
        <f t="shared" si="0"/>
        <v>0</v>
      </c>
      <c r="H19" s="41" t="s">
        <v>65</v>
      </c>
      <c r="I19" s="41">
        <v>40</v>
      </c>
      <c r="J19" s="41">
        <v>36</v>
      </c>
      <c r="K19" s="41">
        <v>33</v>
      </c>
      <c r="L19" s="41">
        <v>69</v>
      </c>
      <c r="M19" s="56">
        <f t="shared" si="1"/>
        <v>0</v>
      </c>
      <c r="N19" s="41" t="s">
        <v>69</v>
      </c>
      <c r="O19" s="41">
        <v>32</v>
      </c>
      <c r="P19" s="41">
        <v>37</v>
      </c>
      <c r="Q19" s="41">
        <v>25</v>
      </c>
      <c r="R19" s="41">
        <v>62</v>
      </c>
      <c r="S19" s="56">
        <f t="shared" si="2"/>
        <v>0</v>
      </c>
      <c r="T19" s="41" t="s">
        <v>69</v>
      </c>
      <c r="U19" s="41">
        <v>32</v>
      </c>
      <c r="V19" s="41">
        <v>28</v>
      </c>
      <c r="W19" s="41">
        <v>23</v>
      </c>
      <c r="X19" s="41">
        <v>51</v>
      </c>
      <c r="Y19" s="56">
        <f t="shared" si="3"/>
        <v>0</v>
      </c>
      <c r="Z19" s="41" t="s">
        <v>68</v>
      </c>
      <c r="AA19" s="41">
        <v>24</v>
      </c>
      <c r="AB19" s="41">
        <v>41</v>
      </c>
      <c r="AC19" s="41">
        <v>34</v>
      </c>
      <c r="AD19" s="41">
        <v>75</v>
      </c>
      <c r="AE19" s="56">
        <f t="shared" si="4"/>
        <v>0</v>
      </c>
      <c r="AF19" s="41" t="s">
        <v>67</v>
      </c>
      <c r="AG19" s="41">
        <v>36</v>
      </c>
      <c r="AH19" s="41">
        <v>20</v>
      </c>
      <c r="AI19" s="41">
        <v>43</v>
      </c>
      <c r="AJ19" s="41" t="s">
        <v>65</v>
      </c>
      <c r="AK19" s="41">
        <v>10</v>
      </c>
      <c r="AL19" s="41">
        <v>21</v>
      </c>
      <c r="AM19" s="41">
        <v>40</v>
      </c>
      <c r="AN19" s="41" t="s">
        <v>65</v>
      </c>
      <c r="AO19" s="41">
        <v>20</v>
      </c>
      <c r="AP19" s="41">
        <v>22</v>
      </c>
      <c r="AQ19" s="41">
        <v>42</v>
      </c>
      <c r="AR19" s="41" t="s">
        <v>65</v>
      </c>
      <c r="AS19" s="41">
        <v>10</v>
      </c>
      <c r="AT19" s="41">
        <v>18</v>
      </c>
      <c r="AU19" s="41" t="s">
        <v>67</v>
      </c>
      <c r="AV19" s="41">
        <v>9</v>
      </c>
      <c r="AW19" s="41">
        <v>29</v>
      </c>
      <c r="AX19" s="41">
        <v>33</v>
      </c>
      <c r="AY19" s="41">
        <v>62</v>
      </c>
      <c r="AZ19" s="56">
        <f t="shared" si="5"/>
        <v>0</v>
      </c>
      <c r="BA19" s="41" t="s">
        <v>69</v>
      </c>
      <c r="BB19" s="41">
        <v>32</v>
      </c>
      <c r="BC19" s="41">
        <v>38</v>
      </c>
      <c r="BD19" s="41">
        <v>37</v>
      </c>
      <c r="BE19" s="41">
        <v>75</v>
      </c>
      <c r="BF19" s="56">
        <f t="shared" si="6"/>
        <v>0</v>
      </c>
      <c r="BG19" s="41" t="s">
        <v>67</v>
      </c>
      <c r="BH19" s="41">
        <v>27</v>
      </c>
      <c r="BI19" s="41">
        <v>27</v>
      </c>
      <c r="BJ19" s="41">
        <v>30</v>
      </c>
      <c r="BK19" s="41">
        <v>57</v>
      </c>
      <c r="BL19" s="56">
        <f t="shared" si="7"/>
        <v>0</v>
      </c>
      <c r="BM19" s="41" t="s">
        <v>70</v>
      </c>
      <c r="BN19" s="41">
        <v>28</v>
      </c>
      <c r="BO19" s="41">
        <v>35</v>
      </c>
      <c r="BP19" s="41">
        <v>41</v>
      </c>
      <c r="BQ19" s="41">
        <v>76</v>
      </c>
      <c r="BR19" s="56">
        <f t="shared" si="8"/>
        <v>0</v>
      </c>
      <c r="BS19" s="41" t="s">
        <v>67</v>
      </c>
      <c r="BT19" s="41">
        <v>36</v>
      </c>
      <c r="BU19" s="41">
        <v>29</v>
      </c>
      <c r="BV19" s="41">
        <v>29</v>
      </c>
      <c r="BW19" s="41">
        <v>58</v>
      </c>
      <c r="BX19" s="56">
        <f t="shared" si="9"/>
        <v>0</v>
      </c>
      <c r="BY19" s="41" t="s">
        <v>70</v>
      </c>
      <c r="BZ19" s="41">
        <v>28</v>
      </c>
      <c r="CA19" s="41">
        <v>23</v>
      </c>
      <c r="CB19" s="41">
        <v>39</v>
      </c>
      <c r="CC19" s="41" t="s">
        <v>65</v>
      </c>
      <c r="CD19" s="41">
        <v>20</v>
      </c>
      <c r="CE19" s="41">
        <v>22</v>
      </c>
      <c r="CF19" s="41">
        <v>40</v>
      </c>
      <c r="CG19" s="41" t="s">
        <v>65</v>
      </c>
      <c r="CH19" s="41">
        <v>20</v>
      </c>
      <c r="CI19" s="41">
        <v>23</v>
      </c>
      <c r="CJ19" s="41">
        <v>45</v>
      </c>
      <c r="CK19" s="41" t="s">
        <v>65</v>
      </c>
      <c r="CL19" s="41">
        <v>10</v>
      </c>
      <c r="CM19" s="41">
        <v>23</v>
      </c>
      <c r="CN19" s="41" t="s">
        <v>65</v>
      </c>
      <c r="CO19" s="41">
        <v>10</v>
      </c>
      <c r="CP19" s="57">
        <f t="shared" si="10"/>
        <v>315</v>
      </c>
      <c r="CQ19" s="57">
        <f t="shared" si="11"/>
        <v>109</v>
      </c>
      <c r="CR19" s="58">
        <f t="shared" si="12"/>
        <v>8.48</v>
      </c>
      <c r="CS19" s="57" t="str">
        <f t="shared" si="13"/>
        <v>Dist</v>
      </c>
      <c r="CT19" s="57">
        <f t="shared" si="14"/>
        <v>0</v>
      </c>
      <c r="CU19" s="57">
        <f t="shared" si="15"/>
        <v>0</v>
      </c>
      <c r="CV19" s="57">
        <f t="shared" si="16"/>
        <v>0</v>
      </c>
      <c r="CW19" s="57">
        <f t="shared" si="17"/>
        <v>5</v>
      </c>
    </row>
    <row r="20" spans="1:101">
      <c r="A20" s="50">
        <v>12</v>
      </c>
      <c r="B20" s="41" t="s">
        <v>128</v>
      </c>
      <c r="C20" s="66" t="s">
        <v>224</v>
      </c>
      <c r="D20" s="41">
        <v>28</v>
      </c>
      <c r="E20" s="41">
        <v>32</v>
      </c>
      <c r="F20" s="41">
        <v>60</v>
      </c>
      <c r="G20" s="56">
        <f t="shared" si="0"/>
        <v>0</v>
      </c>
      <c r="H20" s="41" t="s">
        <v>69</v>
      </c>
      <c r="I20" s="41">
        <v>32</v>
      </c>
      <c r="J20" s="41">
        <v>37</v>
      </c>
      <c r="K20" s="41">
        <v>28</v>
      </c>
      <c r="L20" s="41">
        <v>65</v>
      </c>
      <c r="M20" s="56">
        <f t="shared" si="1"/>
        <v>0</v>
      </c>
      <c r="N20" s="41" t="s">
        <v>69</v>
      </c>
      <c r="O20" s="41">
        <v>32</v>
      </c>
      <c r="P20" s="41">
        <v>38</v>
      </c>
      <c r="Q20" s="41">
        <v>29</v>
      </c>
      <c r="R20" s="41">
        <v>67</v>
      </c>
      <c r="S20" s="56">
        <f t="shared" si="2"/>
        <v>0</v>
      </c>
      <c r="T20" s="41" t="s">
        <v>69</v>
      </c>
      <c r="U20" s="41">
        <v>32</v>
      </c>
      <c r="V20" s="41">
        <v>20</v>
      </c>
      <c r="W20" s="41">
        <v>21</v>
      </c>
      <c r="X20" s="41">
        <v>41</v>
      </c>
      <c r="Y20" s="56">
        <f t="shared" si="3"/>
        <v>0</v>
      </c>
      <c r="Z20" s="41" t="s">
        <v>72</v>
      </c>
      <c r="AA20" s="41">
        <v>16</v>
      </c>
      <c r="AB20" s="41">
        <v>29</v>
      </c>
      <c r="AC20" s="41">
        <v>36</v>
      </c>
      <c r="AD20" s="41">
        <v>65</v>
      </c>
      <c r="AE20" s="56">
        <f t="shared" si="4"/>
        <v>0</v>
      </c>
      <c r="AF20" s="41" t="s">
        <v>69</v>
      </c>
      <c r="AG20" s="41">
        <v>32</v>
      </c>
      <c r="AH20" s="41">
        <v>17</v>
      </c>
      <c r="AI20" s="41">
        <v>39</v>
      </c>
      <c r="AJ20" s="41" t="s">
        <v>67</v>
      </c>
      <c r="AK20" s="41">
        <v>9</v>
      </c>
      <c r="AL20" s="41">
        <v>16</v>
      </c>
      <c r="AM20" s="41">
        <v>35</v>
      </c>
      <c r="AN20" s="41" t="s">
        <v>69</v>
      </c>
      <c r="AO20" s="41">
        <v>16</v>
      </c>
      <c r="AP20" s="41">
        <v>16</v>
      </c>
      <c r="AQ20" s="41">
        <v>32</v>
      </c>
      <c r="AR20" s="41" t="s">
        <v>69</v>
      </c>
      <c r="AS20" s="41">
        <v>8</v>
      </c>
      <c r="AT20" s="41">
        <v>15</v>
      </c>
      <c r="AU20" s="41" t="s">
        <v>69</v>
      </c>
      <c r="AV20" s="41">
        <v>8</v>
      </c>
      <c r="AW20" s="41">
        <v>28</v>
      </c>
      <c r="AX20" s="41">
        <v>29</v>
      </c>
      <c r="AY20" s="41">
        <v>57</v>
      </c>
      <c r="AZ20" s="56">
        <f t="shared" si="5"/>
        <v>0</v>
      </c>
      <c r="BA20" s="41" t="s">
        <v>70</v>
      </c>
      <c r="BB20" s="41">
        <v>28</v>
      </c>
      <c r="BC20" s="41">
        <v>31</v>
      </c>
      <c r="BD20" s="41">
        <v>42</v>
      </c>
      <c r="BE20" s="41">
        <v>73</v>
      </c>
      <c r="BF20" s="56">
        <f t="shared" si="6"/>
        <v>0</v>
      </c>
      <c r="BG20" s="41" t="s">
        <v>67</v>
      </c>
      <c r="BH20" s="41">
        <v>27</v>
      </c>
      <c r="BI20" s="41">
        <v>27</v>
      </c>
      <c r="BJ20" s="41">
        <v>29</v>
      </c>
      <c r="BK20" s="41">
        <v>56</v>
      </c>
      <c r="BL20" s="56">
        <f t="shared" si="7"/>
        <v>0</v>
      </c>
      <c r="BM20" s="41" t="s">
        <v>70</v>
      </c>
      <c r="BN20" s="41">
        <v>28</v>
      </c>
      <c r="BO20" s="41">
        <v>31</v>
      </c>
      <c r="BP20" s="41">
        <v>44</v>
      </c>
      <c r="BQ20" s="41">
        <v>75</v>
      </c>
      <c r="BR20" s="56">
        <f t="shared" si="8"/>
        <v>0</v>
      </c>
      <c r="BS20" s="41" t="s">
        <v>67</v>
      </c>
      <c r="BT20" s="41">
        <v>36</v>
      </c>
      <c r="BU20" s="41">
        <v>28</v>
      </c>
      <c r="BV20" s="41">
        <v>31</v>
      </c>
      <c r="BW20" s="41">
        <v>59</v>
      </c>
      <c r="BX20" s="56">
        <f t="shared" si="9"/>
        <v>0</v>
      </c>
      <c r="BY20" s="41" t="s">
        <v>70</v>
      </c>
      <c r="BZ20" s="41">
        <v>28</v>
      </c>
      <c r="CA20" s="41">
        <v>17</v>
      </c>
      <c r="CB20" s="41">
        <v>39</v>
      </c>
      <c r="CC20" s="41" t="s">
        <v>67</v>
      </c>
      <c r="CD20" s="41">
        <v>18</v>
      </c>
      <c r="CE20" s="41">
        <v>16</v>
      </c>
      <c r="CF20" s="41">
        <v>35</v>
      </c>
      <c r="CG20" s="41" t="s">
        <v>69</v>
      </c>
      <c r="CH20" s="41">
        <v>16</v>
      </c>
      <c r="CI20" s="41">
        <v>16</v>
      </c>
      <c r="CJ20" s="41">
        <v>33</v>
      </c>
      <c r="CK20" s="41" t="s">
        <v>69</v>
      </c>
      <c r="CL20" s="41">
        <v>8</v>
      </c>
      <c r="CM20" s="41">
        <v>16</v>
      </c>
      <c r="CN20" s="41" t="s">
        <v>69</v>
      </c>
      <c r="CO20" s="41">
        <v>8</v>
      </c>
      <c r="CP20" s="57">
        <f t="shared" si="10"/>
        <v>291</v>
      </c>
      <c r="CQ20" s="57">
        <f t="shared" si="11"/>
        <v>91</v>
      </c>
      <c r="CR20" s="58">
        <f t="shared" si="12"/>
        <v>7.64</v>
      </c>
      <c r="CS20" s="57" t="str">
        <f t="shared" si="13"/>
        <v>FC</v>
      </c>
      <c r="CT20" s="57">
        <f t="shared" si="14"/>
        <v>0</v>
      </c>
      <c r="CU20" s="57">
        <f t="shared" si="15"/>
        <v>0</v>
      </c>
      <c r="CV20" s="57">
        <f t="shared" si="16"/>
        <v>0</v>
      </c>
      <c r="CW20" s="57">
        <f t="shared" si="17"/>
        <v>18</v>
      </c>
    </row>
    <row r="21" spans="1:101">
      <c r="A21" s="50">
        <v>13</v>
      </c>
      <c r="B21" s="41" t="s">
        <v>129</v>
      </c>
      <c r="C21" s="66" t="s">
        <v>225</v>
      </c>
      <c r="D21" s="41">
        <v>28</v>
      </c>
      <c r="E21" s="41">
        <v>30</v>
      </c>
      <c r="F21" s="41">
        <v>58</v>
      </c>
      <c r="G21" s="56">
        <f t="shared" si="0"/>
        <v>0</v>
      </c>
      <c r="H21" s="41" t="s">
        <v>70</v>
      </c>
      <c r="I21" s="41">
        <v>28</v>
      </c>
      <c r="J21" s="41">
        <v>28</v>
      </c>
      <c r="K21" s="41">
        <v>26</v>
      </c>
      <c r="L21" s="41">
        <v>54</v>
      </c>
      <c r="M21" s="56">
        <f t="shared" si="1"/>
        <v>0</v>
      </c>
      <c r="N21" s="41" t="s">
        <v>68</v>
      </c>
      <c r="O21" s="41">
        <v>24</v>
      </c>
      <c r="P21" s="41">
        <v>30</v>
      </c>
      <c r="Q21" s="41">
        <v>25</v>
      </c>
      <c r="R21" s="41">
        <v>55</v>
      </c>
      <c r="S21" s="56">
        <f t="shared" si="2"/>
        <v>0</v>
      </c>
      <c r="T21" s="41" t="s">
        <v>70</v>
      </c>
      <c r="U21" s="41">
        <v>28</v>
      </c>
      <c r="V21" s="41">
        <v>29</v>
      </c>
      <c r="W21" s="41">
        <v>31</v>
      </c>
      <c r="X21" s="41">
        <v>60</v>
      </c>
      <c r="Y21" s="56">
        <f t="shared" si="3"/>
        <v>0</v>
      </c>
      <c r="Z21" s="41" t="s">
        <v>69</v>
      </c>
      <c r="AA21" s="41">
        <v>32</v>
      </c>
      <c r="AB21" s="41">
        <v>31</v>
      </c>
      <c r="AC21" s="41">
        <v>39</v>
      </c>
      <c r="AD21" s="41">
        <v>70</v>
      </c>
      <c r="AE21" s="56">
        <f t="shared" si="4"/>
        <v>0</v>
      </c>
      <c r="AF21" s="41" t="s">
        <v>67</v>
      </c>
      <c r="AG21" s="41">
        <v>36</v>
      </c>
      <c r="AH21" s="41">
        <v>19</v>
      </c>
      <c r="AI21" s="41">
        <v>37</v>
      </c>
      <c r="AJ21" s="41" t="s">
        <v>67</v>
      </c>
      <c r="AK21" s="41">
        <v>9</v>
      </c>
      <c r="AL21" s="41">
        <v>20</v>
      </c>
      <c r="AM21" s="41">
        <v>38</v>
      </c>
      <c r="AN21" s="41" t="s">
        <v>67</v>
      </c>
      <c r="AO21" s="41">
        <v>18</v>
      </c>
      <c r="AP21" s="41">
        <v>22</v>
      </c>
      <c r="AQ21" s="41">
        <v>41</v>
      </c>
      <c r="AR21" s="41" t="s">
        <v>65</v>
      </c>
      <c r="AS21" s="41">
        <v>10</v>
      </c>
      <c r="AT21" s="41">
        <v>17</v>
      </c>
      <c r="AU21" s="41" t="s">
        <v>69</v>
      </c>
      <c r="AV21" s="41">
        <v>8</v>
      </c>
      <c r="AW21" s="41">
        <v>37</v>
      </c>
      <c r="AX21" s="41">
        <v>22</v>
      </c>
      <c r="AY21" s="41">
        <v>59</v>
      </c>
      <c r="AZ21" s="56">
        <f t="shared" si="5"/>
        <v>0</v>
      </c>
      <c r="BA21" s="41" t="s">
        <v>70</v>
      </c>
      <c r="BB21" s="41">
        <v>28</v>
      </c>
      <c r="BC21" s="41">
        <v>39</v>
      </c>
      <c r="BD21" s="41">
        <v>43</v>
      </c>
      <c r="BE21" s="41">
        <v>82</v>
      </c>
      <c r="BF21" s="56">
        <f t="shared" si="6"/>
        <v>0</v>
      </c>
      <c r="BG21" s="41" t="s">
        <v>65</v>
      </c>
      <c r="BH21" s="41">
        <v>30</v>
      </c>
      <c r="BI21" s="41">
        <v>30</v>
      </c>
      <c r="BJ21" s="41">
        <v>33</v>
      </c>
      <c r="BK21" s="41">
        <v>63</v>
      </c>
      <c r="BL21" s="56">
        <f t="shared" si="7"/>
        <v>0</v>
      </c>
      <c r="BM21" s="41" t="s">
        <v>69</v>
      </c>
      <c r="BN21" s="41">
        <v>32</v>
      </c>
      <c r="BO21" s="41">
        <v>36</v>
      </c>
      <c r="BP21" s="41">
        <v>33</v>
      </c>
      <c r="BQ21" s="41">
        <v>69</v>
      </c>
      <c r="BR21" s="56">
        <f t="shared" si="8"/>
        <v>0</v>
      </c>
      <c r="BS21" s="41" t="s">
        <v>69</v>
      </c>
      <c r="BT21" s="41">
        <v>32</v>
      </c>
      <c r="BU21" s="41">
        <v>21</v>
      </c>
      <c r="BV21" s="41">
        <v>32</v>
      </c>
      <c r="BW21" s="41">
        <v>53</v>
      </c>
      <c r="BX21" s="56">
        <f t="shared" si="9"/>
        <v>0</v>
      </c>
      <c r="BY21" s="41" t="s">
        <v>68</v>
      </c>
      <c r="BZ21" s="41">
        <v>24</v>
      </c>
      <c r="CA21" s="41">
        <v>21</v>
      </c>
      <c r="CB21" s="41">
        <v>40</v>
      </c>
      <c r="CC21" s="41" t="s">
        <v>65</v>
      </c>
      <c r="CD21" s="41">
        <v>20</v>
      </c>
      <c r="CE21" s="41">
        <v>21</v>
      </c>
      <c r="CF21" s="41">
        <v>37</v>
      </c>
      <c r="CG21" s="41" t="s">
        <v>67</v>
      </c>
      <c r="CH21" s="41">
        <v>18</v>
      </c>
      <c r="CI21" s="41">
        <v>21</v>
      </c>
      <c r="CJ21" s="41">
        <v>45</v>
      </c>
      <c r="CK21" s="41" t="s">
        <v>65</v>
      </c>
      <c r="CL21" s="41">
        <v>10</v>
      </c>
      <c r="CM21" s="41">
        <v>23</v>
      </c>
      <c r="CN21" s="41" t="s">
        <v>65</v>
      </c>
      <c r="CO21" s="41">
        <v>10</v>
      </c>
      <c r="CP21" s="57">
        <f t="shared" si="10"/>
        <v>294</v>
      </c>
      <c r="CQ21" s="57">
        <f t="shared" si="11"/>
        <v>103</v>
      </c>
      <c r="CR21" s="58">
        <f t="shared" si="12"/>
        <v>7.94</v>
      </c>
      <c r="CS21" s="57" t="str">
        <f t="shared" si="13"/>
        <v>Dist</v>
      </c>
      <c r="CT21" s="57">
        <f t="shared" si="14"/>
        <v>0</v>
      </c>
      <c r="CU21" s="57">
        <f t="shared" si="15"/>
        <v>0</v>
      </c>
      <c r="CV21" s="57">
        <f t="shared" si="16"/>
        <v>0</v>
      </c>
      <c r="CW21" s="57">
        <f t="shared" si="17"/>
        <v>12</v>
      </c>
    </row>
    <row r="22" spans="1:101">
      <c r="A22" s="50">
        <v>14</v>
      </c>
      <c r="B22" s="41" t="s">
        <v>130</v>
      </c>
      <c r="C22" s="66" t="s">
        <v>226</v>
      </c>
      <c r="D22" s="41">
        <v>31</v>
      </c>
      <c r="E22" s="41">
        <v>25</v>
      </c>
      <c r="F22" s="41">
        <v>56</v>
      </c>
      <c r="G22" s="56">
        <f t="shared" si="0"/>
        <v>0</v>
      </c>
      <c r="H22" s="41" t="s">
        <v>70</v>
      </c>
      <c r="I22" s="41">
        <v>28</v>
      </c>
      <c r="J22" s="41">
        <v>21</v>
      </c>
      <c r="K22" s="41">
        <v>24</v>
      </c>
      <c r="L22" s="41">
        <v>45</v>
      </c>
      <c r="M22" s="56">
        <f t="shared" si="1"/>
        <v>0</v>
      </c>
      <c r="N22" s="41" t="s">
        <v>71</v>
      </c>
      <c r="O22" s="41">
        <v>20</v>
      </c>
      <c r="P22" s="41">
        <v>27</v>
      </c>
      <c r="Q22" s="41" t="s">
        <v>73</v>
      </c>
      <c r="R22" s="41">
        <v>27</v>
      </c>
      <c r="S22" s="56">
        <f t="shared" si="2"/>
        <v>1</v>
      </c>
      <c r="T22" s="41" t="s">
        <v>66</v>
      </c>
      <c r="U22" s="41">
        <v>0</v>
      </c>
      <c r="V22" s="41">
        <v>20</v>
      </c>
      <c r="W22" s="41">
        <v>27</v>
      </c>
      <c r="X22" s="41">
        <v>47</v>
      </c>
      <c r="Y22" s="56">
        <f t="shared" si="3"/>
        <v>0</v>
      </c>
      <c r="Z22" s="41" t="s">
        <v>71</v>
      </c>
      <c r="AA22" s="41">
        <v>20</v>
      </c>
      <c r="AB22" s="41">
        <v>30</v>
      </c>
      <c r="AC22" s="41">
        <v>34</v>
      </c>
      <c r="AD22" s="41">
        <v>64</v>
      </c>
      <c r="AE22" s="56">
        <f t="shared" si="4"/>
        <v>0</v>
      </c>
      <c r="AF22" s="41" t="s">
        <v>69</v>
      </c>
      <c r="AG22" s="41">
        <v>32</v>
      </c>
      <c r="AH22" s="41">
        <v>14</v>
      </c>
      <c r="AI22" s="41">
        <v>29</v>
      </c>
      <c r="AJ22" s="41" t="s">
        <v>70</v>
      </c>
      <c r="AK22" s="41">
        <v>7</v>
      </c>
      <c r="AL22" s="41">
        <v>21</v>
      </c>
      <c r="AM22" s="41">
        <v>38</v>
      </c>
      <c r="AN22" s="41" t="s">
        <v>67</v>
      </c>
      <c r="AO22" s="41">
        <v>18</v>
      </c>
      <c r="AP22" s="41">
        <v>20</v>
      </c>
      <c r="AQ22" s="41">
        <v>32</v>
      </c>
      <c r="AR22" s="41" t="s">
        <v>69</v>
      </c>
      <c r="AS22" s="41">
        <v>8</v>
      </c>
      <c r="AT22" s="41">
        <v>21</v>
      </c>
      <c r="AU22" s="41" t="s">
        <v>65</v>
      </c>
      <c r="AV22" s="41">
        <v>10</v>
      </c>
      <c r="AW22" s="41">
        <v>28</v>
      </c>
      <c r="AX22" s="41">
        <v>2</v>
      </c>
      <c r="AY22" s="41">
        <v>30</v>
      </c>
      <c r="AZ22" s="56">
        <f t="shared" si="5"/>
        <v>0</v>
      </c>
      <c r="BA22" s="41" t="s">
        <v>66</v>
      </c>
      <c r="BB22" s="41">
        <v>0</v>
      </c>
      <c r="BC22" s="41">
        <v>31</v>
      </c>
      <c r="BD22" s="41">
        <v>20</v>
      </c>
      <c r="BE22" s="41">
        <v>51</v>
      </c>
      <c r="BF22" s="56">
        <f t="shared" si="6"/>
        <v>0</v>
      </c>
      <c r="BG22" s="41" t="s">
        <v>68</v>
      </c>
      <c r="BH22" s="41">
        <v>18</v>
      </c>
      <c r="BI22" s="41">
        <v>24</v>
      </c>
      <c r="BJ22" s="41">
        <v>14</v>
      </c>
      <c r="BK22" s="41">
        <v>38</v>
      </c>
      <c r="BL22" s="56">
        <f t="shared" si="7"/>
        <v>0</v>
      </c>
      <c r="BM22" s="41" t="s">
        <v>66</v>
      </c>
      <c r="BN22" s="41">
        <v>0</v>
      </c>
      <c r="BO22" s="41">
        <v>31</v>
      </c>
      <c r="BP22" s="41">
        <v>26</v>
      </c>
      <c r="BQ22" s="41">
        <v>57</v>
      </c>
      <c r="BR22" s="56">
        <f t="shared" si="8"/>
        <v>0</v>
      </c>
      <c r="BS22" s="41" t="s">
        <v>70</v>
      </c>
      <c r="BT22" s="41">
        <v>28</v>
      </c>
      <c r="BU22" s="41">
        <v>33</v>
      </c>
      <c r="BV22" s="41">
        <v>10</v>
      </c>
      <c r="BW22" s="41">
        <v>43</v>
      </c>
      <c r="BX22" s="56">
        <f t="shared" si="9"/>
        <v>0</v>
      </c>
      <c r="BY22" s="41" t="s">
        <v>66</v>
      </c>
      <c r="BZ22" s="41">
        <v>0</v>
      </c>
      <c r="CA22" s="41">
        <v>22</v>
      </c>
      <c r="CB22" s="41">
        <v>42</v>
      </c>
      <c r="CC22" s="41" t="s">
        <v>65</v>
      </c>
      <c r="CD22" s="41">
        <v>20</v>
      </c>
      <c r="CE22" s="41">
        <v>22</v>
      </c>
      <c r="CF22" s="41">
        <v>40</v>
      </c>
      <c r="CG22" s="41" t="s">
        <v>65</v>
      </c>
      <c r="CH22" s="41">
        <v>20</v>
      </c>
      <c r="CI22" s="41">
        <v>21</v>
      </c>
      <c r="CJ22" s="41">
        <v>35</v>
      </c>
      <c r="CK22" s="41" t="s">
        <v>67</v>
      </c>
      <c r="CL22" s="41">
        <v>9</v>
      </c>
      <c r="CM22" s="41">
        <v>21</v>
      </c>
      <c r="CN22" s="41" t="s">
        <v>65</v>
      </c>
      <c r="CO22" s="41">
        <v>10</v>
      </c>
      <c r="CP22" s="57">
        <f t="shared" si="10"/>
        <v>146</v>
      </c>
      <c r="CQ22" s="57">
        <f t="shared" si="11"/>
        <v>102</v>
      </c>
      <c r="CR22" s="58">
        <f t="shared" si="12"/>
        <v>0</v>
      </c>
      <c r="CS22" s="57" t="str">
        <f t="shared" si="13"/>
        <v>Fail</v>
      </c>
      <c r="CT22" s="57">
        <f t="shared" si="14"/>
        <v>4</v>
      </c>
      <c r="CU22" s="57">
        <f t="shared" si="15"/>
        <v>0</v>
      </c>
      <c r="CV22" s="57">
        <f t="shared" si="16"/>
        <v>4</v>
      </c>
      <c r="CW22" s="57" t="str">
        <f t="shared" si="17"/>
        <v>-</v>
      </c>
    </row>
    <row r="23" spans="1:101">
      <c r="A23" s="50">
        <v>15</v>
      </c>
      <c r="B23" s="41" t="s">
        <v>131</v>
      </c>
      <c r="C23" s="66" t="s">
        <v>227</v>
      </c>
      <c r="D23" s="41">
        <v>24</v>
      </c>
      <c r="E23" s="41">
        <v>4</v>
      </c>
      <c r="F23" s="41">
        <v>28</v>
      </c>
      <c r="G23" s="56">
        <f t="shared" si="0"/>
        <v>0</v>
      </c>
      <c r="H23" s="41" t="s">
        <v>66</v>
      </c>
      <c r="I23" s="41">
        <v>0</v>
      </c>
      <c r="J23" s="41">
        <v>27</v>
      </c>
      <c r="K23" s="41">
        <v>15</v>
      </c>
      <c r="L23" s="41">
        <v>42</v>
      </c>
      <c r="M23" s="56">
        <f t="shared" si="1"/>
        <v>0</v>
      </c>
      <c r="N23" s="41" t="s">
        <v>66</v>
      </c>
      <c r="O23" s="41">
        <v>0</v>
      </c>
      <c r="P23" s="41">
        <v>20</v>
      </c>
      <c r="Q23" s="41">
        <v>0</v>
      </c>
      <c r="R23" s="41">
        <v>20</v>
      </c>
      <c r="S23" s="56">
        <f t="shared" si="2"/>
        <v>0</v>
      </c>
      <c r="T23" s="41" t="s">
        <v>66</v>
      </c>
      <c r="U23" s="41">
        <v>0</v>
      </c>
      <c r="V23" s="41">
        <v>12</v>
      </c>
      <c r="W23" s="41">
        <v>0</v>
      </c>
      <c r="X23" s="41">
        <v>12</v>
      </c>
      <c r="Y23" s="56">
        <f t="shared" si="3"/>
        <v>0</v>
      </c>
      <c r="Z23" s="41" t="s">
        <v>66</v>
      </c>
      <c r="AA23" s="41">
        <v>0</v>
      </c>
      <c r="AB23" s="41">
        <v>27</v>
      </c>
      <c r="AC23" s="41">
        <v>23</v>
      </c>
      <c r="AD23" s="41">
        <v>50</v>
      </c>
      <c r="AE23" s="56">
        <f t="shared" si="4"/>
        <v>0</v>
      </c>
      <c r="AF23" s="41" t="s">
        <v>68</v>
      </c>
      <c r="AG23" s="41">
        <v>24</v>
      </c>
      <c r="AH23" s="41">
        <v>16</v>
      </c>
      <c r="AI23" s="41">
        <v>35</v>
      </c>
      <c r="AJ23" s="41" t="s">
        <v>69</v>
      </c>
      <c r="AK23" s="41">
        <v>8</v>
      </c>
      <c r="AL23" s="41">
        <v>14</v>
      </c>
      <c r="AM23" s="41">
        <v>25</v>
      </c>
      <c r="AN23" s="41" t="s">
        <v>68</v>
      </c>
      <c r="AO23" s="41">
        <v>12</v>
      </c>
      <c r="AP23" s="41">
        <v>14</v>
      </c>
      <c r="AQ23" s="41">
        <v>25</v>
      </c>
      <c r="AR23" s="41" t="s">
        <v>68</v>
      </c>
      <c r="AS23" s="41">
        <v>6</v>
      </c>
      <c r="AT23" s="41">
        <v>18</v>
      </c>
      <c r="AU23" s="41" t="s">
        <v>67</v>
      </c>
      <c r="AV23" s="41">
        <v>9</v>
      </c>
      <c r="AW23" s="41">
        <v>18</v>
      </c>
      <c r="AX23" s="41" t="s">
        <v>73</v>
      </c>
      <c r="AY23" s="41">
        <v>18</v>
      </c>
      <c r="AZ23" s="56">
        <f t="shared" si="5"/>
        <v>1</v>
      </c>
      <c r="BA23" s="41" t="s">
        <v>66</v>
      </c>
      <c r="BB23" s="41">
        <v>0</v>
      </c>
      <c r="BC23" s="41">
        <v>23</v>
      </c>
      <c r="BD23" s="41">
        <v>7</v>
      </c>
      <c r="BE23" s="41">
        <v>30</v>
      </c>
      <c r="BF23" s="56">
        <f t="shared" si="6"/>
        <v>0</v>
      </c>
      <c r="BG23" s="41" t="s">
        <v>66</v>
      </c>
      <c r="BH23" s="41">
        <v>0</v>
      </c>
      <c r="BI23" s="41">
        <v>25</v>
      </c>
      <c r="BJ23" s="41" t="s">
        <v>73</v>
      </c>
      <c r="BK23" s="41">
        <v>25</v>
      </c>
      <c r="BL23" s="56">
        <f t="shared" si="7"/>
        <v>1</v>
      </c>
      <c r="BM23" s="41" t="s">
        <v>66</v>
      </c>
      <c r="BN23" s="41">
        <v>0</v>
      </c>
      <c r="BO23" s="41">
        <v>17</v>
      </c>
      <c r="BP23" s="41">
        <v>0</v>
      </c>
      <c r="BQ23" s="41">
        <v>17</v>
      </c>
      <c r="BR23" s="56">
        <f t="shared" si="8"/>
        <v>0</v>
      </c>
      <c r="BS23" s="41" t="s">
        <v>66</v>
      </c>
      <c r="BT23" s="41">
        <v>0</v>
      </c>
      <c r="BU23" s="41">
        <v>24</v>
      </c>
      <c r="BV23" s="41">
        <v>0</v>
      </c>
      <c r="BW23" s="41">
        <v>24</v>
      </c>
      <c r="BX23" s="56">
        <f t="shared" si="9"/>
        <v>0</v>
      </c>
      <c r="BY23" s="41" t="s">
        <v>66</v>
      </c>
      <c r="BZ23" s="41">
        <v>0</v>
      </c>
      <c r="CA23" s="41">
        <v>17</v>
      </c>
      <c r="CB23" s="41">
        <v>10</v>
      </c>
      <c r="CC23" s="41" t="s">
        <v>66</v>
      </c>
      <c r="CD23" s="41">
        <v>0</v>
      </c>
      <c r="CE23" s="41">
        <v>15</v>
      </c>
      <c r="CF23" s="41">
        <v>23</v>
      </c>
      <c r="CG23" s="41" t="s">
        <v>68</v>
      </c>
      <c r="CH23" s="41">
        <v>12</v>
      </c>
      <c r="CI23" s="41">
        <v>15</v>
      </c>
      <c r="CJ23" s="41">
        <v>21</v>
      </c>
      <c r="CK23" s="41" t="s">
        <v>71</v>
      </c>
      <c r="CL23" s="41">
        <v>5</v>
      </c>
      <c r="CM23" s="41">
        <v>17</v>
      </c>
      <c r="CN23" s="41" t="s">
        <v>69</v>
      </c>
      <c r="CO23" s="41">
        <v>8</v>
      </c>
      <c r="CP23" s="57">
        <f t="shared" si="10"/>
        <v>24</v>
      </c>
      <c r="CQ23" s="57">
        <f t="shared" si="11"/>
        <v>60</v>
      </c>
      <c r="CR23" s="58">
        <f t="shared" si="12"/>
        <v>0</v>
      </c>
      <c r="CS23" s="57" t="str">
        <f t="shared" si="13"/>
        <v>Fail</v>
      </c>
      <c r="CT23" s="57">
        <f t="shared" si="14"/>
        <v>9</v>
      </c>
      <c r="CU23" s="57">
        <f t="shared" si="15"/>
        <v>1</v>
      </c>
      <c r="CV23" s="57">
        <f t="shared" si="16"/>
        <v>9</v>
      </c>
      <c r="CW23" s="57" t="str">
        <f t="shared" si="17"/>
        <v>-</v>
      </c>
    </row>
    <row r="24" spans="1:101">
      <c r="A24" s="50">
        <v>16</v>
      </c>
      <c r="B24" s="41" t="s">
        <v>190</v>
      </c>
      <c r="C24" s="66" t="s">
        <v>228</v>
      </c>
      <c r="D24" s="41">
        <v>16</v>
      </c>
      <c r="E24" s="41">
        <v>31</v>
      </c>
      <c r="F24" s="41">
        <v>47</v>
      </c>
      <c r="G24" s="56">
        <f t="shared" si="0"/>
        <v>0</v>
      </c>
      <c r="H24" s="41" t="s">
        <v>71</v>
      </c>
      <c r="I24" s="41">
        <v>20</v>
      </c>
      <c r="J24" s="41">
        <v>21</v>
      </c>
      <c r="K24" s="41" t="s">
        <v>73</v>
      </c>
      <c r="L24" s="41">
        <v>21</v>
      </c>
      <c r="M24" s="56">
        <f t="shared" si="1"/>
        <v>1</v>
      </c>
      <c r="N24" s="41" t="s">
        <v>66</v>
      </c>
      <c r="O24" s="41">
        <v>0</v>
      </c>
      <c r="P24" s="41">
        <v>24</v>
      </c>
      <c r="Q24" s="41">
        <v>12</v>
      </c>
      <c r="R24" s="41">
        <v>36</v>
      </c>
      <c r="S24" s="56">
        <f t="shared" si="2"/>
        <v>0</v>
      </c>
      <c r="T24" s="41" t="s">
        <v>66</v>
      </c>
      <c r="U24" s="41">
        <v>0</v>
      </c>
      <c r="V24" s="41">
        <v>25</v>
      </c>
      <c r="W24" s="41">
        <v>29</v>
      </c>
      <c r="X24" s="41">
        <v>54</v>
      </c>
      <c r="Y24" s="56">
        <f t="shared" si="3"/>
        <v>0</v>
      </c>
      <c r="Z24" s="41" t="s">
        <v>68</v>
      </c>
      <c r="AA24" s="41">
        <v>24</v>
      </c>
      <c r="AB24" s="41">
        <v>32</v>
      </c>
      <c r="AC24" s="41">
        <v>30</v>
      </c>
      <c r="AD24" s="41">
        <v>62</v>
      </c>
      <c r="AE24" s="56">
        <f t="shared" si="4"/>
        <v>0</v>
      </c>
      <c r="AF24" s="41" t="s">
        <v>69</v>
      </c>
      <c r="AG24" s="41">
        <v>32</v>
      </c>
      <c r="AH24" s="41">
        <v>16</v>
      </c>
      <c r="AI24" s="41">
        <v>32</v>
      </c>
      <c r="AJ24" s="41" t="s">
        <v>69</v>
      </c>
      <c r="AK24" s="41">
        <v>8</v>
      </c>
      <c r="AL24" s="41">
        <v>16</v>
      </c>
      <c r="AM24" s="41">
        <v>32</v>
      </c>
      <c r="AN24" s="41" t="s">
        <v>69</v>
      </c>
      <c r="AO24" s="41">
        <v>16</v>
      </c>
      <c r="AP24" s="41">
        <v>16</v>
      </c>
      <c r="AQ24" s="41">
        <v>27</v>
      </c>
      <c r="AR24" s="41" t="s">
        <v>70</v>
      </c>
      <c r="AS24" s="41">
        <v>7</v>
      </c>
      <c r="AT24" s="41">
        <v>15</v>
      </c>
      <c r="AU24" s="41" t="s">
        <v>69</v>
      </c>
      <c r="AV24" s="41">
        <v>8</v>
      </c>
      <c r="AW24" s="41">
        <v>25</v>
      </c>
      <c r="AX24" s="41">
        <v>6</v>
      </c>
      <c r="AY24" s="41">
        <v>31</v>
      </c>
      <c r="AZ24" s="56">
        <f t="shared" si="5"/>
        <v>0</v>
      </c>
      <c r="BA24" s="41" t="s">
        <v>66</v>
      </c>
      <c r="BB24" s="41">
        <v>0</v>
      </c>
      <c r="BC24" s="41">
        <v>13</v>
      </c>
      <c r="BD24" s="41">
        <v>28</v>
      </c>
      <c r="BE24" s="41">
        <v>41</v>
      </c>
      <c r="BF24" s="56">
        <f t="shared" si="6"/>
        <v>0</v>
      </c>
      <c r="BG24" s="41" t="s">
        <v>72</v>
      </c>
      <c r="BH24" s="41">
        <v>12</v>
      </c>
      <c r="BI24" s="41">
        <v>19</v>
      </c>
      <c r="BJ24" s="41">
        <v>10</v>
      </c>
      <c r="BK24" s="41">
        <v>29</v>
      </c>
      <c r="BL24" s="56">
        <f t="shared" si="7"/>
        <v>0</v>
      </c>
      <c r="BM24" s="41" t="s">
        <v>66</v>
      </c>
      <c r="BN24" s="41">
        <v>0</v>
      </c>
      <c r="BO24" s="41">
        <v>18</v>
      </c>
      <c r="BP24" s="41">
        <v>12</v>
      </c>
      <c r="BQ24" s="41">
        <v>30</v>
      </c>
      <c r="BR24" s="56">
        <f t="shared" si="8"/>
        <v>0</v>
      </c>
      <c r="BS24" s="41" t="s">
        <v>66</v>
      </c>
      <c r="BT24" s="41">
        <v>0</v>
      </c>
      <c r="BU24" s="41">
        <v>15</v>
      </c>
      <c r="BV24" s="41">
        <v>20</v>
      </c>
      <c r="BW24" s="41">
        <v>35</v>
      </c>
      <c r="BX24" s="56">
        <f t="shared" si="9"/>
        <v>0</v>
      </c>
      <c r="BY24" s="41" t="s">
        <v>66</v>
      </c>
      <c r="BZ24" s="41">
        <v>0</v>
      </c>
      <c r="CA24" s="41">
        <v>12</v>
      </c>
      <c r="CB24" s="41" t="s">
        <v>73</v>
      </c>
      <c r="CC24" s="41" t="s">
        <v>66</v>
      </c>
      <c r="CD24" s="41">
        <v>0</v>
      </c>
      <c r="CE24" s="41">
        <v>12</v>
      </c>
      <c r="CF24" s="41" t="s">
        <v>73</v>
      </c>
      <c r="CG24" s="41" t="s">
        <v>66</v>
      </c>
      <c r="CH24" s="41">
        <v>0</v>
      </c>
      <c r="CI24" s="41">
        <v>13</v>
      </c>
      <c r="CJ24" s="41" t="s">
        <v>73</v>
      </c>
      <c r="CK24" s="41" t="s">
        <v>66</v>
      </c>
      <c r="CL24" s="41">
        <v>0</v>
      </c>
      <c r="CM24" s="41">
        <v>12</v>
      </c>
      <c r="CN24" s="41" t="s">
        <v>71</v>
      </c>
      <c r="CO24" s="41">
        <v>5</v>
      </c>
      <c r="CP24" s="57">
        <f t="shared" si="10"/>
        <v>88</v>
      </c>
      <c r="CQ24" s="57">
        <f t="shared" si="11"/>
        <v>44</v>
      </c>
      <c r="CR24" s="58">
        <f t="shared" si="12"/>
        <v>0</v>
      </c>
      <c r="CS24" s="57" t="str">
        <f t="shared" si="13"/>
        <v>Fail</v>
      </c>
      <c r="CT24" s="57">
        <f t="shared" si="14"/>
        <v>6</v>
      </c>
      <c r="CU24" s="57">
        <f t="shared" si="15"/>
        <v>3</v>
      </c>
      <c r="CV24" s="57">
        <f t="shared" si="16"/>
        <v>9</v>
      </c>
      <c r="CW24" s="57" t="str">
        <f t="shared" si="17"/>
        <v>-</v>
      </c>
    </row>
    <row r="25" spans="1:101">
      <c r="A25" s="50">
        <v>17</v>
      </c>
      <c r="B25" s="41" t="s">
        <v>132</v>
      </c>
      <c r="C25" s="66" t="s">
        <v>229</v>
      </c>
      <c r="D25" s="41">
        <v>19</v>
      </c>
      <c r="E25" s="41">
        <v>28</v>
      </c>
      <c r="F25" s="41">
        <v>47</v>
      </c>
      <c r="G25" s="56">
        <f t="shared" si="0"/>
        <v>0</v>
      </c>
      <c r="H25" s="41" t="s">
        <v>71</v>
      </c>
      <c r="I25" s="41">
        <v>20</v>
      </c>
      <c r="J25" s="41">
        <v>26</v>
      </c>
      <c r="K25" s="41">
        <v>21</v>
      </c>
      <c r="L25" s="41">
        <v>47</v>
      </c>
      <c r="M25" s="56">
        <f t="shared" si="1"/>
        <v>0</v>
      </c>
      <c r="N25" s="41" t="s">
        <v>71</v>
      </c>
      <c r="O25" s="41">
        <v>20</v>
      </c>
      <c r="P25" s="41">
        <v>17</v>
      </c>
      <c r="Q25" s="41">
        <v>23</v>
      </c>
      <c r="R25" s="41">
        <v>40</v>
      </c>
      <c r="S25" s="56">
        <f t="shared" si="2"/>
        <v>0</v>
      </c>
      <c r="T25" s="41" t="s">
        <v>72</v>
      </c>
      <c r="U25" s="41">
        <v>16</v>
      </c>
      <c r="V25" s="41">
        <v>23</v>
      </c>
      <c r="W25" s="41">
        <v>26</v>
      </c>
      <c r="X25" s="41">
        <v>49</v>
      </c>
      <c r="Y25" s="56">
        <f t="shared" si="3"/>
        <v>0</v>
      </c>
      <c r="Z25" s="41" t="s">
        <v>71</v>
      </c>
      <c r="AA25" s="41">
        <v>20</v>
      </c>
      <c r="AB25" s="41">
        <v>37</v>
      </c>
      <c r="AC25" s="41">
        <v>22</v>
      </c>
      <c r="AD25" s="41">
        <v>59</v>
      </c>
      <c r="AE25" s="56">
        <f t="shared" si="4"/>
        <v>0</v>
      </c>
      <c r="AF25" s="41" t="s">
        <v>70</v>
      </c>
      <c r="AG25" s="41">
        <v>28</v>
      </c>
      <c r="AH25" s="41">
        <v>19</v>
      </c>
      <c r="AI25" s="41">
        <v>37</v>
      </c>
      <c r="AJ25" s="41" t="s">
        <v>67</v>
      </c>
      <c r="AK25" s="41">
        <v>9</v>
      </c>
      <c r="AL25" s="41">
        <v>21</v>
      </c>
      <c r="AM25" s="41">
        <v>27</v>
      </c>
      <c r="AN25" s="41" t="s">
        <v>69</v>
      </c>
      <c r="AO25" s="41">
        <v>16</v>
      </c>
      <c r="AP25" s="41">
        <v>21</v>
      </c>
      <c r="AQ25" s="41">
        <v>32</v>
      </c>
      <c r="AR25" s="41" t="s">
        <v>67</v>
      </c>
      <c r="AS25" s="41">
        <v>9</v>
      </c>
      <c r="AT25" s="41">
        <v>20</v>
      </c>
      <c r="AU25" s="41" t="s">
        <v>65</v>
      </c>
      <c r="AV25" s="41">
        <v>10</v>
      </c>
      <c r="AW25" s="41">
        <v>22</v>
      </c>
      <c r="AX25" s="41">
        <v>3</v>
      </c>
      <c r="AY25" s="41">
        <v>25</v>
      </c>
      <c r="AZ25" s="56">
        <f t="shared" si="5"/>
        <v>0</v>
      </c>
      <c r="BA25" s="41" t="s">
        <v>66</v>
      </c>
      <c r="BB25" s="41">
        <v>0</v>
      </c>
      <c r="BC25" s="41">
        <v>24</v>
      </c>
      <c r="BD25" s="41">
        <v>24</v>
      </c>
      <c r="BE25" s="41">
        <v>48</v>
      </c>
      <c r="BF25" s="56">
        <f t="shared" si="6"/>
        <v>0</v>
      </c>
      <c r="BG25" s="41" t="s">
        <v>71</v>
      </c>
      <c r="BH25" s="41">
        <v>15</v>
      </c>
      <c r="BI25" s="41">
        <v>29</v>
      </c>
      <c r="BJ25" s="41">
        <v>20</v>
      </c>
      <c r="BK25" s="41">
        <v>49</v>
      </c>
      <c r="BL25" s="56">
        <f t="shared" si="7"/>
        <v>0</v>
      </c>
      <c r="BM25" s="41" t="s">
        <v>71</v>
      </c>
      <c r="BN25" s="41">
        <v>20</v>
      </c>
      <c r="BO25" s="41">
        <v>28</v>
      </c>
      <c r="BP25" s="41">
        <v>32</v>
      </c>
      <c r="BQ25" s="41">
        <v>60</v>
      </c>
      <c r="BR25" s="56">
        <f t="shared" si="8"/>
        <v>0</v>
      </c>
      <c r="BS25" s="41" t="s">
        <v>69</v>
      </c>
      <c r="BT25" s="41">
        <v>32</v>
      </c>
      <c r="BU25" s="41">
        <v>26</v>
      </c>
      <c r="BV25" s="41">
        <v>22</v>
      </c>
      <c r="BW25" s="41">
        <v>48</v>
      </c>
      <c r="BX25" s="56">
        <f t="shared" si="9"/>
        <v>0</v>
      </c>
      <c r="BY25" s="41" t="s">
        <v>71</v>
      </c>
      <c r="BZ25" s="41">
        <v>20</v>
      </c>
      <c r="CA25" s="41">
        <v>19</v>
      </c>
      <c r="CB25" s="41">
        <v>30</v>
      </c>
      <c r="CC25" s="41" t="s">
        <v>69</v>
      </c>
      <c r="CD25" s="41">
        <v>16</v>
      </c>
      <c r="CE25" s="41">
        <v>19</v>
      </c>
      <c r="CF25" s="41">
        <v>35</v>
      </c>
      <c r="CG25" s="41" t="s">
        <v>67</v>
      </c>
      <c r="CH25" s="41">
        <v>18</v>
      </c>
      <c r="CI25" s="41">
        <v>18</v>
      </c>
      <c r="CJ25" s="41">
        <v>32</v>
      </c>
      <c r="CK25" s="41" t="s">
        <v>69</v>
      </c>
      <c r="CL25" s="41">
        <v>8</v>
      </c>
      <c r="CM25" s="41">
        <v>17</v>
      </c>
      <c r="CN25" s="41" t="s">
        <v>69</v>
      </c>
      <c r="CO25" s="41">
        <v>8</v>
      </c>
      <c r="CP25" s="57">
        <f t="shared" si="10"/>
        <v>191</v>
      </c>
      <c r="CQ25" s="57">
        <f t="shared" si="11"/>
        <v>94</v>
      </c>
      <c r="CR25" s="58">
        <f t="shared" si="12"/>
        <v>0</v>
      </c>
      <c r="CS25" s="57" t="str">
        <f t="shared" si="13"/>
        <v>Fail</v>
      </c>
      <c r="CT25" s="57">
        <f t="shared" si="14"/>
        <v>1</v>
      </c>
      <c r="CU25" s="57">
        <f t="shared" si="15"/>
        <v>0</v>
      </c>
      <c r="CV25" s="57">
        <f t="shared" si="16"/>
        <v>1</v>
      </c>
      <c r="CW25" s="57" t="str">
        <f t="shared" si="17"/>
        <v>-</v>
      </c>
    </row>
    <row r="26" spans="1:101">
      <c r="A26" s="50">
        <v>18</v>
      </c>
      <c r="B26" s="41" t="s">
        <v>133</v>
      </c>
      <c r="C26" s="66" t="s">
        <v>230</v>
      </c>
      <c r="D26" s="41">
        <v>41</v>
      </c>
      <c r="E26" s="41">
        <v>30</v>
      </c>
      <c r="F26" s="41">
        <v>71</v>
      </c>
      <c r="G26" s="56">
        <f t="shared" si="0"/>
        <v>0</v>
      </c>
      <c r="H26" s="41" t="s">
        <v>67</v>
      </c>
      <c r="I26" s="41">
        <v>36</v>
      </c>
      <c r="J26" s="41">
        <v>34</v>
      </c>
      <c r="K26" s="41">
        <v>20</v>
      </c>
      <c r="L26" s="41">
        <v>54</v>
      </c>
      <c r="M26" s="56">
        <f t="shared" si="1"/>
        <v>0</v>
      </c>
      <c r="N26" s="41" t="s">
        <v>68</v>
      </c>
      <c r="O26" s="41">
        <v>24</v>
      </c>
      <c r="P26" s="41">
        <v>30</v>
      </c>
      <c r="Q26" s="41">
        <v>20</v>
      </c>
      <c r="R26" s="41">
        <v>50</v>
      </c>
      <c r="S26" s="56">
        <f t="shared" si="2"/>
        <v>0</v>
      </c>
      <c r="T26" s="41" t="s">
        <v>68</v>
      </c>
      <c r="U26" s="41">
        <v>24</v>
      </c>
      <c r="V26" s="41">
        <v>35</v>
      </c>
      <c r="W26" s="41">
        <v>22</v>
      </c>
      <c r="X26" s="41">
        <v>57</v>
      </c>
      <c r="Y26" s="56">
        <f t="shared" si="3"/>
        <v>0</v>
      </c>
      <c r="Z26" s="41" t="s">
        <v>70</v>
      </c>
      <c r="AA26" s="41">
        <v>28</v>
      </c>
      <c r="AB26" s="41">
        <v>28</v>
      </c>
      <c r="AC26" s="41">
        <v>25</v>
      </c>
      <c r="AD26" s="41">
        <v>53</v>
      </c>
      <c r="AE26" s="56">
        <f t="shared" si="4"/>
        <v>0</v>
      </c>
      <c r="AF26" s="41" t="s">
        <v>68</v>
      </c>
      <c r="AG26" s="41">
        <v>24</v>
      </c>
      <c r="AH26" s="41">
        <v>18</v>
      </c>
      <c r="AI26" s="41">
        <v>33</v>
      </c>
      <c r="AJ26" s="41" t="s">
        <v>69</v>
      </c>
      <c r="AK26" s="41">
        <v>8</v>
      </c>
      <c r="AL26" s="41">
        <v>19</v>
      </c>
      <c r="AM26" s="41">
        <v>42</v>
      </c>
      <c r="AN26" s="41" t="s">
        <v>65</v>
      </c>
      <c r="AO26" s="41">
        <v>20</v>
      </c>
      <c r="AP26" s="41">
        <v>19</v>
      </c>
      <c r="AQ26" s="41">
        <v>41</v>
      </c>
      <c r="AR26" s="41" t="s">
        <v>65</v>
      </c>
      <c r="AS26" s="41">
        <v>10</v>
      </c>
      <c r="AT26" s="41">
        <v>17</v>
      </c>
      <c r="AU26" s="41" t="s">
        <v>69</v>
      </c>
      <c r="AV26" s="41">
        <v>8</v>
      </c>
      <c r="AW26" s="41">
        <v>35</v>
      </c>
      <c r="AX26" s="41">
        <v>21</v>
      </c>
      <c r="AY26" s="41">
        <v>56</v>
      </c>
      <c r="AZ26" s="56">
        <f t="shared" si="5"/>
        <v>0</v>
      </c>
      <c r="BA26" s="41" t="s">
        <v>70</v>
      </c>
      <c r="BB26" s="41">
        <v>28</v>
      </c>
      <c r="BC26" s="41">
        <v>34</v>
      </c>
      <c r="BD26" s="41">
        <v>30</v>
      </c>
      <c r="BE26" s="41">
        <v>64</v>
      </c>
      <c r="BF26" s="56">
        <f t="shared" si="6"/>
        <v>0</v>
      </c>
      <c r="BG26" s="41" t="s">
        <v>69</v>
      </c>
      <c r="BH26" s="41">
        <v>24</v>
      </c>
      <c r="BI26" s="41">
        <v>25</v>
      </c>
      <c r="BJ26" s="41">
        <v>20</v>
      </c>
      <c r="BK26" s="41">
        <v>45</v>
      </c>
      <c r="BL26" s="56">
        <f t="shared" si="7"/>
        <v>0</v>
      </c>
      <c r="BM26" s="41" t="s">
        <v>71</v>
      </c>
      <c r="BN26" s="41">
        <v>20</v>
      </c>
      <c r="BO26" s="41">
        <v>21</v>
      </c>
      <c r="BP26" s="41">
        <v>29</v>
      </c>
      <c r="BQ26" s="41">
        <v>50</v>
      </c>
      <c r="BR26" s="56">
        <f t="shared" si="8"/>
        <v>0</v>
      </c>
      <c r="BS26" s="41" t="s">
        <v>68</v>
      </c>
      <c r="BT26" s="41">
        <v>24</v>
      </c>
      <c r="BU26" s="41">
        <v>38</v>
      </c>
      <c r="BV26" s="41">
        <v>21</v>
      </c>
      <c r="BW26" s="41">
        <v>59</v>
      </c>
      <c r="BX26" s="56">
        <f t="shared" si="9"/>
        <v>0</v>
      </c>
      <c r="BY26" s="41" t="s">
        <v>70</v>
      </c>
      <c r="BZ26" s="41">
        <v>28</v>
      </c>
      <c r="CA26" s="41">
        <v>18</v>
      </c>
      <c r="CB26" s="41">
        <v>30</v>
      </c>
      <c r="CC26" s="41" t="s">
        <v>69</v>
      </c>
      <c r="CD26" s="41">
        <v>16</v>
      </c>
      <c r="CE26" s="41">
        <v>18</v>
      </c>
      <c r="CF26" s="41">
        <v>33</v>
      </c>
      <c r="CG26" s="41" t="s">
        <v>69</v>
      </c>
      <c r="CH26" s="41">
        <v>16</v>
      </c>
      <c r="CI26" s="41">
        <v>18</v>
      </c>
      <c r="CJ26" s="41">
        <v>38</v>
      </c>
      <c r="CK26" s="41" t="s">
        <v>67</v>
      </c>
      <c r="CL26" s="41">
        <v>9</v>
      </c>
      <c r="CM26" s="41">
        <v>20</v>
      </c>
      <c r="CN26" s="41" t="s">
        <v>65</v>
      </c>
      <c r="CO26" s="41">
        <v>10</v>
      </c>
      <c r="CP26" s="57">
        <f t="shared" si="10"/>
        <v>260</v>
      </c>
      <c r="CQ26" s="57">
        <f t="shared" si="11"/>
        <v>97</v>
      </c>
      <c r="CR26" s="58">
        <f t="shared" si="12"/>
        <v>7.14</v>
      </c>
      <c r="CS26" s="57" t="str">
        <f t="shared" si="13"/>
        <v>FC</v>
      </c>
      <c r="CT26" s="57">
        <f t="shared" si="14"/>
        <v>0</v>
      </c>
      <c r="CU26" s="57">
        <f t="shared" si="15"/>
        <v>0</v>
      </c>
      <c r="CV26" s="57">
        <f t="shared" si="16"/>
        <v>0</v>
      </c>
      <c r="CW26" s="57">
        <f t="shared" si="17"/>
        <v>27</v>
      </c>
    </row>
    <row r="27" spans="1:101">
      <c r="A27" s="50">
        <v>19</v>
      </c>
      <c r="B27" s="41" t="s">
        <v>134</v>
      </c>
      <c r="C27" s="66" t="s">
        <v>231</v>
      </c>
      <c r="D27" s="41">
        <v>33</v>
      </c>
      <c r="E27" s="41">
        <v>31</v>
      </c>
      <c r="F27" s="41">
        <v>64</v>
      </c>
      <c r="G27" s="56">
        <f t="shared" si="0"/>
        <v>0</v>
      </c>
      <c r="H27" s="41" t="s">
        <v>69</v>
      </c>
      <c r="I27" s="41">
        <v>32</v>
      </c>
      <c r="J27" s="41">
        <v>27</v>
      </c>
      <c r="K27" s="41">
        <v>25</v>
      </c>
      <c r="L27" s="41">
        <v>52</v>
      </c>
      <c r="M27" s="56">
        <f t="shared" si="1"/>
        <v>0</v>
      </c>
      <c r="N27" s="41" t="s">
        <v>68</v>
      </c>
      <c r="O27" s="41">
        <v>24</v>
      </c>
      <c r="P27" s="41">
        <v>29</v>
      </c>
      <c r="Q27" s="41" t="s">
        <v>73</v>
      </c>
      <c r="R27" s="41">
        <v>29</v>
      </c>
      <c r="S27" s="56">
        <f t="shared" si="2"/>
        <v>1</v>
      </c>
      <c r="T27" s="41" t="s">
        <v>66</v>
      </c>
      <c r="U27" s="41">
        <v>0</v>
      </c>
      <c r="V27" s="41">
        <v>27</v>
      </c>
      <c r="W27" s="41">
        <v>22</v>
      </c>
      <c r="X27" s="41">
        <v>49</v>
      </c>
      <c r="Y27" s="56">
        <f t="shared" si="3"/>
        <v>0</v>
      </c>
      <c r="Z27" s="41" t="s">
        <v>71</v>
      </c>
      <c r="AA27" s="41">
        <v>20</v>
      </c>
      <c r="AB27" s="41">
        <v>37</v>
      </c>
      <c r="AC27" s="41">
        <v>24</v>
      </c>
      <c r="AD27" s="41">
        <v>61</v>
      </c>
      <c r="AE27" s="56">
        <f t="shared" si="4"/>
        <v>0</v>
      </c>
      <c r="AF27" s="41" t="s">
        <v>69</v>
      </c>
      <c r="AG27" s="41">
        <v>32</v>
      </c>
      <c r="AH27" s="41">
        <v>20</v>
      </c>
      <c r="AI27" s="41">
        <v>27</v>
      </c>
      <c r="AJ27" s="41" t="s">
        <v>69</v>
      </c>
      <c r="AK27" s="41">
        <v>8</v>
      </c>
      <c r="AL27" s="41">
        <v>19</v>
      </c>
      <c r="AM27" s="41">
        <v>25</v>
      </c>
      <c r="AN27" s="41" t="s">
        <v>70</v>
      </c>
      <c r="AO27" s="41">
        <v>14</v>
      </c>
      <c r="AP27" s="41">
        <v>18</v>
      </c>
      <c r="AQ27" s="41">
        <v>40</v>
      </c>
      <c r="AR27" s="41" t="s">
        <v>67</v>
      </c>
      <c r="AS27" s="41">
        <v>9</v>
      </c>
      <c r="AT27" s="41">
        <v>17</v>
      </c>
      <c r="AU27" s="41" t="s">
        <v>69</v>
      </c>
      <c r="AV27" s="41">
        <v>8</v>
      </c>
      <c r="AW27" s="41">
        <v>25</v>
      </c>
      <c r="AX27" s="41" t="s">
        <v>73</v>
      </c>
      <c r="AY27" s="41">
        <v>25</v>
      </c>
      <c r="AZ27" s="56">
        <f t="shared" si="5"/>
        <v>1</v>
      </c>
      <c r="BA27" s="41" t="s">
        <v>66</v>
      </c>
      <c r="BB27" s="41">
        <v>0</v>
      </c>
      <c r="BC27" s="41">
        <v>24</v>
      </c>
      <c r="BD27" s="41">
        <v>28</v>
      </c>
      <c r="BE27" s="41">
        <v>52</v>
      </c>
      <c r="BF27" s="56">
        <f t="shared" si="6"/>
        <v>0</v>
      </c>
      <c r="BG27" s="41" t="s">
        <v>68</v>
      </c>
      <c r="BH27" s="41">
        <v>18</v>
      </c>
      <c r="BI27" s="41">
        <v>18</v>
      </c>
      <c r="BJ27" s="41">
        <v>6</v>
      </c>
      <c r="BK27" s="41">
        <v>24</v>
      </c>
      <c r="BL27" s="56">
        <f t="shared" si="7"/>
        <v>0</v>
      </c>
      <c r="BM27" s="41" t="s">
        <v>66</v>
      </c>
      <c r="BN27" s="41">
        <v>0</v>
      </c>
      <c r="BO27" s="41">
        <v>16</v>
      </c>
      <c r="BP27" s="41">
        <v>35</v>
      </c>
      <c r="BQ27" s="41">
        <v>51</v>
      </c>
      <c r="BR27" s="56">
        <f t="shared" si="8"/>
        <v>0</v>
      </c>
      <c r="BS27" s="41" t="s">
        <v>68</v>
      </c>
      <c r="BT27" s="41">
        <v>24</v>
      </c>
      <c r="BU27" s="41">
        <v>22</v>
      </c>
      <c r="BV27" s="41">
        <v>25</v>
      </c>
      <c r="BW27" s="41">
        <v>47</v>
      </c>
      <c r="BX27" s="56">
        <f t="shared" si="9"/>
        <v>0</v>
      </c>
      <c r="BY27" s="41" t="s">
        <v>71</v>
      </c>
      <c r="BZ27" s="41">
        <v>20</v>
      </c>
      <c r="CA27" s="41">
        <v>16</v>
      </c>
      <c r="CB27" s="41">
        <v>37</v>
      </c>
      <c r="CC27" s="41" t="s">
        <v>67</v>
      </c>
      <c r="CD27" s="41">
        <v>18</v>
      </c>
      <c r="CE27" s="41">
        <v>15</v>
      </c>
      <c r="CF27" s="41">
        <v>26</v>
      </c>
      <c r="CG27" s="41" t="s">
        <v>68</v>
      </c>
      <c r="CH27" s="41">
        <v>12</v>
      </c>
      <c r="CI27" s="41">
        <v>17</v>
      </c>
      <c r="CJ27" s="41">
        <v>37</v>
      </c>
      <c r="CK27" s="41" t="s">
        <v>67</v>
      </c>
      <c r="CL27" s="41">
        <v>9</v>
      </c>
      <c r="CM27" s="41">
        <v>18</v>
      </c>
      <c r="CN27" s="41" t="s">
        <v>67</v>
      </c>
      <c r="CO27" s="41">
        <v>9</v>
      </c>
      <c r="CP27" s="57">
        <f t="shared" si="10"/>
        <v>170</v>
      </c>
      <c r="CQ27" s="57">
        <f t="shared" si="11"/>
        <v>87</v>
      </c>
      <c r="CR27" s="58">
        <f t="shared" si="12"/>
        <v>0</v>
      </c>
      <c r="CS27" s="57" t="str">
        <f t="shared" si="13"/>
        <v>Fail</v>
      </c>
      <c r="CT27" s="57">
        <f t="shared" si="14"/>
        <v>3</v>
      </c>
      <c r="CU27" s="57">
        <f t="shared" si="15"/>
        <v>0</v>
      </c>
      <c r="CV27" s="57">
        <f t="shared" si="16"/>
        <v>3</v>
      </c>
      <c r="CW27" s="57" t="str">
        <f t="shared" si="17"/>
        <v>-</v>
      </c>
    </row>
    <row r="28" spans="1:101">
      <c r="A28" s="50">
        <v>20</v>
      </c>
      <c r="B28" s="41" t="s">
        <v>135</v>
      </c>
      <c r="C28" s="66" t="s">
        <v>232</v>
      </c>
      <c r="D28" s="41">
        <v>40</v>
      </c>
      <c r="E28" s="41">
        <v>47</v>
      </c>
      <c r="F28" s="41">
        <v>87</v>
      </c>
      <c r="G28" s="56">
        <f t="shared" si="0"/>
        <v>0</v>
      </c>
      <c r="H28" s="41" t="s">
        <v>65</v>
      </c>
      <c r="I28" s="41">
        <v>40</v>
      </c>
      <c r="J28" s="41">
        <v>27</v>
      </c>
      <c r="K28" s="41">
        <v>20</v>
      </c>
      <c r="L28" s="41">
        <v>47</v>
      </c>
      <c r="M28" s="56">
        <f t="shared" si="1"/>
        <v>0</v>
      </c>
      <c r="N28" s="41" t="s">
        <v>71</v>
      </c>
      <c r="O28" s="41">
        <v>20</v>
      </c>
      <c r="P28" s="41">
        <v>35</v>
      </c>
      <c r="Q28" s="41">
        <v>24</v>
      </c>
      <c r="R28" s="41">
        <v>59</v>
      </c>
      <c r="S28" s="56">
        <f t="shared" si="2"/>
        <v>0</v>
      </c>
      <c r="T28" s="41" t="s">
        <v>70</v>
      </c>
      <c r="U28" s="41">
        <v>28</v>
      </c>
      <c r="V28" s="41">
        <v>29</v>
      </c>
      <c r="W28" s="41">
        <v>25</v>
      </c>
      <c r="X28" s="41">
        <v>54</v>
      </c>
      <c r="Y28" s="56">
        <f t="shared" si="3"/>
        <v>0</v>
      </c>
      <c r="Z28" s="41" t="s">
        <v>68</v>
      </c>
      <c r="AA28" s="41">
        <v>24</v>
      </c>
      <c r="AB28" s="41">
        <v>26</v>
      </c>
      <c r="AC28" s="41">
        <v>30</v>
      </c>
      <c r="AD28" s="41">
        <v>56</v>
      </c>
      <c r="AE28" s="56">
        <f t="shared" si="4"/>
        <v>0</v>
      </c>
      <c r="AF28" s="41" t="s">
        <v>70</v>
      </c>
      <c r="AG28" s="41">
        <v>28</v>
      </c>
      <c r="AH28" s="41">
        <v>21</v>
      </c>
      <c r="AI28" s="41">
        <v>42</v>
      </c>
      <c r="AJ28" s="41" t="s">
        <v>65</v>
      </c>
      <c r="AK28" s="41">
        <v>10</v>
      </c>
      <c r="AL28" s="41">
        <v>22</v>
      </c>
      <c r="AM28" s="41">
        <v>32</v>
      </c>
      <c r="AN28" s="41" t="s">
        <v>67</v>
      </c>
      <c r="AO28" s="41">
        <v>18</v>
      </c>
      <c r="AP28" s="41">
        <v>23</v>
      </c>
      <c r="AQ28" s="41">
        <v>45</v>
      </c>
      <c r="AR28" s="41" t="s">
        <v>65</v>
      </c>
      <c r="AS28" s="41">
        <v>10</v>
      </c>
      <c r="AT28" s="41">
        <v>21</v>
      </c>
      <c r="AU28" s="41" t="s">
        <v>65</v>
      </c>
      <c r="AV28" s="41">
        <v>10</v>
      </c>
      <c r="AW28" s="41">
        <v>21</v>
      </c>
      <c r="AX28" s="41">
        <v>42</v>
      </c>
      <c r="AY28" s="41">
        <v>63</v>
      </c>
      <c r="AZ28" s="56">
        <f t="shared" si="5"/>
        <v>0</v>
      </c>
      <c r="BA28" s="41" t="s">
        <v>69</v>
      </c>
      <c r="BB28" s="41">
        <v>32</v>
      </c>
      <c r="BC28" s="41">
        <v>38</v>
      </c>
      <c r="BD28" s="41">
        <v>38</v>
      </c>
      <c r="BE28" s="41">
        <v>76</v>
      </c>
      <c r="BF28" s="56">
        <f t="shared" si="6"/>
        <v>0</v>
      </c>
      <c r="BG28" s="41" t="s">
        <v>67</v>
      </c>
      <c r="BH28" s="41">
        <v>27</v>
      </c>
      <c r="BI28" s="41">
        <v>34</v>
      </c>
      <c r="BJ28" s="41">
        <v>22</v>
      </c>
      <c r="BK28" s="41">
        <v>56</v>
      </c>
      <c r="BL28" s="56">
        <f t="shared" si="7"/>
        <v>0</v>
      </c>
      <c r="BM28" s="41" t="s">
        <v>70</v>
      </c>
      <c r="BN28" s="41">
        <v>28</v>
      </c>
      <c r="BO28" s="41">
        <v>38</v>
      </c>
      <c r="BP28" s="41">
        <v>32</v>
      </c>
      <c r="BQ28" s="41">
        <v>70</v>
      </c>
      <c r="BR28" s="56">
        <f t="shared" si="8"/>
        <v>0</v>
      </c>
      <c r="BS28" s="41" t="s">
        <v>67</v>
      </c>
      <c r="BT28" s="41">
        <v>36</v>
      </c>
      <c r="BU28" s="41">
        <v>30</v>
      </c>
      <c r="BV28" s="41">
        <v>29</v>
      </c>
      <c r="BW28" s="41">
        <v>59</v>
      </c>
      <c r="BX28" s="56">
        <f t="shared" si="9"/>
        <v>0</v>
      </c>
      <c r="BY28" s="41" t="s">
        <v>70</v>
      </c>
      <c r="BZ28" s="41">
        <v>28</v>
      </c>
      <c r="CA28" s="41">
        <v>19</v>
      </c>
      <c r="CB28" s="41">
        <v>40</v>
      </c>
      <c r="CC28" s="41" t="s">
        <v>67</v>
      </c>
      <c r="CD28" s="41">
        <v>18</v>
      </c>
      <c r="CE28" s="41">
        <v>19</v>
      </c>
      <c r="CF28" s="41">
        <v>33</v>
      </c>
      <c r="CG28" s="41" t="s">
        <v>69</v>
      </c>
      <c r="CH28" s="41">
        <v>16</v>
      </c>
      <c r="CI28" s="41">
        <v>20</v>
      </c>
      <c r="CJ28" s="41">
        <v>40</v>
      </c>
      <c r="CK28" s="41" t="s">
        <v>65</v>
      </c>
      <c r="CL28" s="41">
        <v>10</v>
      </c>
      <c r="CM28" s="41">
        <v>23</v>
      </c>
      <c r="CN28" s="41" t="s">
        <v>65</v>
      </c>
      <c r="CO28" s="41">
        <v>10</v>
      </c>
      <c r="CP28" s="57">
        <f t="shared" si="10"/>
        <v>291</v>
      </c>
      <c r="CQ28" s="57">
        <f t="shared" si="11"/>
        <v>102</v>
      </c>
      <c r="CR28" s="58">
        <f t="shared" si="12"/>
        <v>0</v>
      </c>
      <c r="CS28" s="57" t="str">
        <f t="shared" si="13"/>
        <v>Fail</v>
      </c>
      <c r="CT28" s="57">
        <f t="shared" si="14"/>
        <v>0</v>
      </c>
      <c r="CU28" s="57">
        <f t="shared" si="15"/>
        <v>0</v>
      </c>
      <c r="CV28" s="57">
        <v>14</v>
      </c>
      <c r="CW28" s="57" t="str">
        <f t="shared" si="17"/>
        <v>-</v>
      </c>
    </row>
    <row r="29" spans="1:101">
      <c r="A29" s="50">
        <v>21</v>
      </c>
      <c r="B29" s="41" t="s">
        <v>136</v>
      </c>
      <c r="C29" s="66" t="s">
        <v>233</v>
      </c>
      <c r="D29" s="41">
        <v>27</v>
      </c>
      <c r="E29" s="41">
        <v>24</v>
      </c>
      <c r="F29" s="41">
        <v>51</v>
      </c>
      <c r="G29" s="56">
        <f t="shared" si="0"/>
        <v>0</v>
      </c>
      <c r="H29" s="41" t="s">
        <v>68</v>
      </c>
      <c r="I29" s="41">
        <v>24</v>
      </c>
      <c r="J29" s="41">
        <v>27</v>
      </c>
      <c r="K29" s="41">
        <v>22</v>
      </c>
      <c r="L29" s="41">
        <v>49</v>
      </c>
      <c r="M29" s="56">
        <f t="shared" si="1"/>
        <v>0</v>
      </c>
      <c r="N29" s="41" t="s">
        <v>71</v>
      </c>
      <c r="O29" s="41">
        <v>20</v>
      </c>
      <c r="P29" s="41">
        <v>27</v>
      </c>
      <c r="Q29" s="41">
        <v>3</v>
      </c>
      <c r="R29" s="41">
        <v>30</v>
      </c>
      <c r="S29" s="56">
        <f t="shared" si="2"/>
        <v>0</v>
      </c>
      <c r="T29" s="41" t="s">
        <v>66</v>
      </c>
      <c r="U29" s="41">
        <v>0</v>
      </c>
      <c r="V29" s="41">
        <v>20</v>
      </c>
      <c r="W29" s="41">
        <v>24</v>
      </c>
      <c r="X29" s="41">
        <v>44</v>
      </c>
      <c r="Y29" s="56">
        <f t="shared" si="3"/>
        <v>0</v>
      </c>
      <c r="Z29" s="41" t="s">
        <v>72</v>
      </c>
      <c r="AA29" s="41">
        <v>16</v>
      </c>
      <c r="AB29" s="41">
        <v>30</v>
      </c>
      <c r="AC29" s="41">
        <v>21</v>
      </c>
      <c r="AD29" s="41">
        <v>51</v>
      </c>
      <c r="AE29" s="56">
        <f t="shared" si="4"/>
        <v>0</v>
      </c>
      <c r="AF29" s="41" t="s">
        <v>68</v>
      </c>
      <c r="AG29" s="41">
        <v>24</v>
      </c>
      <c r="AH29" s="41">
        <v>13</v>
      </c>
      <c r="AI29" s="41">
        <v>27</v>
      </c>
      <c r="AJ29" s="41" t="s">
        <v>68</v>
      </c>
      <c r="AK29" s="41">
        <v>6</v>
      </c>
      <c r="AL29" s="41">
        <v>13</v>
      </c>
      <c r="AM29" s="41">
        <v>28</v>
      </c>
      <c r="AN29" s="41" t="s">
        <v>68</v>
      </c>
      <c r="AO29" s="41">
        <v>12</v>
      </c>
      <c r="AP29" s="41">
        <v>12</v>
      </c>
      <c r="AQ29" s="41">
        <v>30</v>
      </c>
      <c r="AR29" s="41" t="s">
        <v>70</v>
      </c>
      <c r="AS29" s="41">
        <v>7</v>
      </c>
      <c r="AT29" s="41">
        <v>12</v>
      </c>
      <c r="AU29" s="41" t="s">
        <v>71</v>
      </c>
      <c r="AV29" s="41">
        <v>5</v>
      </c>
      <c r="AW29" s="41">
        <v>29</v>
      </c>
      <c r="AX29" s="41">
        <v>37</v>
      </c>
      <c r="AY29" s="41">
        <v>66</v>
      </c>
      <c r="AZ29" s="56">
        <f t="shared" si="5"/>
        <v>0</v>
      </c>
      <c r="BA29" s="41" t="s">
        <v>69</v>
      </c>
      <c r="BB29" s="41">
        <v>32</v>
      </c>
      <c r="BC29" s="41">
        <v>21</v>
      </c>
      <c r="BD29" s="41">
        <v>25</v>
      </c>
      <c r="BE29" s="41">
        <v>46</v>
      </c>
      <c r="BF29" s="56">
        <f t="shared" si="6"/>
        <v>0</v>
      </c>
      <c r="BG29" s="41" t="s">
        <v>71</v>
      </c>
      <c r="BH29" s="41">
        <v>15</v>
      </c>
      <c r="BI29" s="41">
        <v>16</v>
      </c>
      <c r="BJ29" s="41">
        <v>3</v>
      </c>
      <c r="BK29" s="41">
        <v>19</v>
      </c>
      <c r="BL29" s="56">
        <f t="shared" si="7"/>
        <v>0</v>
      </c>
      <c r="BM29" s="41" t="s">
        <v>66</v>
      </c>
      <c r="BN29" s="41">
        <v>0</v>
      </c>
      <c r="BO29" s="41">
        <v>32</v>
      </c>
      <c r="BP29" s="41">
        <v>13</v>
      </c>
      <c r="BQ29" s="41">
        <v>45</v>
      </c>
      <c r="BR29" s="56">
        <f t="shared" si="8"/>
        <v>0</v>
      </c>
      <c r="BS29" s="41" t="s">
        <v>66</v>
      </c>
      <c r="BT29" s="41">
        <v>0</v>
      </c>
      <c r="BU29" s="41">
        <v>22</v>
      </c>
      <c r="BV29" s="41">
        <v>20</v>
      </c>
      <c r="BW29" s="41">
        <v>42</v>
      </c>
      <c r="BX29" s="56">
        <f t="shared" si="9"/>
        <v>0</v>
      </c>
      <c r="BY29" s="41" t="s">
        <v>72</v>
      </c>
      <c r="BZ29" s="41">
        <v>16</v>
      </c>
      <c r="CA29" s="41">
        <v>12</v>
      </c>
      <c r="CB29" s="41">
        <v>22</v>
      </c>
      <c r="CC29" s="41" t="s">
        <v>71</v>
      </c>
      <c r="CD29" s="41">
        <v>10</v>
      </c>
      <c r="CE29" s="41">
        <v>12</v>
      </c>
      <c r="CF29" s="41">
        <v>8</v>
      </c>
      <c r="CG29" s="41" t="s">
        <v>66</v>
      </c>
      <c r="CH29" s="41">
        <v>0</v>
      </c>
      <c r="CI29" s="41">
        <v>12</v>
      </c>
      <c r="CJ29" s="41">
        <v>12</v>
      </c>
      <c r="CK29" s="41" t="s">
        <v>66</v>
      </c>
      <c r="CL29" s="41">
        <v>0</v>
      </c>
      <c r="CM29" s="41">
        <v>15</v>
      </c>
      <c r="CN29" s="41" t="s">
        <v>69</v>
      </c>
      <c r="CO29" s="41">
        <v>8</v>
      </c>
      <c r="CP29" s="57">
        <f t="shared" si="10"/>
        <v>147</v>
      </c>
      <c r="CQ29" s="57">
        <f t="shared" si="11"/>
        <v>48</v>
      </c>
      <c r="CR29" s="58">
        <f t="shared" si="12"/>
        <v>0</v>
      </c>
      <c r="CS29" s="57" t="str">
        <f t="shared" si="13"/>
        <v>Fail</v>
      </c>
      <c r="CT29" s="57">
        <f t="shared" si="14"/>
        <v>3</v>
      </c>
      <c r="CU29" s="57">
        <f t="shared" si="15"/>
        <v>2</v>
      </c>
      <c r="CV29" s="57">
        <f t="shared" ref="CV29:CV60" si="18">COUNTIF(I29:CO29,"F")</f>
        <v>5</v>
      </c>
      <c r="CW29" s="57" t="str">
        <f t="shared" si="17"/>
        <v>-</v>
      </c>
    </row>
    <row r="30" spans="1:101">
      <c r="A30" s="50">
        <v>22</v>
      </c>
      <c r="B30" s="41" t="s">
        <v>137</v>
      </c>
      <c r="C30" s="66" t="s">
        <v>234</v>
      </c>
      <c r="D30" s="41">
        <v>25</v>
      </c>
      <c r="E30" s="41">
        <v>35</v>
      </c>
      <c r="F30" s="41">
        <v>60</v>
      </c>
      <c r="G30" s="56">
        <f t="shared" si="0"/>
        <v>0</v>
      </c>
      <c r="H30" s="41" t="s">
        <v>69</v>
      </c>
      <c r="I30" s="41">
        <v>32</v>
      </c>
      <c r="J30" s="41">
        <v>24</v>
      </c>
      <c r="K30" s="41">
        <v>23</v>
      </c>
      <c r="L30" s="41">
        <v>47</v>
      </c>
      <c r="M30" s="56">
        <f t="shared" si="1"/>
        <v>0</v>
      </c>
      <c r="N30" s="41" t="s">
        <v>71</v>
      </c>
      <c r="O30" s="41">
        <v>20</v>
      </c>
      <c r="P30" s="41">
        <v>21</v>
      </c>
      <c r="Q30" s="41">
        <v>21</v>
      </c>
      <c r="R30" s="41">
        <v>42</v>
      </c>
      <c r="S30" s="56">
        <f t="shared" si="2"/>
        <v>0</v>
      </c>
      <c r="T30" s="41" t="s">
        <v>72</v>
      </c>
      <c r="U30" s="41">
        <v>16</v>
      </c>
      <c r="V30" s="41">
        <v>13</v>
      </c>
      <c r="W30" s="41">
        <v>21</v>
      </c>
      <c r="X30" s="41">
        <v>34</v>
      </c>
      <c r="Y30" s="56">
        <f t="shared" si="3"/>
        <v>0</v>
      </c>
      <c r="Z30" s="41" t="s">
        <v>66</v>
      </c>
      <c r="AA30" s="41">
        <v>0</v>
      </c>
      <c r="AB30" s="41">
        <v>34</v>
      </c>
      <c r="AC30" s="41">
        <v>30</v>
      </c>
      <c r="AD30" s="41">
        <v>64</v>
      </c>
      <c r="AE30" s="56">
        <f t="shared" si="4"/>
        <v>0</v>
      </c>
      <c r="AF30" s="41" t="s">
        <v>69</v>
      </c>
      <c r="AG30" s="41">
        <v>32</v>
      </c>
      <c r="AH30" s="41">
        <v>18</v>
      </c>
      <c r="AI30" s="41">
        <v>26</v>
      </c>
      <c r="AJ30" s="41" t="s">
        <v>70</v>
      </c>
      <c r="AK30" s="41">
        <v>7</v>
      </c>
      <c r="AL30" s="41">
        <v>18</v>
      </c>
      <c r="AM30" s="41">
        <v>23</v>
      </c>
      <c r="AN30" s="41" t="s">
        <v>68</v>
      </c>
      <c r="AO30" s="41">
        <v>12</v>
      </c>
      <c r="AP30" s="41">
        <v>18</v>
      </c>
      <c r="AQ30" s="41">
        <v>22</v>
      </c>
      <c r="AR30" s="41" t="s">
        <v>68</v>
      </c>
      <c r="AS30" s="41">
        <v>6</v>
      </c>
      <c r="AT30" s="41">
        <v>16</v>
      </c>
      <c r="AU30" s="41" t="s">
        <v>69</v>
      </c>
      <c r="AV30" s="41">
        <v>8</v>
      </c>
      <c r="AW30" s="41">
        <v>27</v>
      </c>
      <c r="AX30" s="41">
        <v>13</v>
      </c>
      <c r="AY30" s="41">
        <v>40</v>
      </c>
      <c r="AZ30" s="56">
        <f t="shared" si="5"/>
        <v>0</v>
      </c>
      <c r="BA30" s="41" t="s">
        <v>66</v>
      </c>
      <c r="BB30" s="41">
        <v>0</v>
      </c>
      <c r="BC30" s="41">
        <v>28</v>
      </c>
      <c r="BD30" s="41">
        <v>25</v>
      </c>
      <c r="BE30" s="41">
        <v>53</v>
      </c>
      <c r="BF30" s="56">
        <f t="shared" si="6"/>
        <v>0</v>
      </c>
      <c r="BG30" s="41" t="s">
        <v>68</v>
      </c>
      <c r="BH30" s="41">
        <v>18</v>
      </c>
      <c r="BI30" s="41">
        <v>28</v>
      </c>
      <c r="BJ30" s="41">
        <v>30</v>
      </c>
      <c r="BK30" s="41">
        <v>58</v>
      </c>
      <c r="BL30" s="56">
        <f t="shared" si="7"/>
        <v>0</v>
      </c>
      <c r="BM30" s="41" t="s">
        <v>70</v>
      </c>
      <c r="BN30" s="41">
        <v>28</v>
      </c>
      <c r="BO30" s="41">
        <v>25</v>
      </c>
      <c r="BP30" s="41">
        <v>29</v>
      </c>
      <c r="BQ30" s="41">
        <v>54</v>
      </c>
      <c r="BR30" s="56">
        <f t="shared" si="8"/>
        <v>0</v>
      </c>
      <c r="BS30" s="41" t="s">
        <v>68</v>
      </c>
      <c r="BT30" s="41">
        <v>24</v>
      </c>
      <c r="BU30" s="41">
        <v>21</v>
      </c>
      <c r="BV30" s="41">
        <v>13</v>
      </c>
      <c r="BW30" s="41">
        <v>34</v>
      </c>
      <c r="BX30" s="56">
        <f t="shared" si="9"/>
        <v>0</v>
      </c>
      <c r="BY30" s="41" t="s">
        <v>66</v>
      </c>
      <c r="BZ30" s="41">
        <v>0</v>
      </c>
      <c r="CA30" s="41">
        <v>19</v>
      </c>
      <c r="CB30" s="41">
        <v>39</v>
      </c>
      <c r="CC30" s="41" t="s">
        <v>67</v>
      </c>
      <c r="CD30" s="41">
        <v>18</v>
      </c>
      <c r="CE30" s="41">
        <v>19</v>
      </c>
      <c r="CF30" s="41">
        <v>34</v>
      </c>
      <c r="CG30" s="41" t="s">
        <v>67</v>
      </c>
      <c r="CH30" s="41">
        <v>18</v>
      </c>
      <c r="CI30" s="41">
        <v>19</v>
      </c>
      <c r="CJ30" s="41">
        <v>33</v>
      </c>
      <c r="CK30" s="41" t="s">
        <v>69</v>
      </c>
      <c r="CL30" s="41">
        <v>8</v>
      </c>
      <c r="CM30" s="41">
        <v>22</v>
      </c>
      <c r="CN30" s="41" t="s">
        <v>65</v>
      </c>
      <c r="CO30" s="41">
        <v>10</v>
      </c>
      <c r="CP30" s="57">
        <f t="shared" si="10"/>
        <v>170</v>
      </c>
      <c r="CQ30" s="57">
        <f t="shared" si="11"/>
        <v>87</v>
      </c>
      <c r="CR30" s="58">
        <f t="shared" si="12"/>
        <v>0</v>
      </c>
      <c r="CS30" s="57" t="str">
        <f t="shared" si="13"/>
        <v>Fail</v>
      </c>
      <c r="CT30" s="57">
        <f t="shared" si="14"/>
        <v>3</v>
      </c>
      <c r="CU30" s="57">
        <f t="shared" si="15"/>
        <v>0</v>
      </c>
      <c r="CV30" s="57">
        <f t="shared" si="18"/>
        <v>3</v>
      </c>
      <c r="CW30" s="57" t="str">
        <f t="shared" si="17"/>
        <v>-</v>
      </c>
    </row>
    <row r="31" spans="1:101">
      <c r="A31" s="50">
        <v>23</v>
      </c>
      <c r="B31" s="41" t="s">
        <v>138</v>
      </c>
      <c r="C31" s="66" t="s">
        <v>235</v>
      </c>
      <c r="D31" s="41">
        <v>23</v>
      </c>
      <c r="E31" s="41">
        <v>20</v>
      </c>
      <c r="F31" s="41">
        <v>43</v>
      </c>
      <c r="G31" s="56">
        <f t="shared" si="0"/>
        <v>0</v>
      </c>
      <c r="H31" s="41" t="s">
        <v>72</v>
      </c>
      <c r="I31" s="41">
        <v>16</v>
      </c>
      <c r="J31" s="41">
        <v>22</v>
      </c>
      <c r="K31" s="41">
        <v>23</v>
      </c>
      <c r="L31" s="41">
        <v>45</v>
      </c>
      <c r="M31" s="56">
        <f t="shared" si="1"/>
        <v>0</v>
      </c>
      <c r="N31" s="41" t="s">
        <v>71</v>
      </c>
      <c r="O31" s="41">
        <v>20</v>
      </c>
      <c r="P31" s="41">
        <v>19</v>
      </c>
      <c r="Q31" s="41" t="s">
        <v>73</v>
      </c>
      <c r="R31" s="41">
        <v>19</v>
      </c>
      <c r="S31" s="56">
        <f t="shared" si="2"/>
        <v>1</v>
      </c>
      <c r="T31" s="41" t="s">
        <v>66</v>
      </c>
      <c r="U31" s="41">
        <v>0</v>
      </c>
      <c r="V31" s="41">
        <v>19</v>
      </c>
      <c r="W31" s="41">
        <v>2</v>
      </c>
      <c r="X31" s="41">
        <v>21</v>
      </c>
      <c r="Y31" s="56">
        <f t="shared" si="3"/>
        <v>0</v>
      </c>
      <c r="Z31" s="41" t="s">
        <v>66</v>
      </c>
      <c r="AA31" s="41">
        <v>0</v>
      </c>
      <c r="AB31" s="41">
        <v>24</v>
      </c>
      <c r="AC31" s="41">
        <v>23</v>
      </c>
      <c r="AD31" s="41">
        <v>47</v>
      </c>
      <c r="AE31" s="56">
        <f t="shared" si="4"/>
        <v>0</v>
      </c>
      <c r="AF31" s="41" t="s">
        <v>71</v>
      </c>
      <c r="AG31" s="41">
        <v>20</v>
      </c>
      <c r="AH31" s="41">
        <v>12</v>
      </c>
      <c r="AI31" s="41">
        <v>25</v>
      </c>
      <c r="AJ31" s="41" t="s">
        <v>71</v>
      </c>
      <c r="AK31" s="41">
        <v>5</v>
      </c>
      <c r="AL31" s="41">
        <v>12</v>
      </c>
      <c r="AM31" s="41">
        <v>25</v>
      </c>
      <c r="AN31" s="41" t="s">
        <v>71</v>
      </c>
      <c r="AO31" s="41">
        <v>10</v>
      </c>
      <c r="AP31" s="41">
        <v>12</v>
      </c>
      <c r="AQ31" s="41">
        <v>20</v>
      </c>
      <c r="AR31" s="41" t="s">
        <v>72</v>
      </c>
      <c r="AS31" s="41">
        <v>4</v>
      </c>
      <c r="AT31" s="41">
        <v>12</v>
      </c>
      <c r="AU31" s="41" t="s">
        <v>71</v>
      </c>
      <c r="AV31" s="41">
        <v>5</v>
      </c>
      <c r="AW31" s="41">
        <v>21</v>
      </c>
      <c r="AX31" s="41">
        <v>9</v>
      </c>
      <c r="AY31" s="41">
        <v>30</v>
      </c>
      <c r="AZ31" s="56">
        <f t="shared" si="5"/>
        <v>0</v>
      </c>
      <c r="BA31" s="41" t="s">
        <v>66</v>
      </c>
      <c r="BB31" s="41">
        <v>0</v>
      </c>
      <c r="BC31" s="41">
        <v>18</v>
      </c>
      <c r="BD31" s="41" t="s">
        <v>73</v>
      </c>
      <c r="BE31" s="41">
        <v>18</v>
      </c>
      <c r="BF31" s="56">
        <f t="shared" si="6"/>
        <v>1</v>
      </c>
      <c r="BG31" s="41" t="s">
        <v>66</v>
      </c>
      <c r="BH31" s="41">
        <v>0</v>
      </c>
      <c r="BI31" s="41">
        <v>19</v>
      </c>
      <c r="BJ31" s="41" t="s">
        <v>73</v>
      </c>
      <c r="BK31" s="41">
        <v>19</v>
      </c>
      <c r="BL31" s="56">
        <f t="shared" si="7"/>
        <v>1</v>
      </c>
      <c r="BM31" s="41" t="s">
        <v>66</v>
      </c>
      <c r="BN31" s="41">
        <v>0</v>
      </c>
      <c r="BO31" s="41">
        <v>24</v>
      </c>
      <c r="BP31" s="41">
        <v>22</v>
      </c>
      <c r="BQ31" s="41">
        <v>46</v>
      </c>
      <c r="BR31" s="56">
        <f t="shared" si="8"/>
        <v>0</v>
      </c>
      <c r="BS31" s="41" t="s">
        <v>71</v>
      </c>
      <c r="BT31" s="41">
        <v>20</v>
      </c>
      <c r="BU31" s="41">
        <v>16</v>
      </c>
      <c r="BV31" s="41">
        <v>16</v>
      </c>
      <c r="BW31" s="41">
        <v>32</v>
      </c>
      <c r="BX31" s="56">
        <f t="shared" si="9"/>
        <v>0</v>
      </c>
      <c r="BY31" s="41" t="s">
        <v>66</v>
      </c>
      <c r="BZ31" s="41">
        <v>0</v>
      </c>
      <c r="CA31" s="41">
        <v>12</v>
      </c>
      <c r="CB31" s="41" t="s">
        <v>73</v>
      </c>
      <c r="CC31" s="41" t="s">
        <v>66</v>
      </c>
      <c r="CD31" s="41">
        <v>0</v>
      </c>
      <c r="CE31" s="41">
        <v>12</v>
      </c>
      <c r="CF31" s="41" t="s">
        <v>73</v>
      </c>
      <c r="CG31" s="41" t="s">
        <v>66</v>
      </c>
      <c r="CH31" s="41">
        <v>0</v>
      </c>
      <c r="CI31" s="41">
        <v>12</v>
      </c>
      <c r="CJ31" s="41" t="s">
        <v>73</v>
      </c>
      <c r="CK31" s="41" t="s">
        <v>66</v>
      </c>
      <c r="CL31" s="41">
        <v>0</v>
      </c>
      <c r="CM31" s="41">
        <v>12</v>
      </c>
      <c r="CN31" s="41" t="s">
        <v>71</v>
      </c>
      <c r="CO31" s="41">
        <v>5</v>
      </c>
      <c r="CP31" s="57">
        <f t="shared" si="10"/>
        <v>76</v>
      </c>
      <c r="CQ31" s="57">
        <f t="shared" si="11"/>
        <v>29</v>
      </c>
      <c r="CR31" s="58">
        <f t="shared" si="12"/>
        <v>0</v>
      </c>
      <c r="CS31" s="57" t="str">
        <f t="shared" si="13"/>
        <v>Fail</v>
      </c>
      <c r="CT31" s="57">
        <f t="shared" si="14"/>
        <v>6</v>
      </c>
      <c r="CU31" s="57">
        <f t="shared" si="15"/>
        <v>3</v>
      </c>
      <c r="CV31" s="57">
        <f t="shared" si="18"/>
        <v>9</v>
      </c>
      <c r="CW31" s="57" t="str">
        <f t="shared" si="17"/>
        <v>-</v>
      </c>
    </row>
    <row r="32" spans="1:101">
      <c r="A32" s="50">
        <v>24</v>
      </c>
      <c r="B32" s="41" t="s">
        <v>139</v>
      </c>
      <c r="C32" s="66" t="s">
        <v>236</v>
      </c>
      <c r="D32" s="41">
        <v>28</v>
      </c>
      <c r="E32" s="41">
        <v>33</v>
      </c>
      <c r="F32" s="41">
        <v>61</v>
      </c>
      <c r="G32" s="56">
        <f t="shared" si="0"/>
        <v>0</v>
      </c>
      <c r="H32" s="41" t="s">
        <v>69</v>
      </c>
      <c r="I32" s="41">
        <v>32</v>
      </c>
      <c r="J32" s="41">
        <v>25</v>
      </c>
      <c r="K32" s="41">
        <v>29</v>
      </c>
      <c r="L32" s="41">
        <v>54</v>
      </c>
      <c r="M32" s="56">
        <f t="shared" si="1"/>
        <v>0</v>
      </c>
      <c r="N32" s="41" t="s">
        <v>68</v>
      </c>
      <c r="O32" s="41">
        <v>24</v>
      </c>
      <c r="P32" s="41">
        <v>29</v>
      </c>
      <c r="Q32" s="41">
        <v>20</v>
      </c>
      <c r="R32" s="41">
        <v>49</v>
      </c>
      <c r="S32" s="56">
        <f t="shared" si="2"/>
        <v>0</v>
      </c>
      <c r="T32" s="41" t="s">
        <v>71</v>
      </c>
      <c r="U32" s="41">
        <v>20</v>
      </c>
      <c r="V32" s="41">
        <v>30</v>
      </c>
      <c r="W32" s="41">
        <v>25</v>
      </c>
      <c r="X32" s="41">
        <v>55</v>
      </c>
      <c r="Y32" s="56">
        <f t="shared" si="3"/>
        <v>0</v>
      </c>
      <c r="Z32" s="41" t="s">
        <v>70</v>
      </c>
      <c r="AA32" s="41">
        <v>28</v>
      </c>
      <c r="AB32" s="41">
        <v>26</v>
      </c>
      <c r="AC32" s="41">
        <v>30</v>
      </c>
      <c r="AD32" s="41">
        <v>56</v>
      </c>
      <c r="AE32" s="56">
        <f t="shared" si="4"/>
        <v>0</v>
      </c>
      <c r="AF32" s="41" t="s">
        <v>70</v>
      </c>
      <c r="AG32" s="41">
        <v>28</v>
      </c>
      <c r="AH32" s="41">
        <v>22</v>
      </c>
      <c r="AI32" s="41">
        <v>35</v>
      </c>
      <c r="AJ32" s="41" t="s">
        <v>67</v>
      </c>
      <c r="AK32" s="41">
        <v>9</v>
      </c>
      <c r="AL32" s="41">
        <v>22</v>
      </c>
      <c r="AM32" s="41">
        <v>40</v>
      </c>
      <c r="AN32" s="41" t="s">
        <v>65</v>
      </c>
      <c r="AO32" s="41">
        <v>20</v>
      </c>
      <c r="AP32" s="41">
        <v>22</v>
      </c>
      <c r="AQ32" s="41">
        <v>39</v>
      </c>
      <c r="AR32" s="41" t="s">
        <v>65</v>
      </c>
      <c r="AS32" s="41">
        <v>10</v>
      </c>
      <c r="AT32" s="41">
        <v>18</v>
      </c>
      <c r="AU32" s="41" t="s">
        <v>67</v>
      </c>
      <c r="AV32" s="41">
        <v>9</v>
      </c>
      <c r="AW32" s="41">
        <v>22</v>
      </c>
      <c r="AX32" s="41">
        <v>22</v>
      </c>
      <c r="AY32" s="41">
        <v>44</v>
      </c>
      <c r="AZ32" s="56">
        <f t="shared" si="5"/>
        <v>0</v>
      </c>
      <c r="BA32" s="41" t="s">
        <v>72</v>
      </c>
      <c r="BB32" s="41">
        <v>16</v>
      </c>
      <c r="BC32" s="41">
        <v>25</v>
      </c>
      <c r="BD32" s="41">
        <v>21</v>
      </c>
      <c r="BE32" s="41">
        <v>46</v>
      </c>
      <c r="BF32" s="56">
        <f t="shared" si="6"/>
        <v>0</v>
      </c>
      <c r="BG32" s="41" t="s">
        <v>71</v>
      </c>
      <c r="BH32" s="41">
        <v>15</v>
      </c>
      <c r="BI32" s="41">
        <v>22</v>
      </c>
      <c r="BJ32" s="41">
        <v>24</v>
      </c>
      <c r="BK32" s="41">
        <v>46</v>
      </c>
      <c r="BL32" s="56">
        <f t="shared" si="7"/>
        <v>0</v>
      </c>
      <c r="BM32" s="41" t="s">
        <v>71</v>
      </c>
      <c r="BN32" s="41">
        <v>20</v>
      </c>
      <c r="BO32" s="41">
        <v>33</v>
      </c>
      <c r="BP32" s="41">
        <v>29</v>
      </c>
      <c r="BQ32" s="41">
        <v>62</v>
      </c>
      <c r="BR32" s="56">
        <f t="shared" si="8"/>
        <v>0</v>
      </c>
      <c r="BS32" s="41" t="s">
        <v>69</v>
      </c>
      <c r="BT32" s="41">
        <v>32</v>
      </c>
      <c r="BU32" s="41">
        <v>24</v>
      </c>
      <c r="BV32" s="41">
        <v>22</v>
      </c>
      <c r="BW32" s="41">
        <v>46</v>
      </c>
      <c r="BX32" s="56">
        <f t="shared" si="9"/>
        <v>0</v>
      </c>
      <c r="BY32" s="41" t="s">
        <v>71</v>
      </c>
      <c r="BZ32" s="41">
        <v>20</v>
      </c>
      <c r="CA32" s="41">
        <v>21</v>
      </c>
      <c r="CB32" s="41">
        <v>40</v>
      </c>
      <c r="CC32" s="41" t="s">
        <v>65</v>
      </c>
      <c r="CD32" s="41">
        <v>20</v>
      </c>
      <c r="CE32" s="41">
        <v>21</v>
      </c>
      <c r="CF32" s="41">
        <v>41</v>
      </c>
      <c r="CG32" s="41" t="s">
        <v>65</v>
      </c>
      <c r="CH32" s="41">
        <v>20</v>
      </c>
      <c r="CI32" s="41">
        <v>22</v>
      </c>
      <c r="CJ32" s="41">
        <v>45</v>
      </c>
      <c r="CK32" s="41" t="s">
        <v>65</v>
      </c>
      <c r="CL32" s="41">
        <v>10</v>
      </c>
      <c r="CM32" s="41">
        <v>20</v>
      </c>
      <c r="CN32" s="41" t="s">
        <v>65</v>
      </c>
      <c r="CO32" s="41">
        <v>10</v>
      </c>
      <c r="CP32" s="57">
        <f t="shared" si="10"/>
        <v>235</v>
      </c>
      <c r="CQ32" s="57">
        <f t="shared" si="11"/>
        <v>108</v>
      </c>
      <c r="CR32" s="58">
        <f t="shared" si="12"/>
        <v>6.86</v>
      </c>
      <c r="CS32" s="57" t="str">
        <f t="shared" si="13"/>
        <v>FC</v>
      </c>
      <c r="CT32" s="57">
        <f t="shared" si="14"/>
        <v>0</v>
      </c>
      <c r="CU32" s="57">
        <f t="shared" si="15"/>
        <v>0</v>
      </c>
      <c r="CV32" s="57">
        <f t="shared" si="18"/>
        <v>0</v>
      </c>
      <c r="CW32" s="57">
        <f t="shared" si="17"/>
        <v>30</v>
      </c>
    </row>
    <row r="33" spans="1:101">
      <c r="A33" s="50">
        <v>25</v>
      </c>
      <c r="B33" s="41" t="s">
        <v>80</v>
      </c>
      <c r="C33" s="66" t="s">
        <v>237</v>
      </c>
      <c r="D33" s="41">
        <v>34</v>
      </c>
      <c r="E33" s="41">
        <v>33</v>
      </c>
      <c r="F33" s="41">
        <v>67</v>
      </c>
      <c r="G33" s="56">
        <f t="shared" si="0"/>
        <v>0</v>
      </c>
      <c r="H33" s="41" t="s">
        <v>69</v>
      </c>
      <c r="I33" s="41">
        <v>32</v>
      </c>
      <c r="J33" s="41">
        <v>36</v>
      </c>
      <c r="K33" s="41">
        <v>28</v>
      </c>
      <c r="L33" s="41">
        <v>64</v>
      </c>
      <c r="M33" s="56">
        <f t="shared" si="1"/>
        <v>0</v>
      </c>
      <c r="N33" s="41" t="s">
        <v>69</v>
      </c>
      <c r="O33" s="41">
        <v>32</v>
      </c>
      <c r="P33" s="41">
        <v>31</v>
      </c>
      <c r="Q33" s="41">
        <v>28</v>
      </c>
      <c r="R33" s="41">
        <v>59</v>
      </c>
      <c r="S33" s="56">
        <f t="shared" si="2"/>
        <v>0</v>
      </c>
      <c r="T33" s="41" t="s">
        <v>70</v>
      </c>
      <c r="U33" s="41">
        <v>28</v>
      </c>
      <c r="V33" s="41">
        <v>22</v>
      </c>
      <c r="W33" s="41">
        <v>26</v>
      </c>
      <c r="X33" s="41">
        <v>48</v>
      </c>
      <c r="Y33" s="56">
        <f t="shared" si="3"/>
        <v>0</v>
      </c>
      <c r="Z33" s="41" t="s">
        <v>71</v>
      </c>
      <c r="AA33" s="41">
        <v>20</v>
      </c>
      <c r="AB33" s="41">
        <v>35</v>
      </c>
      <c r="AC33" s="41">
        <v>34</v>
      </c>
      <c r="AD33" s="41">
        <v>69</v>
      </c>
      <c r="AE33" s="56">
        <f t="shared" si="4"/>
        <v>0</v>
      </c>
      <c r="AF33" s="41" t="s">
        <v>69</v>
      </c>
      <c r="AG33" s="41">
        <v>32</v>
      </c>
      <c r="AH33" s="41">
        <v>20</v>
      </c>
      <c r="AI33" s="41">
        <v>40</v>
      </c>
      <c r="AJ33" s="41" t="s">
        <v>65</v>
      </c>
      <c r="AK33" s="41">
        <v>10</v>
      </c>
      <c r="AL33" s="41">
        <v>21</v>
      </c>
      <c r="AM33" s="41">
        <v>30</v>
      </c>
      <c r="AN33" s="41" t="s">
        <v>69</v>
      </c>
      <c r="AO33" s="41">
        <v>16</v>
      </c>
      <c r="AP33" s="41">
        <v>21</v>
      </c>
      <c r="AQ33" s="41">
        <v>41</v>
      </c>
      <c r="AR33" s="41" t="s">
        <v>65</v>
      </c>
      <c r="AS33" s="41">
        <v>10</v>
      </c>
      <c r="AT33" s="41">
        <v>18</v>
      </c>
      <c r="AU33" s="41" t="s">
        <v>67</v>
      </c>
      <c r="AV33" s="41">
        <v>9</v>
      </c>
      <c r="AW33" s="41">
        <v>23</v>
      </c>
      <c r="AX33" s="41">
        <v>20</v>
      </c>
      <c r="AY33" s="41">
        <v>43</v>
      </c>
      <c r="AZ33" s="56">
        <f t="shared" si="5"/>
        <v>0</v>
      </c>
      <c r="BA33" s="41" t="s">
        <v>72</v>
      </c>
      <c r="BB33" s="41">
        <v>16</v>
      </c>
      <c r="BC33" s="41">
        <v>33</v>
      </c>
      <c r="BD33" s="41">
        <v>38</v>
      </c>
      <c r="BE33" s="41">
        <v>71</v>
      </c>
      <c r="BF33" s="56">
        <f t="shared" si="6"/>
        <v>0</v>
      </c>
      <c r="BG33" s="41" t="s">
        <v>67</v>
      </c>
      <c r="BH33" s="41">
        <v>27</v>
      </c>
      <c r="BI33" s="41">
        <v>30</v>
      </c>
      <c r="BJ33" s="41">
        <v>37</v>
      </c>
      <c r="BK33" s="41">
        <v>67</v>
      </c>
      <c r="BL33" s="56">
        <f t="shared" si="7"/>
        <v>0</v>
      </c>
      <c r="BM33" s="41" t="s">
        <v>69</v>
      </c>
      <c r="BN33" s="41">
        <v>32</v>
      </c>
      <c r="BO33" s="41">
        <v>27</v>
      </c>
      <c r="BP33" s="41">
        <v>42</v>
      </c>
      <c r="BQ33" s="41">
        <v>69</v>
      </c>
      <c r="BR33" s="56">
        <f t="shared" si="8"/>
        <v>0</v>
      </c>
      <c r="BS33" s="41" t="s">
        <v>69</v>
      </c>
      <c r="BT33" s="41">
        <v>32</v>
      </c>
      <c r="BU33" s="41">
        <v>25</v>
      </c>
      <c r="BV33" s="41">
        <v>36</v>
      </c>
      <c r="BW33" s="41">
        <v>61</v>
      </c>
      <c r="BX33" s="56">
        <f t="shared" si="9"/>
        <v>0</v>
      </c>
      <c r="BY33" s="41" t="s">
        <v>69</v>
      </c>
      <c r="BZ33" s="41">
        <v>32</v>
      </c>
      <c r="CA33" s="41">
        <v>21</v>
      </c>
      <c r="CB33" s="41">
        <v>43</v>
      </c>
      <c r="CC33" s="41" t="s">
        <v>65</v>
      </c>
      <c r="CD33" s="41">
        <v>20</v>
      </c>
      <c r="CE33" s="41">
        <v>21</v>
      </c>
      <c r="CF33" s="41">
        <v>37</v>
      </c>
      <c r="CG33" s="41" t="s">
        <v>67</v>
      </c>
      <c r="CH33" s="41">
        <v>18</v>
      </c>
      <c r="CI33" s="41">
        <v>22</v>
      </c>
      <c r="CJ33" s="41">
        <v>32</v>
      </c>
      <c r="CK33" s="41" t="s">
        <v>67</v>
      </c>
      <c r="CL33" s="41">
        <v>9</v>
      </c>
      <c r="CM33" s="41">
        <v>20</v>
      </c>
      <c r="CN33" s="41" t="s">
        <v>65</v>
      </c>
      <c r="CO33" s="41">
        <v>10</v>
      </c>
      <c r="CP33" s="57">
        <f t="shared" si="10"/>
        <v>283</v>
      </c>
      <c r="CQ33" s="57">
        <f t="shared" si="11"/>
        <v>102</v>
      </c>
      <c r="CR33" s="58">
        <f t="shared" si="12"/>
        <v>7.7</v>
      </c>
      <c r="CS33" s="57" t="str">
        <f t="shared" si="13"/>
        <v>FC</v>
      </c>
      <c r="CT33" s="57">
        <f t="shared" si="14"/>
        <v>0</v>
      </c>
      <c r="CU33" s="57">
        <f t="shared" si="15"/>
        <v>0</v>
      </c>
      <c r="CV33" s="57">
        <f t="shared" si="18"/>
        <v>0</v>
      </c>
      <c r="CW33" s="57">
        <f t="shared" si="17"/>
        <v>15</v>
      </c>
    </row>
    <row r="34" spans="1:101">
      <c r="A34" s="50">
        <v>26</v>
      </c>
      <c r="B34" s="41" t="s">
        <v>191</v>
      </c>
      <c r="C34" s="66" t="s">
        <v>238</v>
      </c>
      <c r="D34" s="41">
        <v>22</v>
      </c>
      <c r="E34" s="41">
        <v>38</v>
      </c>
      <c r="F34" s="41">
        <v>60</v>
      </c>
      <c r="G34" s="56">
        <f t="shared" si="0"/>
        <v>0</v>
      </c>
      <c r="H34" s="41" t="s">
        <v>69</v>
      </c>
      <c r="I34" s="41">
        <v>32</v>
      </c>
      <c r="J34" s="41">
        <v>31</v>
      </c>
      <c r="K34" s="41">
        <v>25</v>
      </c>
      <c r="L34" s="41">
        <v>56</v>
      </c>
      <c r="M34" s="56">
        <f t="shared" si="1"/>
        <v>0</v>
      </c>
      <c r="N34" s="41" t="s">
        <v>70</v>
      </c>
      <c r="O34" s="41">
        <v>28</v>
      </c>
      <c r="P34" s="41">
        <v>34</v>
      </c>
      <c r="Q34" s="41">
        <v>23</v>
      </c>
      <c r="R34" s="41">
        <v>57</v>
      </c>
      <c r="S34" s="56">
        <f t="shared" si="2"/>
        <v>0</v>
      </c>
      <c r="T34" s="41" t="s">
        <v>70</v>
      </c>
      <c r="U34" s="41">
        <v>28</v>
      </c>
      <c r="V34" s="41">
        <v>11</v>
      </c>
      <c r="W34" s="41">
        <v>34</v>
      </c>
      <c r="X34" s="41">
        <v>45</v>
      </c>
      <c r="Y34" s="56">
        <f t="shared" si="3"/>
        <v>0</v>
      </c>
      <c r="Z34" s="41" t="s">
        <v>71</v>
      </c>
      <c r="AA34" s="41">
        <v>20</v>
      </c>
      <c r="AB34" s="41">
        <v>35</v>
      </c>
      <c r="AC34" s="41">
        <v>30</v>
      </c>
      <c r="AD34" s="41">
        <v>65</v>
      </c>
      <c r="AE34" s="56">
        <f t="shared" si="4"/>
        <v>0</v>
      </c>
      <c r="AF34" s="41" t="s">
        <v>69</v>
      </c>
      <c r="AG34" s="41">
        <v>32</v>
      </c>
      <c r="AH34" s="41">
        <v>19</v>
      </c>
      <c r="AI34" s="41">
        <v>40</v>
      </c>
      <c r="AJ34" s="41" t="s">
        <v>67</v>
      </c>
      <c r="AK34" s="41">
        <v>9</v>
      </c>
      <c r="AL34" s="41">
        <v>19</v>
      </c>
      <c r="AM34" s="41">
        <v>24</v>
      </c>
      <c r="AN34" s="41" t="s">
        <v>70</v>
      </c>
      <c r="AO34" s="41">
        <v>14</v>
      </c>
      <c r="AP34" s="41">
        <v>18</v>
      </c>
      <c r="AQ34" s="41">
        <v>38</v>
      </c>
      <c r="AR34" s="41" t="s">
        <v>67</v>
      </c>
      <c r="AS34" s="41">
        <v>9</v>
      </c>
      <c r="AT34" s="41">
        <v>15</v>
      </c>
      <c r="AU34" s="41" t="s">
        <v>69</v>
      </c>
      <c r="AV34" s="41">
        <v>8</v>
      </c>
      <c r="AW34" s="41">
        <v>24</v>
      </c>
      <c r="AX34" s="41">
        <v>20</v>
      </c>
      <c r="AY34" s="41">
        <v>44</v>
      </c>
      <c r="AZ34" s="56">
        <f t="shared" si="5"/>
        <v>0</v>
      </c>
      <c r="BA34" s="41" t="s">
        <v>72</v>
      </c>
      <c r="BB34" s="41">
        <v>16</v>
      </c>
      <c r="BC34" s="41">
        <v>25</v>
      </c>
      <c r="BD34" s="41">
        <v>40</v>
      </c>
      <c r="BE34" s="41">
        <v>65</v>
      </c>
      <c r="BF34" s="56">
        <f t="shared" si="6"/>
        <v>0</v>
      </c>
      <c r="BG34" s="41" t="s">
        <v>69</v>
      </c>
      <c r="BH34" s="41">
        <v>24</v>
      </c>
      <c r="BI34" s="41">
        <v>27</v>
      </c>
      <c r="BJ34" s="41">
        <v>22</v>
      </c>
      <c r="BK34" s="41">
        <v>49</v>
      </c>
      <c r="BL34" s="56">
        <f t="shared" si="7"/>
        <v>0</v>
      </c>
      <c r="BM34" s="41" t="s">
        <v>71</v>
      </c>
      <c r="BN34" s="41">
        <v>20</v>
      </c>
      <c r="BO34" s="41">
        <v>23</v>
      </c>
      <c r="BP34" s="41">
        <v>26</v>
      </c>
      <c r="BQ34" s="41">
        <v>49</v>
      </c>
      <c r="BR34" s="56">
        <f t="shared" si="8"/>
        <v>0</v>
      </c>
      <c r="BS34" s="41" t="s">
        <v>71</v>
      </c>
      <c r="BT34" s="41">
        <v>20</v>
      </c>
      <c r="BU34" s="41">
        <v>27</v>
      </c>
      <c r="BV34" s="41">
        <v>26</v>
      </c>
      <c r="BW34" s="41">
        <v>53</v>
      </c>
      <c r="BX34" s="56">
        <f t="shared" si="9"/>
        <v>0</v>
      </c>
      <c r="BY34" s="41" t="s">
        <v>68</v>
      </c>
      <c r="BZ34" s="41">
        <v>24</v>
      </c>
      <c r="CA34" s="41">
        <v>18</v>
      </c>
      <c r="CB34" s="41">
        <v>39</v>
      </c>
      <c r="CC34" s="41" t="s">
        <v>67</v>
      </c>
      <c r="CD34" s="41">
        <v>18</v>
      </c>
      <c r="CE34" s="41">
        <v>18</v>
      </c>
      <c r="CF34" s="41">
        <v>30</v>
      </c>
      <c r="CG34" s="41" t="s">
        <v>69</v>
      </c>
      <c r="CH34" s="41">
        <v>16</v>
      </c>
      <c r="CI34" s="41">
        <v>17</v>
      </c>
      <c r="CJ34" s="41">
        <v>37</v>
      </c>
      <c r="CK34" s="41" t="s">
        <v>67</v>
      </c>
      <c r="CL34" s="41">
        <v>9</v>
      </c>
      <c r="CM34" s="41">
        <v>20</v>
      </c>
      <c r="CN34" s="41" t="s">
        <v>65</v>
      </c>
      <c r="CO34" s="41">
        <v>10</v>
      </c>
      <c r="CP34" s="57">
        <f t="shared" si="10"/>
        <v>244</v>
      </c>
      <c r="CQ34" s="57">
        <f t="shared" si="11"/>
        <v>93</v>
      </c>
      <c r="CR34" s="58">
        <f t="shared" si="12"/>
        <v>6.74</v>
      </c>
      <c r="CS34" s="57" t="str">
        <f t="shared" si="13"/>
        <v>HSC</v>
      </c>
      <c r="CT34" s="57">
        <f t="shared" si="14"/>
        <v>0</v>
      </c>
      <c r="CU34" s="57">
        <f t="shared" si="15"/>
        <v>0</v>
      </c>
      <c r="CV34" s="57">
        <f t="shared" si="18"/>
        <v>0</v>
      </c>
      <c r="CW34" s="57">
        <f t="shared" si="17"/>
        <v>33</v>
      </c>
    </row>
    <row r="35" spans="1:101">
      <c r="A35" s="50">
        <v>27</v>
      </c>
      <c r="B35" s="41" t="s">
        <v>81</v>
      </c>
      <c r="C35" s="66" t="s">
        <v>239</v>
      </c>
      <c r="D35" s="41">
        <v>18</v>
      </c>
      <c r="E35" s="41">
        <v>32</v>
      </c>
      <c r="F35" s="41">
        <v>50</v>
      </c>
      <c r="G35" s="56">
        <f t="shared" si="0"/>
        <v>0</v>
      </c>
      <c r="H35" s="41" t="s">
        <v>68</v>
      </c>
      <c r="I35" s="41">
        <v>24</v>
      </c>
      <c r="J35" s="41">
        <v>22</v>
      </c>
      <c r="K35" s="41">
        <v>23</v>
      </c>
      <c r="L35" s="41">
        <v>45</v>
      </c>
      <c r="M35" s="56">
        <f t="shared" si="1"/>
        <v>0</v>
      </c>
      <c r="N35" s="41" t="s">
        <v>71</v>
      </c>
      <c r="O35" s="41">
        <v>20</v>
      </c>
      <c r="P35" s="41">
        <v>24</v>
      </c>
      <c r="Q35" s="41">
        <v>21</v>
      </c>
      <c r="R35" s="41">
        <v>45</v>
      </c>
      <c r="S35" s="56">
        <f t="shared" si="2"/>
        <v>0</v>
      </c>
      <c r="T35" s="41" t="s">
        <v>71</v>
      </c>
      <c r="U35" s="41">
        <v>20</v>
      </c>
      <c r="V35" s="41">
        <v>27</v>
      </c>
      <c r="W35" s="41">
        <v>28</v>
      </c>
      <c r="X35" s="41">
        <v>55</v>
      </c>
      <c r="Y35" s="56">
        <f t="shared" si="3"/>
        <v>0</v>
      </c>
      <c r="Z35" s="41" t="s">
        <v>70</v>
      </c>
      <c r="AA35" s="41">
        <v>28</v>
      </c>
      <c r="AB35" s="41">
        <v>27</v>
      </c>
      <c r="AC35" s="41">
        <v>27</v>
      </c>
      <c r="AD35" s="41">
        <v>54</v>
      </c>
      <c r="AE35" s="56">
        <f t="shared" si="4"/>
        <v>0</v>
      </c>
      <c r="AF35" s="41" t="s">
        <v>68</v>
      </c>
      <c r="AG35" s="41">
        <v>24</v>
      </c>
      <c r="AH35" s="41">
        <v>17</v>
      </c>
      <c r="AI35" s="41">
        <v>31</v>
      </c>
      <c r="AJ35" s="41" t="s">
        <v>69</v>
      </c>
      <c r="AK35" s="41">
        <v>8</v>
      </c>
      <c r="AL35" s="41">
        <v>18</v>
      </c>
      <c r="AM35" s="41">
        <v>30</v>
      </c>
      <c r="AN35" s="41" t="s">
        <v>69</v>
      </c>
      <c r="AO35" s="41">
        <v>16</v>
      </c>
      <c r="AP35" s="41">
        <v>18</v>
      </c>
      <c r="AQ35" s="41">
        <v>30</v>
      </c>
      <c r="AR35" s="41" t="s">
        <v>69</v>
      </c>
      <c r="AS35" s="41">
        <v>8</v>
      </c>
      <c r="AT35" s="41">
        <v>15</v>
      </c>
      <c r="AU35" s="41" t="s">
        <v>69</v>
      </c>
      <c r="AV35" s="41">
        <v>8</v>
      </c>
      <c r="AW35" s="41">
        <v>24</v>
      </c>
      <c r="AX35" s="41">
        <v>21</v>
      </c>
      <c r="AY35" s="41">
        <v>45</v>
      </c>
      <c r="AZ35" s="56">
        <f t="shared" si="5"/>
        <v>0</v>
      </c>
      <c r="BA35" s="41" t="s">
        <v>71</v>
      </c>
      <c r="BB35" s="41">
        <v>20</v>
      </c>
      <c r="BC35" s="41">
        <v>24</v>
      </c>
      <c r="BD35" s="41">
        <v>33</v>
      </c>
      <c r="BE35" s="41">
        <v>57</v>
      </c>
      <c r="BF35" s="56">
        <f t="shared" si="6"/>
        <v>0</v>
      </c>
      <c r="BG35" s="41" t="s">
        <v>70</v>
      </c>
      <c r="BH35" s="41">
        <v>21</v>
      </c>
      <c r="BI35" s="41">
        <v>30</v>
      </c>
      <c r="BJ35" s="41">
        <v>20</v>
      </c>
      <c r="BK35" s="41">
        <v>50</v>
      </c>
      <c r="BL35" s="56">
        <f t="shared" si="7"/>
        <v>0</v>
      </c>
      <c r="BM35" s="41" t="s">
        <v>68</v>
      </c>
      <c r="BN35" s="41">
        <v>24</v>
      </c>
      <c r="BO35" s="41">
        <v>24</v>
      </c>
      <c r="BP35" s="41">
        <v>31</v>
      </c>
      <c r="BQ35" s="41">
        <v>55</v>
      </c>
      <c r="BR35" s="56">
        <f t="shared" si="8"/>
        <v>0</v>
      </c>
      <c r="BS35" s="41" t="s">
        <v>70</v>
      </c>
      <c r="BT35" s="41">
        <v>28</v>
      </c>
      <c r="BU35" s="41">
        <v>21</v>
      </c>
      <c r="BV35" s="41">
        <v>20</v>
      </c>
      <c r="BW35" s="41">
        <v>41</v>
      </c>
      <c r="BX35" s="56">
        <f t="shared" si="9"/>
        <v>0</v>
      </c>
      <c r="BY35" s="41" t="s">
        <v>72</v>
      </c>
      <c r="BZ35" s="41">
        <v>16</v>
      </c>
      <c r="CA35" s="41">
        <v>17</v>
      </c>
      <c r="CB35" s="41">
        <v>38</v>
      </c>
      <c r="CC35" s="41" t="s">
        <v>67</v>
      </c>
      <c r="CD35" s="41">
        <v>18</v>
      </c>
      <c r="CE35" s="41">
        <v>17</v>
      </c>
      <c r="CF35" s="41">
        <v>30</v>
      </c>
      <c r="CG35" s="41" t="s">
        <v>69</v>
      </c>
      <c r="CH35" s="41">
        <v>16</v>
      </c>
      <c r="CI35" s="41">
        <v>17</v>
      </c>
      <c r="CJ35" s="41">
        <v>21</v>
      </c>
      <c r="CK35" s="41" t="s">
        <v>68</v>
      </c>
      <c r="CL35" s="41">
        <v>6</v>
      </c>
      <c r="CM35" s="41">
        <v>16</v>
      </c>
      <c r="CN35" s="41" t="s">
        <v>69</v>
      </c>
      <c r="CO35" s="41">
        <v>8</v>
      </c>
      <c r="CP35" s="57">
        <f t="shared" si="10"/>
        <v>225</v>
      </c>
      <c r="CQ35" s="57">
        <f t="shared" si="11"/>
        <v>88</v>
      </c>
      <c r="CR35" s="58">
        <f t="shared" si="12"/>
        <v>6.26</v>
      </c>
      <c r="CS35" s="57" t="str">
        <f t="shared" si="13"/>
        <v>HSC</v>
      </c>
      <c r="CT35" s="57">
        <f t="shared" si="14"/>
        <v>0</v>
      </c>
      <c r="CU35" s="57">
        <f t="shared" si="15"/>
        <v>0</v>
      </c>
      <c r="CV35" s="57">
        <f t="shared" si="18"/>
        <v>0</v>
      </c>
      <c r="CW35" s="57">
        <f t="shared" si="17"/>
        <v>40</v>
      </c>
    </row>
    <row r="36" spans="1:101">
      <c r="A36" s="50">
        <v>28</v>
      </c>
      <c r="B36" s="41" t="s">
        <v>82</v>
      </c>
      <c r="C36" s="66" t="s">
        <v>240</v>
      </c>
      <c r="D36" s="41">
        <v>24</v>
      </c>
      <c r="E36" s="41">
        <v>20</v>
      </c>
      <c r="F36" s="41">
        <v>44</v>
      </c>
      <c r="G36" s="56">
        <f t="shared" si="0"/>
        <v>0</v>
      </c>
      <c r="H36" s="41" t="s">
        <v>72</v>
      </c>
      <c r="I36" s="41">
        <v>16</v>
      </c>
      <c r="J36" s="41">
        <v>32</v>
      </c>
      <c r="K36" s="41">
        <v>20</v>
      </c>
      <c r="L36" s="41">
        <v>52</v>
      </c>
      <c r="M36" s="56">
        <f t="shared" si="1"/>
        <v>0</v>
      </c>
      <c r="N36" s="41" t="s">
        <v>68</v>
      </c>
      <c r="O36" s="41">
        <v>24</v>
      </c>
      <c r="P36" s="41">
        <v>27</v>
      </c>
      <c r="Q36" s="41">
        <v>20</v>
      </c>
      <c r="R36" s="41">
        <v>47</v>
      </c>
      <c r="S36" s="56">
        <f t="shared" si="2"/>
        <v>0</v>
      </c>
      <c r="T36" s="41" t="s">
        <v>71</v>
      </c>
      <c r="U36" s="41">
        <v>20</v>
      </c>
      <c r="V36" s="41">
        <v>28</v>
      </c>
      <c r="W36" s="41">
        <v>22</v>
      </c>
      <c r="X36" s="41">
        <v>50</v>
      </c>
      <c r="Y36" s="56">
        <f t="shared" si="3"/>
        <v>0</v>
      </c>
      <c r="Z36" s="41" t="s">
        <v>68</v>
      </c>
      <c r="AA36" s="41">
        <v>24</v>
      </c>
      <c r="AB36" s="41">
        <v>29</v>
      </c>
      <c r="AC36" s="41">
        <v>24</v>
      </c>
      <c r="AD36" s="41">
        <v>53</v>
      </c>
      <c r="AE36" s="56">
        <f t="shared" si="4"/>
        <v>0</v>
      </c>
      <c r="AF36" s="41" t="s">
        <v>68</v>
      </c>
      <c r="AG36" s="41">
        <v>24</v>
      </c>
      <c r="AH36" s="41">
        <v>16</v>
      </c>
      <c r="AI36" s="41">
        <v>38</v>
      </c>
      <c r="AJ36" s="41" t="s">
        <v>67</v>
      </c>
      <c r="AK36" s="41">
        <v>9</v>
      </c>
      <c r="AL36" s="41">
        <v>17</v>
      </c>
      <c r="AM36" s="41">
        <v>28</v>
      </c>
      <c r="AN36" s="41" t="s">
        <v>69</v>
      </c>
      <c r="AO36" s="41">
        <v>16</v>
      </c>
      <c r="AP36" s="41">
        <v>17</v>
      </c>
      <c r="AQ36" s="41">
        <v>33</v>
      </c>
      <c r="AR36" s="41" t="s">
        <v>69</v>
      </c>
      <c r="AS36" s="41">
        <v>8</v>
      </c>
      <c r="AT36" s="41">
        <v>14</v>
      </c>
      <c r="AU36" s="41" t="s">
        <v>70</v>
      </c>
      <c r="AV36" s="41">
        <v>7</v>
      </c>
      <c r="AW36" s="41">
        <v>37</v>
      </c>
      <c r="AX36" s="41">
        <v>41</v>
      </c>
      <c r="AY36" s="41">
        <v>78</v>
      </c>
      <c r="AZ36" s="56">
        <f t="shared" si="5"/>
        <v>0</v>
      </c>
      <c r="BA36" s="41" t="s">
        <v>67</v>
      </c>
      <c r="BB36" s="41">
        <v>36</v>
      </c>
      <c r="BC36" s="41">
        <v>29</v>
      </c>
      <c r="BD36" s="41">
        <v>28</v>
      </c>
      <c r="BE36" s="41">
        <v>57</v>
      </c>
      <c r="BF36" s="56">
        <f t="shared" si="6"/>
        <v>0</v>
      </c>
      <c r="BG36" s="41" t="s">
        <v>70</v>
      </c>
      <c r="BH36" s="41">
        <v>21</v>
      </c>
      <c r="BI36" s="41">
        <v>21</v>
      </c>
      <c r="BJ36" s="41">
        <v>22</v>
      </c>
      <c r="BK36" s="41">
        <v>43</v>
      </c>
      <c r="BL36" s="56">
        <f t="shared" si="7"/>
        <v>0</v>
      </c>
      <c r="BM36" s="41" t="s">
        <v>72</v>
      </c>
      <c r="BN36" s="41">
        <v>16</v>
      </c>
      <c r="BO36" s="41">
        <v>29</v>
      </c>
      <c r="BP36" s="41">
        <v>27</v>
      </c>
      <c r="BQ36" s="41">
        <v>56</v>
      </c>
      <c r="BR36" s="56">
        <f t="shared" si="8"/>
        <v>0</v>
      </c>
      <c r="BS36" s="41" t="s">
        <v>70</v>
      </c>
      <c r="BT36" s="41">
        <v>28</v>
      </c>
      <c r="BU36" s="41">
        <v>25</v>
      </c>
      <c r="BV36" s="41">
        <v>27</v>
      </c>
      <c r="BW36" s="41">
        <v>52</v>
      </c>
      <c r="BX36" s="56">
        <f t="shared" si="9"/>
        <v>0</v>
      </c>
      <c r="BY36" s="41" t="s">
        <v>68</v>
      </c>
      <c r="BZ36" s="41">
        <v>24</v>
      </c>
      <c r="CA36" s="41">
        <v>17</v>
      </c>
      <c r="CB36" s="41">
        <v>30</v>
      </c>
      <c r="CC36" s="41" t="s">
        <v>69</v>
      </c>
      <c r="CD36" s="41">
        <v>16</v>
      </c>
      <c r="CE36" s="41">
        <v>17</v>
      </c>
      <c r="CF36" s="41">
        <v>34</v>
      </c>
      <c r="CG36" s="41" t="s">
        <v>69</v>
      </c>
      <c r="CH36" s="41">
        <v>16</v>
      </c>
      <c r="CI36" s="41">
        <v>17</v>
      </c>
      <c r="CJ36" s="41">
        <v>35</v>
      </c>
      <c r="CK36" s="41" t="s">
        <v>69</v>
      </c>
      <c r="CL36" s="41">
        <v>8</v>
      </c>
      <c r="CM36" s="41">
        <v>21</v>
      </c>
      <c r="CN36" s="41" t="s">
        <v>65</v>
      </c>
      <c r="CO36" s="41">
        <v>10</v>
      </c>
      <c r="CP36" s="57">
        <f t="shared" si="10"/>
        <v>233</v>
      </c>
      <c r="CQ36" s="57">
        <f t="shared" si="11"/>
        <v>90</v>
      </c>
      <c r="CR36" s="58">
        <f t="shared" si="12"/>
        <v>6.46</v>
      </c>
      <c r="CS36" s="57" t="str">
        <f t="shared" si="13"/>
        <v>HSC</v>
      </c>
      <c r="CT36" s="57">
        <f t="shared" si="14"/>
        <v>0</v>
      </c>
      <c r="CU36" s="57">
        <f t="shared" si="15"/>
        <v>0</v>
      </c>
      <c r="CV36" s="57">
        <f t="shared" si="18"/>
        <v>0</v>
      </c>
      <c r="CW36" s="57">
        <f t="shared" si="17"/>
        <v>38</v>
      </c>
    </row>
    <row r="37" spans="1:101">
      <c r="A37" s="50">
        <v>29</v>
      </c>
      <c r="B37" s="41" t="s">
        <v>83</v>
      </c>
      <c r="C37" s="66" t="s">
        <v>241</v>
      </c>
      <c r="D37" s="41">
        <v>39</v>
      </c>
      <c r="E37" s="41">
        <v>37</v>
      </c>
      <c r="F37" s="41">
        <v>76</v>
      </c>
      <c r="G37" s="56">
        <f t="shared" si="0"/>
        <v>0</v>
      </c>
      <c r="H37" s="41" t="s">
        <v>67</v>
      </c>
      <c r="I37" s="41">
        <v>36</v>
      </c>
      <c r="J37" s="41">
        <v>39</v>
      </c>
      <c r="K37" s="41">
        <v>28</v>
      </c>
      <c r="L37" s="41">
        <v>67</v>
      </c>
      <c r="M37" s="56">
        <f t="shared" si="1"/>
        <v>0</v>
      </c>
      <c r="N37" s="41" t="s">
        <v>69</v>
      </c>
      <c r="O37" s="41">
        <v>32</v>
      </c>
      <c r="P37" s="41">
        <v>38</v>
      </c>
      <c r="Q37" s="41">
        <v>29</v>
      </c>
      <c r="R37" s="41">
        <v>67</v>
      </c>
      <c r="S37" s="56">
        <f t="shared" si="2"/>
        <v>0</v>
      </c>
      <c r="T37" s="41" t="s">
        <v>69</v>
      </c>
      <c r="U37" s="41">
        <v>32</v>
      </c>
      <c r="V37" s="41">
        <v>35</v>
      </c>
      <c r="W37" s="41">
        <v>26</v>
      </c>
      <c r="X37" s="41">
        <v>61</v>
      </c>
      <c r="Y37" s="56">
        <f t="shared" si="3"/>
        <v>0</v>
      </c>
      <c r="Z37" s="41" t="s">
        <v>69</v>
      </c>
      <c r="AA37" s="41">
        <v>32</v>
      </c>
      <c r="AB37" s="41">
        <v>35</v>
      </c>
      <c r="AC37" s="41">
        <v>29</v>
      </c>
      <c r="AD37" s="41">
        <v>64</v>
      </c>
      <c r="AE37" s="56">
        <f t="shared" si="4"/>
        <v>0</v>
      </c>
      <c r="AF37" s="41" t="s">
        <v>69</v>
      </c>
      <c r="AG37" s="41">
        <v>32</v>
      </c>
      <c r="AH37" s="41">
        <v>23</v>
      </c>
      <c r="AI37" s="41">
        <v>43</v>
      </c>
      <c r="AJ37" s="41" t="s">
        <v>65</v>
      </c>
      <c r="AK37" s="41">
        <v>10</v>
      </c>
      <c r="AL37" s="41">
        <v>24</v>
      </c>
      <c r="AM37" s="41">
        <v>45</v>
      </c>
      <c r="AN37" s="41" t="s">
        <v>65</v>
      </c>
      <c r="AO37" s="41">
        <v>20</v>
      </c>
      <c r="AP37" s="41">
        <v>24</v>
      </c>
      <c r="AQ37" s="41">
        <v>44</v>
      </c>
      <c r="AR37" s="41" t="s">
        <v>65</v>
      </c>
      <c r="AS37" s="41">
        <v>10</v>
      </c>
      <c r="AT37" s="41">
        <v>22</v>
      </c>
      <c r="AU37" s="41" t="s">
        <v>65</v>
      </c>
      <c r="AV37" s="41">
        <v>10</v>
      </c>
      <c r="AW37" s="41">
        <v>38</v>
      </c>
      <c r="AX37" s="41">
        <v>45</v>
      </c>
      <c r="AY37" s="41">
        <v>83</v>
      </c>
      <c r="AZ37" s="56">
        <f t="shared" si="5"/>
        <v>0</v>
      </c>
      <c r="BA37" s="41" t="s">
        <v>65</v>
      </c>
      <c r="BB37" s="41">
        <v>40</v>
      </c>
      <c r="BC37" s="41">
        <v>42</v>
      </c>
      <c r="BD37" s="41">
        <v>35</v>
      </c>
      <c r="BE37" s="41">
        <v>77</v>
      </c>
      <c r="BF37" s="56">
        <f t="shared" si="6"/>
        <v>0</v>
      </c>
      <c r="BG37" s="41" t="s">
        <v>67</v>
      </c>
      <c r="BH37" s="41">
        <v>27</v>
      </c>
      <c r="BI37" s="41">
        <v>42</v>
      </c>
      <c r="BJ37" s="41">
        <v>39</v>
      </c>
      <c r="BK37" s="41">
        <v>81</v>
      </c>
      <c r="BL37" s="56">
        <f t="shared" si="7"/>
        <v>0</v>
      </c>
      <c r="BM37" s="41" t="s">
        <v>65</v>
      </c>
      <c r="BN37" s="41">
        <v>40</v>
      </c>
      <c r="BO37" s="41">
        <v>39</v>
      </c>
      <c r="BP37" s="41">
        <v>32</v>
      </c>
      <c r="BQ37" s="41">
        <v>71</v>
      </c>
      <c r="BR37" s="56">
        <f t="shared" si="8"/>
        <v>0</v>
      </c>
      <c r="BS37" s="41" t="s">
        <v>67</v>
      </c>
      <c r="BT37" s="41">
        <v>36</v>
      </c>
      <c r="BU37" s="41">
        <v>29</v>
      </c>
      <c r="BV37" s="41">
        <v>34</v>
      </c>
      <c r="BW37" s="41">
        <v>63</v>
      </c>
      <c r="BX37" s="56">
        <f t="shared" si="9"/>
        <v>0</v>
      </c>
      <c r="BY37" s="41" t="s">
        <v>69</v>
      </c>
      <c r="BZ37" s="41">
        <v>32</v>
      </c>
      <c r="CA37" s="41">
        <v>24</v>
      </c>
      <c r="CB37" s="41">
        <v>46</v>
      </c>
      <c r="CC37" s="41" t="s">
        <v>65</v>
      </c>
      <c r="CD37" s="41">
        <v>20</v>
      </c>
      <c r="CE37" s="41">
        <v>24</v>
      </c>
      <c r="CF37" s="41">
        <v>44</v>
      </c>
      <c r="CG37" s="41" t="s">
        <v>65</v>
      </c>
      <c r="CH37" s="41">
        <v>20</v>
      </c>
      <c r="CI37" s="41">
        <v>24</v>
      </c>
      <c r="CJ37" s="41">
        <v>46</v>
      </c>
      <c r="CK37" s="41" t="s">
        <v>65</v>
      </c>
      <c r="CL37" s="41">
        <v>10</v>
      </c>
      <c r="CM37" s="41">
        <v>24</v>
      </c>
      <c r="CN37" s="41" t="s">
        <v>65</v>
      </c>
      <c r="CO37" s="41">
        <v>10</v>
      </c>
      <c r="CP37" s="57">
        <f t="shared" si="10"/>
        <v>339</v>
      </c>
      <c r="CQ37" s="57">
        <f t="shared" si="11"/>
        <v>110</v>
      </c>
      <c r="CR37" s="58">
        <f t="shared" si="12"/>
        <v>8.98</v>
      </c>
      <c r="CS37" s="57" t="str">
        <f t="shared" si="13"/>
        <v>Dist</v>
      </c>
      <c r="CT37" s="57">
        <f t="shared" si="14"/>
        <v>0</v>
      </c>
      <c r="CU37" s="57">
        <f t="shared" si="15"/>
        <v>0</v>
      </c>
      <c r="CV37" s="57">
        <f t="shared" si="18"/>
        <v>0</v>
      </c>
      <c r="CW37" s="57">
        <f t="shared" si="17"/>
        <v>2</v>
      </c>
    </row>
    <row r="38" spans="1:101">
      <c r="A38" s="50">
        <v>30</v>
      </c>
      <c r="B38" s="41" t="s">
        <v>84</v>
      </c>
      <c r="C38" s="66" t="s">
        <v>242</v>
      </c>
      <c r="D38" s="41">
        <v>27</v>
      </c>
      <c r="E38" s="41">
        <v>35</v>
      </c>
      <c r="F38" s="41">
        <v>62</v>
      </c>
      <c r="G38" s="56">
        <f t="shared" si="0"/>
        <v>0</v>
      </c>
      <c r="H38" s="41" t="s">
        <v>69</v>
      </c>
      <c r="I38" s="41">
        <v>32</v>
      </c>
      <c r="J38" s="41">
        <v>32</v>
      </c>
      <c r="K38" s="41">
        <v>28</v>
      </c>
      <c r="L38" s="41">
        <v>60</v>
      </c>
      <c r="M38" s="56">
        <f t="shared" si="1"/>
        <v>0</v>
      </c>
      <c r="N38" s="41" t="s">
        <v>69</v>
      </c>
      <c r="O38" s="41">
        <v>32</v>
      </c>
      <c r="P38" s="41">
        <v>30</v>
      </c>
      <c r="Q38" s="41">
        <v>29</v>
      </c>
      <c r="R38" s="41">
        <v>59</v>
      </c>
      <c r="S38" s="56">
        <f t="shared" si="2"/>
        <v>0</v>
      </c>
      <c r="T38" s="41" t="s">
        <v>70</v>
      </c>
      <c r="U38" s="41">
        <v>28</v>
      </c>
      <c r="V38" s="41">
        <v>29</v>
      </c>
      <c r="W38" s="41">
        <v>21</v>
      </c>
      <c r="X38" s="41">
        <v>50</v>
      </c>
      <c r="Y38" s="56">
        <f t="shared" si="3"/>
        <v>0</v>
      </c>
      <c r="Z38" s="41" t="s">
        <v>68</v>
      </c>
      <c r="AA38" s="41">
        <v>24</v>
      </c>
      <c r="AB38" s="41">
        <v>38</v>
      </c>
      <c r="AC38" s="41">
        <v>30</v>
      </c>
      <c r="AD38" s="41">
        <v>68</v>
      </c>
      <c r="AE38" s="56">
        <f t="shared" si="4"/>
        <v>0</v>
      </c>
      <c r="AF38" s="41" t="s">
        <v>69</v>
      </c>
      <c r="AG38" s="41">
        <v>32</v>
      </c>
      <c r="AH38" s="41">
        <v>24</v>
      </c>
      <c r="AI38" s="41">
        <v>46</v>
      </c>
      <c r="AJ38" s="41" t="s">
        <v>65</v>
      </c>
      <c r="AK38" s="41">
        <v>10</v>
      </c>
      <c r="AL38" s="41">
        <v>22</v>
      </c>
      <c r="AM38" s="41">
        <v>40</v>
      </c>
      <c r="AN38" s="41" t="s">
        <v>65</v>
      </c>
      <c r="AO38" s="41">
        <v>20</v>
      </c>
      <c r="AP38" s="41">
        <v>23</v>
      </c>
      <c r="AQ38" s="41">
        <v>42</v>
      </c>
      <c r="AR38" s="41" t="s">
        <v>65</v>
      </c>
      <c r="AS38" s="41">
        <v>10</v>
      </c>
      <c r="AT38" s="41">
        <v>20</v>
      </c>
      <c r="AU38" s="41" t="s">
        <v>65</v>
      </c>
      <c r="AV38" s="41">
        <v>10</v>
      </c>
      <c r="AW38" s="41">
        <v>30</v>
      </c>
      <c r="AX38" s="41">
        <v>30</v>
      </c>
      <c r="AY38" s="41">
        <v>60</v>
      </c>
      <c r="AZ38" s="56">
        <f t="shared" si="5"/>
        <v>0</v>
      </c>
      <c r="BA38" s="41" t="s">
        <v>69</v>
      </c>
      <c r="BB38" s="41">
        <v>32</v>
      </c>
      <c r="BC38" s="41">
        <v>35</v>
      </c>
      <c r="BD38" s="41">
        <v>34</v>
      </c>
      <c r="BE38" s="41">
        <v>69</v>
      </c>
      <c r="BF38" s="56">
        <f t="shared" si="6"/>
        <v>0</v>
      </c>
      <c r="BG38" s="41" t="s">
        <v>69</v>
      </c>
      <c r="BH38" s="41">
        <v>24</v>
      </c>
      <c r="BI38" s="41">
        <v>31</v>
      </c>
      <c r="BJ38" s="41">
        <v>36</v>
      </c>
      <c r="BK38" s="41">
        <v>67</v>
      </c>
      <c r="BL38" s="56">
        <f t="shared" si="7"/>
        <v>0</v>
      </c>
      <c r="BM38" s="41" t="s">
        <v>69</v>
      </c>
      <c r="BN38" s="41">
        <v>32</v>
      </c>
      <c r="BO38" s="41">
        <v>33</v>
      </c>
      <c r="BP38" s="41">
        <v>31</v>
      </c>
      <c r="BQ38" s="41">
        <v>64</v>
      </c>
      <c r="BR38" s="56">
        <f t="shared" si="8"/>
        <v>0</v>
      </c>
      <c r="BS38" s="41" t="s">
        <v>69</v>
      </c>
      <c r="BT38" s="41">
        <v>32</v>
      </c>
      <c r="BU38" s="41">
        <v>24</v>
      </c>
      <c r="BV38" s="41">
        <v>29</v>
      </c>
      <c r="BW38" s="41">
        <v>53</v>
      </c>
      <c r="BX38" s="56">
        <f t="shared" si="9"/>
        <v>0</v>
      </c>
      <c r="BY38" s="41" t="s">
        <v>68</v>
      </c>
      <c r="BZ38" s="41">
        <v>24</v>
      </c>
      <c r="CA38" s="41">
        <v>23</v>
      </c>
      <c r="CB38" s="41">
        <v>46</v>
      </c>
      <c r="CC38" s="41" t="s">
        <v>65</v>
      </c>
      <c r="CD38" s="41">
        <v>20</v>
      </c>
      <c r="CE38" s="41">
        <v>23</v>
      </c>
      <c r="CF38" s="41">
        <v>39</v>
      </c>
      <c r="CG38" s="41" t="s">
        <v>65</v>
      </c>
      <c r="CH38" s="41">
        <v>20</v>
      </c>
      <c r="CI38" s="41">
        <v>23</v>
      </c>
      <c r="CJ38" s="41">
        <v>40</v>
      </c>
      <c r="CK38" s="41" t="s">
        <v>65</v>
      </c>
      <c r="CL38" s="41">
        <v>10</v>
      </c>
      <c r="CM38" s="41">
        <v>22</v>
      </c>
      <c r="CN38" s="41" t="s">
        <v>65</v>
      </c>
      <c r="CO38" s="41">
        <v>10</v>
      </c>
      <c r="CP38" s="57">
        <f t="shared" si="10"/>
        <v>292</v>
      </c>
      <c r="CQ38" s="57">
        <f t="shared" si="11"/>
        <v>110</v>
      </c>
      <c r="CR38" s="58">
        <f t="shared" si="12"/>
        <v>8.0399999999999991</v>
      </c>
      <c r="CS38" s="57" t="str">
        <f t="shared" si="13"/>
        <v>Dist</v>
      </c>
      <c r="CT38" s="57">
        <f t="shared" si="14"/>
        <v>0</v>
      </c>
      <c r="CU38" s="57">
        <f t="shared" si="15"/>
        <v>0</v>
      </c>
      <c r="CV38" s="57">
        <f t="shared" si="18"/>
        <v>0</v>
      </c>
      <c r="CW38" s="57">
        <f t="shared" si="17"/>
        <v>10</v>
      </c>
    </row>
    <row r="39" spans="1:101">
      <c r="A39" s="50">
        <v>31</v>
      </c>
      <c r="B39" s="41" t="s">
        <v>85</v>
      </c>
      <c r="C39" s="66" t="s">
        <v>243</v>
      </c>
      <c r="D39" s="41">
        <v>31</v>
      </c>
      <c r="E39" s="41">
        <v>33</v>
      </c>
      <c r="F39" s="41">
        <v>64</v>
      </c>
      <c r="G39" s="56">
        <f t="shared" si="0"/>
        <v>0</v>
      </c>
      <c r="H39" s="41" t="s">
        <v>69</v>
      </c>
      <c r="I39" s="41">
        <v>32</v>
      </c>
      <c r="J39" s="41">
        <v>22</v>
      </c>
      <c r="K39" s="41">
        <v>24</v>
      </c>
      <c r="L39" s="41">
        <v>46</v>
      </c>
      <c r="M39" s="56">
        <f t="shared" si="1"/>
        <v>0</v>
      </c>
      <c r="N39" s="41" t="s">
        <v>71</v>
      </c>
      <c r="O39" s="41">
        <v>20</v>
      </c>
      <c r="P39" s="41">
        <v>37</v>
      </c>
      <c r="Q39" s="41">
        <v>20</v>
      </c>
      <c r="R39" s="41">
        <v>57</v>
      </c>
      <c r="S39" s="56">
        <f t="shared" si="2"/>
        <v>0</v>
      </c>
      <c r="T39" s="41" t="s">
        <v>70</v>
      </c>
      <c r="U39" s="41">
        <v>28</v>
      </c>
      <c r="V39" s="41">
        <v>33</v>
      </c>
      <c r="W39" s="41">
        <v>23</v>
      </c>
      <c r="X39" s="41">
        <v>56</v>
      </c>
      <c r="Y39" s="56">
        <f t="shared" si="3"/>
        <v>0</v>
      </c>
      <c r="Z39" s="41" t="s">
        <v>70</v>
      </c>
      <c r="AA39" s="41">
        <v>28</v>
      </c>
      <c r="AB39" s="41">
        <v>40</v>
      </c>
      <c r="AC39" s="41">
        <v>28</v>
      </c>
      <c r="AD39" s="41">
        <v>68</v>
      </c>
      <c r="AE39" s="56">
        <f t="shared" si="4"/>
        <v>0</v>
      </c>
      <c r="AF39" s="41" t="s">
        <v>69</v>
      </c>
      <c r="AG39" s="41">
        <v>32</v>
      </c>
      <c r="AH39" s="41">
        <v>19</v>
      </c>
      <c r="AI39" s="41">
        <v>42</v>
      </c>
      <c r="AJ39" s="41" t="s">
        <v>65</v>
      </c>
      <c r="AK39" s="41">
        <v>10</v>
      </c>
      <c r="AL39" s="41">
        <v>20</v>
      </c>
      <c r="AM39" s="41">
        <v>41</v>
      </c>
      <c r="AN39" s="41" t="s">
        <v>65</v>
      </c>
      <c r="AO39" s="41">
        <v>20</v>
      </c>
      <c r="AP39" s="41">
        <v>21</v>
      </c>
      <c r="AQ39" s="41">
        <v>38</v>
      </c>
      <c r="AR39" s="41" t="s">
        <v>67</v>
      </c>
      <c r="AS39" s="41">
        <v>9</v>
      </c>
      <c r="AT39" s="41">
        <v>19</v>
      </c>
      <c r="AU39" s="41" t="s">
        <v>67</v>
      </c>
      <c r="AV39" s="41">
        <v>9</v>
      </c>
      <c r="AW39" s="41">
        <v>17</v>
      </c>
      <c r="AX39" s="41">
        <v>23</v>
      </c>
      <c r="AY39" s="41">
        <v>40</v>
      </c>
      <c r="AZ39" s="56">
        <f t="shared" si="5"/>
        <v>0</v>
      </c>
      <c r="BA39" s="41" t="s">
        <v>72</v>
      </c>
      <c r="BB39" s="41">
        <v>16</v>
      </c>
      <c r="BC39" s="41">
        <v>28</v>
      </c>
      <c r="BD39" s="41">
        <v>36</v>
      </c>
      <c r="BE39" s="41">
        <v>64</v>
      </c>
      <c r="BF39" s="56">
        <f t="shared" si="6"/>
        <v>0</v>
      </c>
      <c r="BG39" s="41" t="s">
        <v>69</v>
      </c>
      <c r="BH39" s="41">
        <v>24</v>
      </c>
      <c r="BI39" s="41">
        <v>25</v>
      </c>
      <c r="BJ39" s="41">
        <v>20</v>
      </c>
      <c r="BK39" s="41">
        <v>45</v>
      </c>
      <c r="BL39" s="56">
        <f t="shared" si="7"/>
        <v>0</v>
      </c>
      <c r="BM39" s="41" t="s">
        <v>71</v>
      </c>
      <c r="BN39" s="41">
        <v>20</v>
      </c>
      <c r="BO39" s="41">
        <v>34</v>
      </c>
      <c r="BP39" s="41">
        <v>33</v>
      </c>
      <c r="BQ39" s="41">
        <v>67</v>
      </c>
      <c r="BR39" s="56">
        <f t="shared" si="8"/>
        <v>0</v>
      </c>
      <c r="BS39" s="41" t="s">
        <v>69</v>
      </c>
      <c r="BT39" s="41">
        <v>32</v>
      </c>
      <c r="BU39" s="41">
        <v>15</v>
      </c>
      <c r="BV39" s="41">
        <v>25</v>
      </c>
      <c r="BW39" s="41">
        <v>40</v>
      </c>
      <c r="BX39" s="56">
        <f t="shared" si="9"/>
        <v>0</v>
      </c>
      <c r="BY39" s="41" t="s">
        <v>72</v>
      </c>
      <c r="BZ39" s="41">
        <v>16</v>
      </c>
      <c r="CA39" s="41">
        <v>18</v>
      </c>
      <c r="CB39" s="41">
        <v>30</v>
      </c>
      <c r="CC39" s="41" t="s">
        <v>69</v>
      </c>
      <c r="CD39" s="41">
        <v>16</v>
      </c>
      <c r="CE39" s="41">
        <v>17</v>
      </c>
      <c r="CF39" s="41">
        <v>32</v>
      </c>
      <c r="CG39" s="41" t="s">
        <v>69</v>
      </c>
      <c r="CH39" s="41">
        <v>16</v>
      </c>
      <c r="CI39" s="41">
        <v>20</v>
      </c>
      <c r="CJ39" s="41">
        <v>42</v>
      </c>
      <c r="CK39" s="41" t="s">
        <v>65</v>
      </c>
      <c r="CL39" s="41">
        <v>10</v>
      </c>
      <c r="CM39" s="41">
        <v>21</v>
      </c>
      <c r="CN39" s="41" t="s">
        <v>65</v>
      </c>
      <c r="CO39" s="41">
        <v>10</v>
      </c>
      <c r="CP39" s="57">
        <f t="shared" si="10"/>
        <v>248</v>
      </c>
      <c r="CQ39" s="57">
        <f t="shared" si="11"/>
        <v>100</v>
      </c>
      <c r="CR39" s="58">
        <f t="shared" si="12"/>
        <v>6.96</v>
      </c>
      <c r="CS39" s="57" t="str">
        <f t="shared" si="13"/>
        <v>FC</v>
      </c>
      <c r="CT39" s="57">
        <f t="shared" si="14"/>
        <v>0</v>
      </c>
      <c r="CU39" s="57">
        <f t="shared" si="15"/>
        <v>0</v>
      </c>
      <c r="CV39" s="57">
        <f t="shared" si="18"/>
        <v>0</v>
      </c>
      <c r="CW39" s="57">
        <f t="shared" si="17"/>
        <v>29</v>
      </c>
    </row>
    <row r="40" spans="1:101">
      <c r="A40" s="50">
        <v>32</v>
      </c>
      <c r="B40" s="41" t="s">
        <v>86</v>
      </c>
      <c r="C40" s="66" t="s">
        <v>244</v>
      </c>
      <c r="D40" s="41">
        <v>31</v>
      </c>
      <c r="E40" s="41">
        <v>32</v>
      </c>
      <c r="F40" s="41">
        <v>63</v>
      </c>
      <c r="G40" s="56">
        <f t="shared" si="0"/>
        <v>0</v>
      </c>
      <c r="H40" s="41" t="s">
        <v>69</v>
      </c>
      <c r="I40" s="41">
        <v>32</v>
      </c>
      <c r="J40" s="41">
        <v>25</v>
      </c>
      <c r="K40" s="41">
        <v>20</v>
      </c>
      <c r="L40" s="41">
        <v>45</v>
      </c>
      <c r="M40" s="56">
        <f t="shared" si="1"/>
        <v>0</v>
      </c>
      <c r="N40" s="41" t="s">
        <v>71</v>
      </c>
      <c r="O40" s="41">
        <v>20</v>
      </c>
      <c r="P40" s="41">
        <v>33</v>
      </c>
      <c r="Q40" s="41">
        <v>22</v>
      </c>
      <c r="R40" s="41">
        <v>55</v>
      </c>
      <c r="S40" s="56">
        <f t="shared" si="2"/>
        <v>0</v>
      </c>
      <c r="T40" s="41" t="s">
        <v>70</v>
      </c>
      <c r="U40" s="41">
        <v>28</v>
      </c>
      <c r="V40" s="41">
        <v>23</v>
      </c>
      <c r="W40" s="41">
        <v>29</v>
      </c>
      <c r="X40" s="41">
        <v>52</v>
      </c>
      <c r="Y40" s="56">
        <f t="shared" si="3"/>
        <v>0</v>
      </c>
      <c r="Z40" s="41" t="s">
        <v>68</v>
      </c>
      <c r="AA40" s="41">
        <v>24</v>
      </c>
      <c r="AB40" s="41">
        <v>43</v>
      </c>
      <c r="AC40" s="41">
        <v>26</v>
      </c>
      <c r="AD40" s="41">
        <v>69</v>
      </c>
      <c r="AE40" s="56">
        <f t="shared" si="4"/>
        <v>0</v>
      </c>
      <c r="AF40" s="41" t="s">
        <v>69</v>
      </c>
      <c r="AG40" s="41">
        <v>32</v>
      </c>
      <c r="AH40" s="41">
        <v>19</v>
      </c>
      <c r="AI40" s="41">
        <v>25</v>
      </c>
      <c r="AJ40" s="41" t="s">
        <v>70</v>
      </c>
      <c r="AK40" s="41">
        <v>7</v>
      </c>
      <c r="AL40" s="41">
        <v>15</v>
      </c>
      <c r="AM40" s="41">
        <v>30</v>
      </c>
      <c r="AN40" s="41" t="s">
        <v>69</v>
      </c>
      <c r="AO40" s="41">
        <v>16</v>
      </c>
      <c r="AP40" s="41">
        <v>15</v>
      </c>
      <c r="AQ40" s="41">
        <v>27</v>
      </c>
      <c r="AR40" s="41" t="s">
        <v>70</v>
      </c>
      <c r="AS40" s="41">
        <v>7</v>
      </c>
      <c r="AT40" s="41">
        <v>16</v>
      </c>
      <c r="AU40" s="41" t="s">
        <v>69</v>
      </c>
      <c r="AV40" s="41">
        <v>8</v>
      </c>
      <c r="AW40" s="41">
        <v>25</v>
      </c>
      <c r="AX40" s="41">
        <v>27</v>
      </c>
      <c r="AY40" s="41">
        <v>52</v>
      </c>
      <c r="AZ40" s="56">
        <f t="shared" si="5"/>
        <v>0</v>
      </c>
      <c r="BA40" s="41" t="s">
        <v>68</v>
      </c>
      <c r="BB40" s="41">
        <v>24</v>
      </c>
      <c r="BC40" s="41">
        <v>33</v>
      </c>
      <c r="BD40" s="41">
        <v>27</v>
      </c>
      <c r="BE40" s="41">
        <v>60</v>
      </c>
      <c r="BF40" s="56">
        <f t="shared" si="6"/>
        <v>0</v>
      </c>
      <c r="BG40" s="41" t="s">
        <v>69</v>
      </c>
      <c r="BH40" s="41">
        <v>24</v>
      </c>
      <c r="BI40" s="41">
        <v>27</v>
      </c>
      <c r="BJ40" s="41">
        <v>17</v>
      </c>
      <c r="BK40" s="41">
        <v>44</v>
      </c>
      <c r="BL40" s="56">
        <f t="shared" si="7"/>
        <v>0</v>
      </c>
      <c r="BM40" s="41" t="s">
        <v>66</v>
      </c>
      <c r="BN40" s="41">
        <v>0</v>
      </c>
      <c r="BO40" s="41">
        <v>32</v>
      </c>
      <c r="BP40" s="41">
        <v>37</v>
      </c>
      <c r="BQ40" s="41">
        <v>69</v>
      </c>
      <c r="BR40" s="56">
        <f t="shared" si="8"/>
        <v>0</v>
      </c>
      <c r="BS40" s="41" t="s">
        <v>69</v>
      </c>
      <c r="BT40" s="41">
        <v>32</v>
      </c>
      <c r="BU40" s="41">
        <v>20</v>
      </c>
      <c r="BV40" s="41">
        <v>13</v>
      </c>
      <c r="BW40" s="41">
        <v>33</v>
      </c>
      <c r="BX40" s="56">
        <f t="shared" si="9"/>
        <v>0</v>
      </c>
      <c r="BY40" s="41" t="s">
        <v>66</v>
      </c>
      <c r="BZ40" s="41">
        <v>0</v>
      </c>
      <c r="CA40" s="41">
        <v>16</v>
      </c>
      <c r="CB40" s="41">
        <v>25</v>
      </c>
      <c r="CC40" s="41" t="s">
        <v>68</v>
      </c>
      <c r="CD40" s="41">
        <v>12</v>
      </c>
      <c r="CE40" s="41">
        <v>16</v>
      </c>
      <c r="CF40" s="41">
        <v>38</v>
      </c>
      <c r="CG40" s="41" t="s">
        <v>67</v>
      </c>
      <c r="CH40" s="41">
        <v>18</v>
      </c>
      <c r="CI40" s="41">
        <v>16</v>
      </c>
      <c r="CJ40" s="41">
        <v>41</v>
      </c>
      <c r="CK40" s="41" t="s">
        <v>67</v>
      </c>
      <c r="CL40" s="41">
        <v>9</v>
      </c>
      <c r="CM40" s="41">
        <v>15</v>
      </c>
      <c r="CN40" s="41" t="s">
        <v>69</v>
      </c>
      <c r="CO40" s="41">
        <v>8</v>
      </c>
      <c r="CP40" s="57">
        <f t="shared" si="10"/>
        <v>216</v>
      </c>
      <c r="CQ40" s="57">
        <f t="shared" si="11"/>
        <v>85</v>
      </c>
      <c r="CR40" s="58">
        <f t="shared" si="12"/>
        <v>0</v>
      </c>
      <c r="CS40" s="57" t="str">
        <f t="shared" si="13"/>
        <v>Fail</v>
      </c>
      <c r="CT40" s="57">
        <f t="shared" si="14"/>
        <v>2</v>
      </c>
      <c r="CU40" s="57">
        <f t="shared" si="15"/>
        <v>0</v>
      </c>
      <c r="CV40" s="57">
        <f t="shared" si="18"/>
        <v>2</v>
      </c>
      <c r="CW40" s="57" t="str">
        <f t="shared" si="17"/>
        <v>-</v>
      </c>
    </row>
    <row r="41" spans="1:101">
      <c r="A41" s="50">
        <v>33</v>
      </c>
      <c r="B41" s="41" t="s">
        <v>87</v>
      </c>
      <c r="C41" s="66" t="s">
        <v>245</v>
      </c>
      <c r="D41" s="41">
        <v>34</v>
      </c>
      <c r="E41" s="41">
        <v>31</v>
      </c>
      <c r="F41" s="41">
        <v>65</v>
      </c>
      <c r="G41" s="56">
        <f t="shared" ref="G41:G72" si="19">COUNTIF(D41:E41,"AB")</f>
        <v>0</v>
      </c>
      <c r="H41" s="41" t="s">
        <v>69</v>
      </c>
      <c r="I41" s="41">
        <v>32</v>
      </c>
      <c r="J41" s="41">
        <v>28</v>
      </c>
      <c r="K41" s="41">
        <v>23</v>
      </c>
      <c r="L41" s="41">
        <v>51</v>
      </c>
      <c r="M41" s="56">
        <f t="shared" ref="M41:M72" si="20">COUNTIF(J41:K41,"AB")</f>
        <v>0</v>
      </c>
      <c r="N41" s="41" t="s">
        <v>68</v>
      </c>
      <c r="O41" s="41">
        <v>24</v>
      </c>
      <c r="P41" s="41">
        <v>20</v>
      </c>
      <c r="Q41" s="41">
        <v>25</v>
      </c>
      <c r="R41" s="41">
        <v>45</v>
      </c>
      <c r="S41" s="56">
        <f t="shared" ref="S41:S72" si="21">COUNTIF(P41:Q41,"AB")</f>
        <v>0</v>
      </c>
      <c r="T41" s="41" t="s">
        <v>71</v>
      </c>
      <c r="U41" s="41">
        <v>20</v>
      </c>
      <c r="V41" s="41">
        <v>18</v>
      </c>
      <c r="W41" s="41">
        <v>23</v>
      </c>
      <c r="X41" s="41">
        <v>41</v>
      </c>
      <c r="Y41" s="56">
        <f t="shared" ref="Y41:Y72" si="22">COUNTIF(V41:W41,"AB")</f>
        <v>0</v>
      </c>
      <c r="Z41" s="41" t="s">
        <v>72</v>
      </c>
      <c r="AA41" s="41">
        <v>16</v>
      </c>
      <c r="AB41" s="41">
        <v>28</v>
      </c>
      <c r="AC41" s="41">
        <v>21</v>
      </c>
      <c r="AD41" s="41">
        <v>49</v>
      </c>
      <c r="AE41" s="56">
        <f t="shared" ref="AE41:AE72" si="23">COUNTIF(AB41:AC41,"AB")</f>
        <v>0</v>
      </c>
      <c r="AF41" s="41" t="s">
        <v>71</v>
      </c>
      <c r="AG41" s="41">
        <v>20</v>
      </c>
      <c r="AH41" s="41">
        <v>13</v>
      </c>
      <c r="AI41" s="41">
        <v>24</v>
      </c>
      <c r="AJ41" s="41" t="s">
        <v>71</v>
      </c>
      <c r="AK41" s="41">
        <v>5</v>
      </c>
      <c r="AL41" s="41">
        <v>13</v>
      </c>
      <c r="AM41" s="41">
        <v>25</v>
      </c>
      <c r="AN41" s="41" t="s">
        <v>68</v>
      </c>
      <c r="AO41" s="41">
        <v>12</v>
      </c>
      <c r="AP41" s="41">
        <v>12</v>
      </c>
      <c r="AQ41" s="41">
        <v>35</v>
      </c>
      <c r="AR41" s="41" t="s">
        <v>69</v>
      </c>
      <c r="AS41" s="41">
        <v>8</v>
      </c>
      <c r="AT41" s="41">
        <v>12</v>
      </c>
      <c r="AU41" s="41" t="s">
        <v>71</v>
      </c>
      <c r="AV41" s="41">
        <v>5</v>
      </c>
      <c r="AW41" s="41">
        <v>39</v>
      </c>
      <c r="AX41" s="41">
        <v>24</v>
      </c>
      <c r="AY41" s="41">
        <v>63</v>
      </c>
      <c r="AZ41" s="56">
        <f t="shared" ref="AZ41:AZ72" si="24">COUNTIF(AW41:AX41,"AB")</f>
        <v>0</v>
      </c>
      <c r="BA41" s="41" t="s">
        <v>69</v>
      </c>
      <c r="BB41" s="41">
        <v>32</v>
      </c>
      <c r="BC41" s="41">
        <v>38</v>
      </c>
      <c r="BD41" s="41">
        <v>35</v>
      </c>
      <c r="BE41" s="41">
        <v>73</v>
      </c>
      <c r="BF41" s="56">
        <f t="shared" ref="BF41:BF72" si="25">COUNTIF(BC41:BD41,"AB")</f>
        <v>0</v>
      </c>
      <c r="BG41" s="41" t="s">
        <v>67</v>
      </c>
      <c r="BH41" s="41">
        <v>27</v>
      </c>
      <c r="BI41" s="41">
        <v>14</v>
      </c>
      <c r="BJ41" s="41">
        <v>21</v>
      </c>
      <c r="BK41" s="41">
        <v>35</v>
      </c>
      <c r="BL41" s="56">
        <f t="shared" ref="BL41:BL72" si="26">COUNTIF(BI41:BJ41,"AB")</f>
        <v>0</v>
      </c>
      <c r="BM41" s="41" t="s">
        <v>66</v>
      </c>
      <c r="BN41" s="41">
        <v>0</v>
      </c>
      <c r="BO41" s="41">
        <v>29</v>
      </c>
      <c r="BP41" s="41">
        <v>24</v>
      </c>
      <c r="BQ41" s="41">
        <v>53</v>
      </c>
      <c r="BR41" s="56">
        <f t="shared" ref="BR41:BR72" si="27">COUNTIF(BO41:BP41,"AB")</f>
        <v>0</v>
      </c>
      <c r="BS41" s="41" t="s">
        <v>68</v>
      </c>
      <c r="BT41" s="41">
        <v>24</v>
      </c>
      <c r="BU41" s="41">
        <v>21</v>
      </c>
      <c r="BV41" s="41">
        <v>8</v>
      </c>
      <c r="BW41" s="41">
        <v>29</v>
      </c>
      <c r="BX41" s="56">
        <f t="shared" ref="BX41:BX72" si="28">COUNTIF(BU41:BV41,"AB")</f>
        <v>0</v>
      </c>
      <c r="BY41" s="41" t="s">
        <v>66</v>
      </c>
      <c r="BZ41" s="41">
        <v>0</v>
      </c>
      <c r="CA41" s="41">
        <v>17</v>
      </c>
      <c r="CB41" s="41">
        <v>35</v>
      </c>
      <c r="CC41" s="41" t="s">
        <v>69</v>
      </c>
      <c r="CD41" s="41">
        <v>16</v>
      </c>
      <c r="CE41" s="41">
        <v>17</v>
      </c>
      <c r="CF41" s="41">
        <v>35</v>
      </c>
      <c r="CG41" s="41" t="s">
        <v>69</v>
      </c>
      <c r="CH41" s="41">
        <v>16</v>
      </c>
      <c r="CI41" s="41">
        <v>19</v>
      </c>
      <c r="CJ41" s="41">
        <v>38</v>
      </c>
      <c r="CK41" s="41" t="s">
        <v>67</v>
      </c>
      <c r="CL41" s="41">
        <v>9</v>
      </c>
      <c r="CM41" s="41">
        <v>17</v>
      </c>
      <c r="CN41" s="41" t="s">
        <v>69</v>
      </c>
      <c r="CO41" s="41">
        <v>8</v>
      </c>
      <c r="CP41" s="57">
        <f t="shared" ref="CP41:CP72" si="29">(I41)+(O41)+(U41)+(AA41)+(AG41)+(BB41)+(BH41)+(BN41)+(BT41)+(BZ41)</f>
        <v>195</v>
      </c>
      <c r="CQ41" s="57">
        <f t="shared" ref="CQ41:CQ72" si="30">AK41+AO41+AS41+AV41+CD41+CH41+CL41+CO41</f>
        <v>79</v>
      </c>
      <c r="CR41" s="58">
        <f t="shared" ref="CR41:CR72" si="31">IF(CV41=0,(CP41+CQ41)/$CR$8,0)</f>
        <v>0</v>
      </c>
      <c r="CS41" s="57" t="str">
        <f t="shared" ref="CS41:CS72" si="32">IF(CR41=0,"Fail",IF(CR41&gt;7.74,"Dist",IF(CR41&gt;6.74,"FC",IF(CR41&gt;6.24,"HSC",IF(CR41&gt;5.4,"SC","Pass")))))</f>
        <v>Fail</v>
      </c>
      <c r="CT41" s="57">
        <f t="shared" ref="CT41:CT72" si="33">COUNTIF(H41,"F")+COUNTIF(N41,"F")+COUNTIF(T41,"F")+COUNTIF(Z41,"F")+COUNTIF(AF41,"F")+COUNTIF(BA41,"F")+COUNTIF(BG41,"F")+COUNTIF(BM41,"F")+COUNTIF(BS41,"F")+COUNTIF(BY41,"F")</f>
        <v>2</v>
      </c>
      <c r="CU41" s="57">
        <f t="shared" ref="CU41:CU72" si="34">COUNTIF(AJ41,"F")+COUNTIF(AN41,"F")+COUNTIF(AR41,"F")+COUNTIF(AU41,"F")+COUNTIF(CK41,"F")+COUNTIF(CC41,"F")+COUNTIF(CG41,"F")+COUNTIF(CN41,"F")</f>
        <v>0</v>
      </c>
      <c r="CV41" s="57">
        <f t="shared" si="18"/>
        <v>2</v>
      </c>
      <c r="CW41" s="57" t="str">
        <f t="shared" ref="CW41:CW72" si="35">IF(CV41=0,RANK(CR41,$CR$9:$CR$78,0),"-")</f>
        <v>-</v>
      </c>
    </row>
    <row r="42" spans="1:101">
      <c r="A42" s="50">
        <v>34</v>
      </c>
      <c r="B42" s="41" t="s">
        <v>88</v>
      </c>
      <c r="C42" s="66" t="s">
        <v>246</v>
      </c>
      <c r="D42" s="41">
        <v>44</v>
      </c>
      <c r="E42" s="41">
        <v>40</v>
      </c>
      <c r="F42" s="41">
        <v>84</v>
      </c>
      <c r="G42" s="56">
        <f t="shared" si="19"/>
        <v>0</v>
      </c>
      <c r="H42" s="41" t="s">
        <v>65</v>
      </c>
      <c r="I42" s="41">
        <v>40</v>
      </c>
      <c r="J42" s="41">
        <v>25</v>
      </c>
      <c r="K42" s="41">
        <v>24</v>
      </c>
      <c r="L42" s="41">
        <v>49</v>
      </c>
      <c r="M42" s="56">
        <f t="shared" si="20"/>
        <v>0</v>
      </c>
      <c r="N42" s="41" t="s">
        <v>71</v>
      </c>
      <c r="O42" s="41">
        <v>20</v>
      </c>
      <c r="P42" s="41">
        <v>29</v>
      </c>
      <c r="Q42" s="41">
        <v>30</v>
      </c>
      <c r="R42" s="41">
        <v>59</v>
      </c>
      <c r="S42" s="56">
        <f t="shared" si="21"/>
        <v>0</v>
      </c>
      <c r="T42" s="41" t="s">
        <v>70</v>
      </c>
      <c r="U42" s="41">
        <v>28</v>
      </c>
      <c r="V42" s="41">
        <v>21</v>
      </c>
      <c r="W42" s="41">
        <v>35</v>
      </c>
      <c r="X42" s="41">
        <v>56</v>
      </c>
      <c r="Y42" s="56">
        <f t="shared" si="22"/>
        <v>0</v>
      </c>
      <c r="Z42" s="41" t="s">
        <v>70</v>
      </c>
      <c r="AA42" s="41">
        <v>28</v>
      </c>
      <c r="AB42" s="41">
        <v>30</v>
      </c>
      <c r="AC42" s="41">
        <v>25</v>
      </c>
      <c r="AD42" s="41">
        <v>55</v>
      </c>
      <c r="AE42" s="56">
        <f t="shared" si="23"/>
        <v>0</v>
      </c>
      <c r="AF42" s="41" t="s">
        <v>70</v>
      </c>
      <c r="AG42" s="41">
        <v>28</v>
      </c>
      <c r="AH42" s="41">
        <v>20</v>
      </c>
      <c r="AI42" s="41">
        <v>30</v>
      </c>
      <c r="AJ42" s="41" t="s">
        <v>69</v>
      </c>
      <c r="AK42" s="41">
        <v>8</v>
      </c>
      <c r="AL42" s="41">
        <v>18</v>
      </c>
      <c r="AM42" s="41">
        <v>37</v>
      </c>
      <c r="AN42" s="41" t="s">
        <v>67</v>
      </c>
      <c r="AO42" s="41">
        <v>18</v>
      </c>
      <c r="AP42" s="41">
        <v>18</v>
      </c>
      <c r="AQ42" s="41">
        <v>32</v>
      </c>
      <c r="AR42" s="41" t="s">
        <v>69</v>
      </c>
      <c r="AS42" s="41">
        <v>8</v>
      </c>
      <c r="AT42" s="41">
        <v>22</v>
      </c>
      <c r="AU42" s="41" t="s">
        <v>65</v>
      </c>
      <c r="AV42" s="41">
        <v>10</v>
      </c>
      <c r="AW42" s="41">
        <v>43</v>
      </c>
      <c r="AX42" s="41">
        <v>34</v>
      </c>
      <c r="AY42" s="41">
        <v>77</v>
      </c>
      <c r="AZ42" s="56">
        <f t="shared" si="24"/>
        <v>0</v>
      </c>
      <c r="BA42" s="41" t="s">
        <v>67</v>
      </c>
      <c r="BB42" s="41">
        <v>36</v>
      </c>
      <c r="BC42" s="41">
        <v>37</v>
      </c>
      <c r="BD42" s="41">
        <v>32</v>
      </c>
      <c r="BE42" s="41">
        <v>69</v>
      </c>
      <c r="BF42" s="56">
        <f t="shared" si="25"/>
        <v>0</v>
      </c>
      <c r="BG42" s="41" t="s">
        <v>69</v>
      </c>
      <c r="BH42" s="41">
        <v>24</v>
      </c>
      <c r="BI42" s="41">
        <v>27</v>
      </c>
      <c r="BJ42" s="41">
        <v>20</v>
      </c>
      <c r="BK42" s="41">
        <v>47</v>
      </c>
      <c r="BL42" s="56">
        <f t="shared" si="26"/>
        <v>0</v>
      </c>
      <c r="BM42" s="41" t="s">
        <v>71</v>
      </c>
      <c r="BN42" s="41">
        <v>20</v>
      </c>
      <c r="BO42" s="41">
        <v>40</v>
      </c>
      <c r="BP42" s="41">
        <v>37</v>
      </c>
      <c r="BQ42" s="41">
        <v>77</v>
      </c>
      <c r="BR42" s="56">
        <f t="shared" si="27"/>
        <v>0</v>
      </c>
      <c r="BS42" s="41" t="s">
        <v>67</v>
      </c>
      <c r="BT42" s="41">
        <v>36</v>
      </c>
      <c r="BU42" s="41">
        <v>27</v>
      </c>
      <c r="BV42" s="41">
        <v>10</v>
      </c>
      <c r="BW42" s="41">
        <v>37</v>
      </c>
      <c r="BX42" s="56">
        <f t="shared" si="28"/>
        <v>0</v>
      </c>
      <c r="BY42" s="41" t="s">
        <v>66</v>
      </c>
      <c r="BZ42" s="41">
        <v>0</v>
      </c>
      <c r="CA42" s="41">
        <v>20</v>
      </c>
      <c r="CB42" s="41">
        <v>41</v>
      </c>
      <c r="CC42" s="41" t="s">
        <v>65</v>
      </c>
      <c r="CD42" s="41">
        <v>20</v>
      </c>
      <c r="CE42" s="41">
        <v>21</v>
      </c>
      <c r="CF42" s="41">
        <v>37</v>
      </c>
      <c r="CG42" s="41" t="s">
        <v>67</v>
      </c>
      <c r="CH42" s="41">
        <v>18</v>
      </c>
      <c r="CI42" s="41">
        <v>22</v>
      </c>
      <c r="CJ42" s="41">
        <v>42</v>
      </c>
      <c r="CK42" s="41" t="s">
        <v>65</v>
      </c>
      <c r="CL42" s="41">
        <v>10</v>
      </c>
      <c r="CM42" s="41">
        <v>22</v>
      </c>
      <c r="CN42" s="41" t="s">
        <v>65</v>
      </c>
      <c r="CO42" s="41">
        <v>10</v>
      </c>
      <c r="CP42" s="57">
        <f t="shared" si="29"/>
        <v>260</v>
      </c>
      <c r="CQ42" s="57">
        <f t="shared" si="30"/>
        <v>102</v>
      </c>
      <c r="CR42" s="58">
        <f t="shared" si="31"/>
        <v>0</v>
      </c>
      <c r="CS42" s="57" t="str">
        <f t="shared" si="32"/>
        <v>Fail</v>
      </c>
      <c r="CT42" s="57">
        <f t="shared" si="33"/>
        <v>1</v>
      </c>
      <c r="CU42" s="57">
        <f t="shared" si="34"/>
        <v>0</v>
      </c>
      <c r="CV42" s="57">
        <f t="shared" si="18"/>
        <v>1</v>
      </c>
      <c r="CW42" s="57" t="str">
        <f t="shared" si="35"/>
        <v>-</v>
      </c>
    </row>
    <row r="43" spans="1:101">
      <c r="A43" s="50">
        <v>35</v>
      </c>
      <c r="B43" s="41" t="s">
        <v>89</v>
      </c>
      <c r="C43" s="66" t="s">
        <v>247</v>
      </c>
      <c r="D43" s="41">
        <v>32</v>
      </c>
      <c r="E43" s="41">
        <v>29</v>
      </c>
      <c r="F43" s="41">
        <v>61</v>
      </c>
      <c r="G43" s="56">
        <f t="shared" si="19"/>
        <v>0</v>
      </c>
      <c r="H43" s="41" t="s">
        <v>69</v>
      </c>
      <c r="I43" s="41">
        <v>32</v>
      </c>
      <c r="J43" s="41">
        <v>26</v>
      </c>
      <c r="K43" s="41">
        <v>28</v>
      </c>
      <c r="L43" s="41">
        <v>54</v>
      </c>
      <c r="M43" s="56">
        <f t="shared" si="20"/>
        <v>0</v>
      </c>
      <c r="N43" s="41" t="s">
        <v>68</v>
      </c>
      <c r="O43" s="41">
        <v>24</v>
      </c>
      <c r="P43" s="41">
        <v>28</v>
      </c>
      <c r="Q43" s="41">
        <v>25</v>
      </c>
      <c r="R43" s="41">
        <v>53</v>
      </c>
      <c r="S43" s="56">
        <f t="shared" si="21"/>
        <v>0</v>
      </c>
      <c r="T43" s="41" t="s">
        <v>68</v>
      </c>
      <c r="U43" s="41">
        <v>24</v>
      </c>
      <c r="V43" s="41">
        <v>18</v>
      </c>
      <c r="W43" s="41">
        <v>28</v>
      </c>
      <c r="X43" s="41">
        <v>46</v>
      </c>
      <c r="Y43" s="56">
        <f t="shared" si="22"/>
        <v>0</v>
      </c>
      <c r="Z43" s="41" t="s">
        <v>71</v>
      </c>
      <c r="AA43" s="41">
        <v>20</v>
      </c>
      <c r="AB43" s="41">
        <v>28</v>
      </c>
      <c r="AC43" s="41">
        <v>35</v>
      </c>
      <c r="AD43" s="41">
        <v>63</v>
      </c>
      <c r="AE43" s="56">
        <f t="shared" si="23"/>
        <v>0</v>
      </c>
      <c r="AF43" s="41" t="s">
        <v>69</v>
      </c>
      <c r="AG43" s="41">
        <v>32</v>
      </c>
      <c r="AH43" s="41">
        <v>18</v>
      </c>
      <c r="AI43" s="41">
        <v>25</v>
      </c>
      <c r="AJ43" s="41" t="s">
        <v>70</v>
      </c>
      <c r="AK43" s="41">
        <v>7</v>
      </c>
      <c r="AL43" s="41">
        <v>17</v>
      </c>
      <c r="AM43" s="41">
        <v>25</v>
      </c>
      <c r="AN43" s="41" t="s">
        <v>70</v>
      </c>
      <c r="AO43" s="41">
        <v>14</v>
      </c>
      <c r="AP43" s="41">
        <v>17</v>
      </c>
      <c r="AQ43" s="41">
        <v>32</v>
      </c>
      <c r="AR43" s="41" t="s">
        <v>69</v>
      </c>
      <c r="AS43" s="41">
        <v>8</v>
      </c>
      <c r="AT43" s="41">
        <v>18</v>
      </c>
      <c r="AU43" s="41" t="s">
        <v>67</v>
      </c>
      <c r="AV43" s="41">
        <v>9</v>
      </c>
      <c r="AW43" s="41">
        <v>23</v>
      </c>
      <c r="AX43" s="41">
        <v>25</v>
      </c>
      <c r="AY43" s="41">
        <v>48</v>
      </c>
      <c r="AZ43" s="56">
        <f t="shared" si="24"/>
        <v>0</v>
      </c>
      <c r="BA43" s="41" t="s">
        <v>71</v>
      </c>
      <c r="BB43" s="41">
        <v>20</v>
      </c>
      <c r="BC43" s="41">
        <v>28</v>
      </c>
      <c r="BD43" s="41">
        <v>33</v>
      </c>
      <c r="BE43" s="41">
        <v>61</v>
      </c>
      <c r="BF43" s="56">
        <f t="shared" si="25"/>
        <v>0</v>
      </c>
      <c r="BG43" s="41" t="s">
        <v>69</v>
      </c>
      <c r="BH43" s="41">
        <v>24</v>
      </c>
      <c r="BI43" s="41">
        <v>29</v>
      </c>
      <c r="BJ43" s="41">
        <v>32</v>
      </c>
      <c r="BK43" s="41">
        <v>61</v>
      </c>
      <c r="BL43" s="56">
        <f t="shared" si="26"/>
        <v>0</v>
      </c>
      <c r="BM43" s="41" t="s">
        <v>69</v>
      </c>
      <c r="BN43" s="41">
        <v>32</v>
      </c>
      <c r="BO43" s="41">
        <v>24</v>
      </c>
      <c r="BP43" s="41">
        <v>35</v>
      </c>
      <c r="BQ43" s="41">
        <v>59</v>
      </c>
      <c r="BR43" s="56">
        <f t="shared" si="27"/>
        <v>0</v>
      </c>
      <c r="BS43" s="41" t="s">
        <v>70</v>
      </c>
      <c r="BT43" s="41">
        <v>28</v>
      </c>
      <c r="BU43" s="41">
        <v>25</v>
      </c>
      <c r="BV43" s="41">
        <v>22</v>
      </c>
      <c r="BW43" s="41">
        <v>47</v>
      </c>
      <c r="BX43" s="56">
        <f t="shared" si="28"/>
        <v>0</v>
      </c>
      <c r="BY43" s="41" t="s">
        <v>71</v>
      </c>
      <c r="BZ43" s="41">
        <v>20</v>
      </c>
      <c r="CA43" s="41">
        <v>18</v>
      </c>
      <c r="CB43" s="41">
        <v>38</v>
      </c>
      <c r="CC43" s="41" t="s">
        <v>67</v>
      </c>
      <c r="CD43" s="41">
        <v>18</v>
      </c>
      <c r="CE43" s="41">
        <v>17</v>
      </c>
      <c r="CF43" s="41">
        <v>22</v>
      </c>
      <c r="CG43" s="41" t="s">
        <v>68</v>
      </c>
      <c r="CH43" s="41">
        <v>12</v>
      </c>
      <c r="CI43" s="41">
        <v>17</v>
      </c>
      <c r="CJ43" s="41">
        <v>21</v>
      </c>
      <c r="CK43" s="41" t="s">
        <v>68</v>
      </c>
      <c r="CL43" s="41">
        <v>6</v>
      </c>
      <c r="CM43" s="41">
        <v>17</v>
      </c>
      <c r="CN43" s="41" t="s">
        <v>69</v>
      </c>
      <c r="CO43" s="41">
        <v>8</v>
      </c>
      <c r="CP43" s="57">
        <f t="shared" si="29"/>
        <v>256</v>
      </c>
      <c r="CQ43" s="57">
        <f t="shared" si="30"/>
        <v>82</v>
      </c>
      <c r="CR43" s="58">
        <f t="shared" si="31"/>
        <v>6.76</v>
      </c>
      <c r="CS43" s="57" t="str">
        <f t="shared" si="32"/>
        <v>FC</v>
      </c>
      <c r="CT43" s="57">
        <f t="shared" si="33"/>
        <v>0</v>
      </c>
      <c r="CU43" s="57">
        <f t="shared" si="34"/>
        <v>0</v>
      </c>
      <c r="CV43" s="57">
        <f t="shared" si="18"/>
        <v>0</v>
      </c>
      <c r="CW43" s="57">
        <f t="shared" si="35"/>
        <v>32</v>
      </c>
    </row>
    <row r="44" spans="1:101">
      <c r="A44" s="50">
        <v>36</v>
      </c>
      <c r="B44" s="41" t="s">
        <v>192</v>
      </c>
      <c r="C44" s="66" t="s">
        <v>248</v>
      </c>
      <c r="D44" s="41">
        <v>31</v>
      </c>
      <c r="E44" s="41">
        <v>30</v>
      </c>
      <c r="F44" s="41">
        <v>61</v>
      </c>
      <c r="G44" s="56">
        <f t="shared" si="19"/>
        <v>0</v>
      </c>
      <c r="H44" s="41" t="s">
        <v>69</v>
      </c>
      <c r="I44" s="41">
        <v>32</v>
      </c>
      <c r="J44" s="41">
        <v>39</v>
      </c>
      <c r="K44" s="41">
        <v>35</v>
      </c>
      <c r="L44" s="41">
        <v>74</v>
      </c>
      <c r="M44" s="56">
        <f t="shared" si="20"/>
        <v>0</v>
      </c>
      <c r="N44" s="41" t="s">
        <v>67</v>
      </c>
      <c r="O44" s="41">
        <v>36</v>
      </c>
      <c r="P44" s="41">
        <v>34</v>
      </c>
      <c r="Q44" s="41">
        <v>23</v>
      </c>
      <c r="R44" s="41">
        <v>57</v>
      </c>
      <c r="S44" s="56">
        <f t="shared" si="21"/>
        <v>0</v>
      </c>
      <c r="T44" s="41" t="s">
        <v>70</v>
      </c>
      <c r="U44" s="41">
        <v>28</v>
      </c>
      <c r="V44" s="41">
        <v>27</v>
      </c>
      <c r="W44" s="41">
        <v>21</v>
      </c>
      <c r="X44" s="41">
        <v>48</v>
      </c>
      <c r="Y44" s="56">
        <f t="shared" si="22"/>
        <v>0</v>
      </c>
      <c r="Z44" s="41" t="s">
        <v>71</v>
      </c>
      <c r="AA44" s="41">
        <v>20</v>
      </c>
      <c r="AB44" s="41">
        <v>30</v>
      </c>
      <c r="AC44" s="41">
        <v>41</v>
      </c>
      <c r="AD44" s="41">
        <v>71</v>
      </c>
      <c r="AE44" s="56">
        <f t="shared" si="23"/>
        <v>0</v>
      </c>
      <c r="AF44" s="41" t="s">
        <v>67</v>
      </c>
      <c r="AG44" s="41">
        <v>36</v>
      </c>
      <c r="AH44" s="41">
        <v>18</v>
      </c>
      <c r="AI44" s="41">
        <v>32</v>
      </c>
      <c r="AJ44" s="41" t="s">
        <v>69</v>
      </c>
      <c r="AK44" s="41">
        <v>8</v>
      </c>
      <c r="AL44" s="41">
        <v>18</v>
      </c>
      <c r="AM44" s="41">
        <v>27</v>
      </c>
      <c r="AN44" s="41" t="s">
        <v>69</v>
      </c>
      <c r="AO44" s="41">
        <v>16</v>
      </c>
      <c r="AP44" s="41">
        <v>18</v>
      </c>
      <c r="AQ44" s="41">
        <v>32</v>
      </c>
      <c r="AR44" s="41" t="s">
        <v>69</v>
      </c>
      <c r="AS44" s="41">
        <v>8</v>
      </c>
      <c r="AT44" s="41">
        <v>16</v>
      </c>
      <c r="AU44" s="41" t="s">
        <v>69</v>
      </c>
      <c r="AV44" s="41">
        <v>8</v>
      </c>
      <c r="AW44" s="41">
        <v>25</v>
      </c>
      <c r="AX44" s="41">
        <v>28</v>
      </c>
      <c r="AY44" s="41">
        <v>53</v>
      </c>
      <c r="AZ44" s="56">
        <f t="shared" si="24"/>
        <v>0</v>
      </c>
      <c r="BA44" s="41" t="s">
        <v>68</v>
      </c>
      <c r="BB44" s="41">
        <v>24</v>
      </c>
      <c r="BC44" s="41">
        <v>25</v>
      </c>
      <c r="BD44" s="41">
        <v>30</v>
      </c>
      <c r="BE44" s="41">
        <v>55</v>
      </c>
      <c r="BF44" s="56">
        <f t="shared" si="25"/>
        <v>0</v>
      </c>
      <c r="BG44" s="41" t="s">
        <v>70</v>
      </c>
      <c r="BH44" s="41">
        <v>21</v>
      </c>
      <c r="BI44" s="41">
        <v>30</v>
      </c>
      <c r="BJ44" s="41">
        <v>35</v>
      </c>
      <c r="BK44" s="41">
        <v>65</v>
      </c>
      <c r="BL44" s="56">
        <f t="shared" si="26"/>
        <v>0</v>
      </c>
      <c r="BM44" s="41" t="s">
        <v>69</v>
      </c>
      <c r="BN44" s="41">
        <v>32</v>
      </c>
      <c r="BO44" s="41">
        <v>36</v>
      </c>
      <c r="BP44" s="41">
        <v>33</v>
      </c>
      <c r="BQ44" s="41">
        <v>69</v>
      </c>
      <c r="BR44" s="56">
        <f t="shared" si="27"/>
        <v>0</v>
      </c>
      <c r="BS44" s="41" t="s">
        <v>69</v>
      </c>
      <c r="BT44" s="41">
        <v>32</v>
      </c>
      <c r="BU44" s="41">
        <v>33</v>
      </c>
      <c r="BV44" s="41">
        <v>25</v>
      </c>
      <c r="BW44" s="41">
        <v>58</v>
      </c>
      <c r="BX44" s="56">
        <f t="shared" si="28"/>
        <v>0</v>
      </c>
      <c r="BY44" s="41" t="s">
        <v>70</v>
      </c>
      <c r="BZ44" s="41">
        <v>28</v>
      </c>
      <c r="CA44" s="41">
        <v>21</v>
      </c>
      <c r="CB44" s="41">
        <v>37</v>
      </c>
      <c r="CC44" s="41" t="s">
        <v>67</v>
      </c>
      <c r="CD44" s="41">
        <v>18</v>
      </c>
      <c r="CE44" s="41">
        <v>21</v>
      </c>
      <c r="CF44" s="41">
        <v>35</v>
      </c>
      <c r="CG44" s="41" t="s">
        <v>67</v>
      </c>
      <c r="CH44" s="41">
        <v>18</v>
      </c>
      <c r="CI44" s="41">
        <v>22</v>
      </c>
      <c r="CJ44" s="41">
        <v>45</v>
      </c>
      <c r="CK44" s="41" t="s">
        <v>65</v>
      </c>
      <c r="CL44" s="41">
        <v>10</v>
      </c>
      <c r="CM44" s="41">
        <v>20</v>
      </c>
      <c r="CN44" s="41" t="s">
        <v>65</v>
      </c>
      <c r="CO44" s="41">
        <v>10</v>
      </c>
      <c r="CP44" s="57">
        <f t="shared" si="29"/>
        <v>289</v>
      </c>
      <c r="CQ44" s="57">
        <f t="shared" si="30"/>
        <v>96</v>
      </c>
      <c r="CR44" s="58">
        <f t="shared" si="31"/>
        <v>7.7</v>
      </c>
      <c r="CS44" s="57" t="str">
        <f t="shared" si="32"/>
        <v>FC</v>
      </c>
      <c r="CT44" s="57">
        <f t="shared" si="33"/>
        <v>0</v>
      </c>
      <c r="CU44" s="57">
        <f t="shared" si="34"/>
        <v>0</v>
      </c>
      <c r="CV44" s="57">
        <f t="shared" si="18"/>
        <v>0</v>
      </c>
      <c r="CW44" s="57">
        <f t="shared" si="35"/>
        <v>15</v>
      </c>
    </row>
    <row r="45" spans="1:101">
      <c r="A45" s="50">
        <v>37</v>
      </c>
      <c r="B45" s="41" t="s">
        <v>90</v>
      </c>
      <c r="C45" s="66" t="s">
        <v>249</v>
      </c>
      <c r="D45" s="41">
        <v>26</v>
      </c>
      <c r="E45" s="41">
        <v>31</v>
      </c>
      <c r="F45" s="41">
        <v>57</v>
      </c>
      <c r="G45" s="56">
        <f t="shared" si="19"/>
        <v>0</v>
      </c>
      <c r="H45" s="41" t="s">
        <v>70</v>
      </c>
      <c r="I45" s="41">
        <v>28</v>
      </c>
      <c r="J45" s="41">
        <v>23</v>
      </c>
      <c r="K45" s="41">
        <v>21</v>
      </c>
      <c r="L45" s="41">
        <v>44</v>
      </c>
      <c r="M45" s="56">
        <f t="shared" si="20"/>
        <v>0</v>
      </c>
      <c r="N45" s="41" t="s">
        <v>72</v>
      </c>
      <c r="O45" s="41">
        <v>16</v>
      </c>
      <c r="P45" s="41">
        <v>33</v>
      </c>
      <c r="Q45" s="41">
        <v>25</v>
      </c>
      <c r="R45" s="41">
        <v>58</v>
      </c>
      <c r="S45" s="56">
        <f t="shared" si="21"/>
        <v>0</v>
      </c>
      <c r="T45" s="41" t="s">
        <v>70</v>
      </c>
      <c r="U45" s="41">
        <v>28</v>
      </c>
      <c r="V45" s="41">
        <v>24</v>
      </c>
      <c r="W45" s="41">
        <v>20</v>
      </c>
      <c r="X45" s="41">
        <v>44</v>
      </c>
      <c r="Y45" s="56">
        <f t="shared" si="22"/>
        <v>0</v>
      </c>
      <c r="Z45" s="41" t="s">
        <v>72</v>
      </c>
      <c r="AA45" s="41">
        <v>16</v>
      </c>
      <c r="AB45" s="41">
        <v>30</v>
      </c>
      <c r="AC45" s="41">
        <v>32</v>
      </c>
      <c r="AD45" s="41">
        <v>62</v>
      </c>
      <c r="AE45" s="56">
        <f t="shared" si="23"/>
        <v>0</v>
      </c>
      <c r="AF45" s="41" t="s">
        <v>69</v>
      </c>
      <c r="AG45" s="41">
        <v>32</v>
      </c>
      <c r="AH45" s="41">
        <v>18</v>
      </c>
      <c r="AI45" s="41">
        <v>40</v>
      </c>
      <c r="AJ45" s="41" t="s">
        <v>67</v>
      </c>
      <c r="AK45" s="41">
        <v>9</v>
      </c>
      <c r="AL45" s="41">
        <v>18</v>
      </c>
      <c r="AM45" s="41">
        <v>27</v>
      </c>
      <c r="AN45" s="41" t="s">
        <v>69</v>
      </c>
      <c r="AO45" s="41">
        <v>16</v>
      </c>
      <c r="AP45" s="41">
        <v>17</v>
      </c>
      <c r="AQ45" s="41">
        <v>30</v>
      </c>
      <c r="AR45" s="41" t="s">
        <v>69</v>
      </c>
      <c r="AS45" s="41">
        <v>8</v>
      </c>
      <c r="AT45" s="41">
        <v>15</v>
      </c>
      <c r="AU45" s="41" t="s">
        <v>69</v>
      </c>
      <c r="AV45" s="41">
        <v>8</v>
      </c>
      <c r="AW45" s="41">
        <v>25</v>
      </c>
      <c r="AX45" s="41">
        <v>20</v>
      </c>
      <c r="AY45" s="41">
        <v>45</v>
      </c>
      <c r="AZ45" s="56">
        <f t="shared" si="24"/>
        <v>0</v>
      </c>
      <c r="BA45" s="41" t="s">
        <v>71</v>
      </c>
      <c r="BB45" s="41">
        <v>20</v>
      </c>
      <c r="BC45" s="41">
        <v>30</v>
      </c>
      <c r="BD45" s="41">
        <v>28</v>
      </c>
      <c r="BE45" s="41">
        <v>58</v>
      </c>
      <c r="BF45" s="56">
        <f t="shared" si="25"/>
        <v>0</v>
      </c>
      <c r="BG45" s="41" t="s">
        <v>70</v>
      </c>
      <c r="BH45" s="41">
        <v>21</v>
      </c>
      <c r="BI45" s="41">
        <v>42</v>
      </c>
      <c r="BJ45" s="41">
        <v>32</v>
      </c>
      <c r="BK45" s="41">
        <v>74</v>
      </c>
      <c r="BL45" s="56">
        <f t="shared" si="26"/>
        <v>0</v>
      </c>
      <c r="BM45" s="41" t="s">
        <v>67</v>
      </c>
      <c r="BN45" s="41">
        <v>36</v>
      </c>
      <c r="BO45" s="41">
        <v>19</v>
      </c>
      <c r="BP45" s="41">
        <v>36</v>
      </c>
      <c r="BQ45" s="41">
        <v>55</v>
      </c>
      <c r="BR45" s="56">
        <f t="shared" si="27"/>
        <v>0</v>
      </c>
      <c r="BS45" s="41" t="s">
        <v>70</v>
      </c>
      <c r="BT45" s="41">
        <v>28</v>
      </c>
      <c r="BU45" s="41">
        <v>36</v>
      </c>
      <c r="BV45" s="41">
        <v>26</v>
      </c>
      <c r="BW45" s="41">
        <v>62</v>
      </c>
      <c r="BX45" s="56">
        <f t="shared" si="28"/>
        <v>0</v>
      </c>
      <c r="BY45" s="41" t="s">
        <v>69</v>
      </c>
      <c r="BZ45" s="41">
        <v>32</v>
      </c>
      <c r="CA45" s="41">
        <v>20</v>
      </c>
      <c r="CB45" s="41">
        <v>38</v>
      </c>
      <c r="CC45" s="41" t="s">
        <v>67</v>
      </c>
      <c r="CD45" s="41">
        <v>18</v>
      </c>
      <c r="CE45" s="41">
        <v>18</v>
      </c>
      <c r="CF45" s="41">
        <v>33</v>
      </c>
      <c r="CG45" s="41" t="s">
        <v>69</v>
      </c>
      <c r="CH45" s="41">
        <v>16</v>
      </c>
      <c r="CI45" s="41">
        <v>18</v>
      </c>
      <c r="CJ45" s="41">
        <v>36</v>
      </c>
      <c r="CK45" s="41" t="s">
        <v>67</v>
      </c>
      <c r="CL45" s="41">
        <v>9</v>
      </c>
      <c r="CM45" s="41">
        <v>20</v>
      </c>
      <c r="CN45" s="41" t="s">
        <v>65</v>
      </c>
      <c r="CO45" s="41">
        <v>10</v>
      </c>
      <c r="CP45" s="57">
        <f t="shared" si="29"/>
        <v>257</v>
      </c>
      <c r="CQ45" s="57">
        <f t="shared" si="30"/>
        <v>94</v>
      </c>
      <c r="CR45" s="58">
        <f t="shared" si="31"/>
        <v>7.02</v>
      </c>
      <c r="CS45" s="57" t="str">
        <f t="shared" si="32"/>
        <v>FC</v>
      </c>
      <c r="CT45" s="57">
        <f t="shared" si="33"/>
        <v>0</v>
      </c>
      <c r="CU45" s="57">
        <f t="shared" si="34"/>
        <v>0</v>
      </c>
      <c r="CV45" s="57">
        <f t="shared" si="18"/>
        <v>0</v>
      </c>
      <c r="CW45" s="57">
        <f t="shared" si="35"/>
        <v>28</v>
      </c>
    </row>
    <row r="46" spans="1:101">
      <c r="A46" s="50">
        <v>38</v>
      </c>
      <c r="B46" s="41" t="s">
        <v>91</v>
      </c>
      <c r="C46" s="66" t="s">
        <v>250</v>
      </c>
      <c r="D46" s="41">
        <v>22</v>
      </c>
      <c r="E46" s="41">
        <v>32</v>
      </c>
      <c r="F46" s="41">
        <v>54</v>
      </c>
      <c r="G46" s="56">
        <f t="shared" si="19"/>
        <v>0</v>
      </c>
      <c r="H46" s="41" t="s">
        <v>68</v>
      </c>
      <c r="I46" s="41">
        <v>24</v>
      </c>
      <c r="J46" s="41">
        <v>32</v>
      </c>
      <c r="K46" s="41">
        <v>30</v>
      </c>
      <c r="L46" s="41">
        <v>62</v>
      </c>
      <c r="M46" s="56">
        <f t="shared" si="20"/>
        <v>0</v>
      </c>
      <c r="N46" s="41" t="s">
        <v>69</v>
      </c>
      <c r="O46" s="41">
        <v>32</v>
      </c>
      <c r="P46" s="41">
        <v>27</v>
      </c>
      <c r="Q46" s="41">
        <v>15</v>
      </c>
      <c r="R46" s="41">
        <v>42</v>
      </c>
      <c r="S46" s="56">
        <f t="shared" si="21"/>
        <v>0</v>
      </c>
      <c r="T46" s="41" t="s">
        <v>66</v>
      </c>
      <c r="U46" s="41">
        <v>0</v>
      </c>
      <c r="V46" s="41">
        <v>22</v>
      </c>
      <c r="W46" s="41">
        <v>22</v>
      </c>
      <c r="X46" s="41">
        <v>44</v>
      </c>
      <c r="Y46" s="56">
        <f t="shared" si="22"/>
        <v>0</v>
      </c>
      <c r="Z46" s="41" t="s">
        <v>72</v>
      </c>
      <c r="AA46" s="41">
        <v>16</v>
      </c>
      <c r="AB46" s="41">
        <v>39</v>
      </c>
      <c r="AC46" s="41">
        <v>27</v>
      </c>
      <c r="AD46" s="41">
        <v>66</v>
      </c>
      <c r="AE46" s="56">
        <f t="shared" si="23"/>
        <v>0</v>
      </c>
      <c r="AF46" s="41" t="s">
        <v>69</v>
      </c>
      <c r="AG46" s="41">
        <v>32</v>
      </c>
      <c r="AH46" s="41">
        <v>17</v>
      </c>
      <c r="AI46" s="41">
        <v>37</v>
      </c>
      <c r="AJ46" s="41" t="s">
        <v>67</v>
      </c>
      <c r="AK46" s="41">
        <v>9</v>
      </c>
      <c r="AL46" s="41">
        <v>17</v>
      </c>
      <c r="AM46" s="41">
        <v>22</v>
      </c>
      <c r="AN46" s="41" t="s">
        <v>68</v>
      </c>
      <c r="AO46" s="41">
        <v>12</v>
      </c>
      <c r="AP46" s="41">
        <v>16</v>
      </c>
      <c r="AQ46" s="41">
        <v>33</v>
      </c>
      <c r="AR46" s="41" t="s">
        <v>69</v>
      </c>
      <c r="AS46" s="41">
        <v>8</v>
      </c>
      <c r="AT46" s="41">
        <v>20</v>
      </c>
      <c r="AU46" s="41" t="s">
        <v>65</v>
      </c>
      <c r="AV46" s="41">
        <v>10</v>
      </c>
      <c r="AW46" s="41">
        <v>24</v>
      </c>
      <c r="AX46" s="41">
        <v>16</v>
      </c>
      <c r="AY46" s="41">
        <v>40</v>
      </c>
      <c r="AZ46" s="56">
        <f t="shared" si="24"/>
        <v>0</v>
      </c>
      <c r="BA46" s="41" t="s">
        <v>66</v>
      </c>
      <c r="BB46" s="41">
        <v>0</v>
      </c>
      <c r="BC46" s="41">
        <v>26</v>
      </c>
      <c r="BD46" s="41">
        <v>30</v>
      </c>
      <c r="BE46" s="41">
        <v>56</v>
      </c>
      <c r="BF46" s="56">
        <f t="shared" si="25"/>
        <v>0</v>
      </c>
      <c r="BG46" s="41" t="s">
        <v>70</v>
      </c>
      <c r="BH46" s="41">
        <v>21</v>
      </c>
      <c r="BI46" s="41">
        <v>31</v>
      </c>
      <c r="BJ46" s="41">
        <v>25</v>
      </c>
      <c r="BK46" s="41">
        <v>56</v>
      </c>
      <c r="BL46" s="56">
        <f t="shared" si="26"/>
        <v>0</v>
      </c>
      <c r="BM46" s="41" t="s">
        <v>70</v>
      </c>
      <c r="BN46" s="41">
        <v>28</v>
      </c>
      <c r="BO46" s="41">
        <v>30</v>
      </c>
      <c r="BP46" s="41">
        <v>37</v>
      </c>
      <c r="BQ46" s="41">
        <v>67</v>
      </c>
      <c r="BR46" s="56">
        <f t="shared" si="27"/>
        <v>0</v>
      </c>
      <c r="BS46" s="41" t="s">
        <v>69</v>
      </c>
      <c r="BT46" s="41">
        <v>32</v>
      </c>
      <c r="BU46" s="41">
        <v>27</v>
      </c>
      <c r="BV46" s="41">
        <v>31</v>
      </c>
      <c r="BW46" s="41">
        <v>58</v>
      </c>
      <c r="BX46" s="56">
        <f t="shared" si="28"/>
        <v>0</v>
      </c>
      <c r="BY46" s="41" t="s">
        <v>70</v>
      </c>
      <c r="BZ46" s="41">
        <v>28</v>
      </c>
      <c r="CA46" s="41">
        <v>20</v>
      </c>
      <c r="CB46" s="41">
        <v>37</v>
      </c>
      <c r="CC46" s="41" t="s">
        <v>67</v>
      </c>
      <c r="CD46" s="41">
        <v>18</v>
      </c>
      <c r="CE46" s="41">
        <v>20</v>
      </c>
      <c r="CF46" s="41">
        <v>39</v>
      </c>
      <c r="CG46" s="41" t="s">
        <v>67</v>
      </c>
      <c r="CH46" s="41">
        <v>18</v>
      </c>
      <c r="CI46" s="41">
        <v>20</v>
      </c>
      <c r="CJ46" s="41">
        <v>37</v>
      </c>
      <c r="CK46" s="41" t="s">
        <v>67</v>
      </c>
      <c r="CL46" s="41">
        <v>9</v>
      </c>
      <c r="CM46" s="41">
        <v>18</v>
      </c>
      <c r="CN46" s="41" t="s">
        <v>67</v>
      </c>
      <c r="CO46" s="41">
        <v>9</v>
      </c>
      <c r="CP46" s="57">
        <f t="shared" si="29"/>
        <v>213</v>
      </c>
      <c r="CQ46" s="57">
        <f t="shared" si="30"/>
        <v>93</v>
      </c>
      <c r="CR46" s="58">
        <f t="shared" si="31"/>
        <v>0</v>
      </c>
      <c r="CS46" s="57" t="str">
        <f t="shared" si="32"/>
        <v>Fail</v>
      </c>
      <c r="CT46" s="57">
        <f t="shared" si="33"/>
        <v>2</v>
      </c>
      <c r="CU46" s="57">
        <f t="shared" si="34"/>
        <v>0</v>
      </c>
      <c r="CV46" s="57">
        <f t="shared" si="18"/>
        <v>2</v>
      </c>
      <c r="CW46" s="57" t="str">
        <f t="shared" si="35"/>
        <v>-</v>
      </c>
    </row>
    <row r="47" spans="1:101">
      <c r="A47" s="50">
        <v>39</v>
      </c>
      <c r="B47" s="41" t="s">
        <v>92</v>
      </c>
      <c r="C47" s="66" t="s">
        <v>251</v>
      </c>
      <c r="D47" s="41">
        <v>27</v>
      </c>
      <c r="E47" s="41">
        <v>22</v>
      </c>
      <c r="F47" s="41">
        <v>49</v>
      </c>
      <c r="G47" s="56">
        <f t="shared" si="19"/>
        <v>0</v>
      </c>
      <c r="H47" s="41" t="s">
        <v>71</v>
      </c>
      <c r="I47" s="41">
        <v>20</v>
      </c>
      <c r="J47" s="41">
        <v>24</v>
      </c>
      <c r="K47" s="41">
        <v>28</v>
      </c>
      <c r="L47" s="41">
        <v>52</v>
      </c>
      <c r="M47" s="56">
        <f t="shared" si="20"/>
        <v>0</v>
      </c>
      <c r="N47" s="41" t="s">
        <v>68</v>
      </c>
      <c r="O47" s="41">
        <v>24</v>
      </c>
      <c r="P47" s="41">
        <v>26</v>
      </c>
      <c r="Q47" s="41">
        <v>26</v>
      </c>
      <c r="R47" s="41">
        <v>52</v>
      </c>
      <c r="S47" s="56">
        <f t="shared" si="21"/>
        <v>0</v>
      </c>
      <c r="T47" s="41" t="s">
        <v>68</v>
      </c>
      <c r="U47" s="41">
        <v>24</v>
      </c>
      <c r="V47" s="41">
        <v>21</v>
      </c>
      <c r="W47" s="41">
        <v>33</v>
      </c>
      <c r="X47" s="41">
        <v>54</v>
      </c>
      <c r="Y47" s="56">
        <f t="shared" si="22"/>
        <v>0</v>
      </c>
      <c r="Z47" s="41" t="s">
        <v>68</v>
      </c>
      <c r="AA47" s="41">
        <v>24</v>
      </c>
      <c r="AB47" s="41">
        <v>32</v>
      </c>
      <c r="AC47" s="41">
        <v>25</v>
      </c>
      <c r="AD47" s="41">
        <v>57</v>
      </c>
      <c r="AE47" s="56">
        <f t="shared" si="23"/>
        <v>0</v>
      </c>
      <c r="AF47" s="41" t="s">
        <v>70</v>
      </c>
      <c r="AG47" s="41">
        <v>28</v>
      </c>
      <c r="AH47" s="41">
        <v>17</v>
      </c>
      <c r="AI47" s="41">
        <v>30</v>
      </c>
      <c r="AJ47" s="41" t="s">
        <v>69</v>
      </c>
      <c r="AK47" s="41">
        <v>8</v>
      </c>
      <c r="AL47" s="41">
        <v>16</v>
      </c>
      <c r="AM47" s="41">
        <v>25</v>
      </c>
      <c r="AN47" s="41" t="s">
        <v>68</v>
      </c>
      <c r="AO47" s="41">
        <v>12</v>
      </c>
      <c r="AP47" s="41">
        <v>16</v>
      </c>
      <c r="AQ47" s="41">
        <v>35</v>
      </c>
      <c r="AR47" s="41" t="s">
        <v>69</v>
      </c>
      <c r="AS47" s="41">
        <v>8</v>
      </c>
      <c r="AT47" s="41">
        <v>13</v>
      </c>
      <c r="AU47" s="41" t="s">
        <v>68</v>
      </c>
      <c r="AV47" s="41">
        <v>6</v>
      </c>
      <c r="AW47" s="41">
        <v>12</v>
      </c>
      <c r="AX47" s="41">
        <v>14</v>
      </c>
      <c r="AY47" s="41">
        <v>26</v>
      </c>
      <c r="AZ47" s="56">
        <f t="shared" si="24"/>
        <v>0</v>
      </c>
      <c r="BA47" s="41" t="s">
        <v>66</v>
      </c>
      <c r="BB47" s="41">
        <v>0</v>
      </c>
      <c r="BC47" s="41">
        <v>24</v>
      </c>
      <c r="BD47" s="41">
        <v>24</v>
      </c>
      <c r="BE47" s="41">
        <v>48</v>
      </c>
      <c r="BF47" s="56">
        <f t="shared" si="25"/>
        <v>0</v>
      </c>
      <c r="BG47" s="41" t="s">
        <v>71</v>
      </c>
      <c r="BH47" s="41">
        <v>15</v>
      </c>
      <c r="BI47" s="41">
        <v>24</v>
      </c>
      <c r="BJ47" s="41">
        <v>20</v>
      </c>
      <c r="BK47" s="41">
        <v>44</v>
      </c>
      <c r="BL47" s="56">
        <f t="shared" si="26"/>
        <v>0</v>
      </c>
      <c r="BM47" s="41" t="s">
        <v>72</v>
      </c>
      <c r="BN47" s="41">
        <v>16</v>
      </c>
      <c r="BO47" s="41">
        <v>22</v>
      </c>
      <c r="BP47" s="41">
        <v>23</v>
      </c>
      <c r="BQ47" s="41">
        <v>45</v>
      </c>
      <c r="BR47" s="56">
        <f t="shared" si="27"/>
        <v>0</v>
      </c>
      <c r="BS47" s="41" t="s">
        <v>71</v>
      </c>
      <c r="BT47" s="41">
        <v>20</v>
      </c>
      <c r="BU47" s="41">
        <v>16</v>
      </c>
      <c r="BV47" s="41">
        <v>25</v>
      </c>
      <c r="BW47" s="41">
        <v>41</v>
      </c>
      <c r="BX47" s="56">
        <f t="shared" si="28"/>
        <v>0</v>
      </c>
      <c r="BY47" s="41" t="s">
        <v>72</v>
      </c>
      <c r="BZ47" s="41">
        <v>16</v>
      </c>
      <c r="CA47" s="41">
        <v>17</v>
      </c>
      <c r="CB47" s="41">
        <v>33</v>
      </c>
      <c r="CC47" s="41" t="s">
        <v>69</v>
      </c>
      <c r="CD47" s="41">
        <v>16</v>
      </c>
      <c r="CE47" s="41">
        <v>17</v>
      </c>
      <c r="CF47" s="41">
        <v>30</v>
      </c>
      <c r="CG47" s="41" t="s">
        <v>69</v>
      </c>
      <c r="CH47" s="41">
        <v>16</v>
      </c>
      <c r="CI47" s="41">
        <v>17</v>
      </c>
      <c r="CJ47" s="41">
        <v>33</v>
      </c>
      <c r="CK47" s="41" t="s">
        <v>69</v>
      </c>
      <c r="CL47" s="41">
        <v>8</v>
      </c>
      <c r="CM47" s="41">
        <v>17</v>
      </c>
      <c r="CN47" s="41" t="s">
        <v>69</v>
      </c>
      <c r="CO47" s="41">
        <v>8</v>
      </c>
      <c r="CP47" s="57">
        <f t="shared" si="29"/>
        <v>187</v>
      </c>
      <c r="CQ47" s="57">
        <f t="shared" si="30"/>
        <v>82</v>
      </c>
      <c r="CR47" s="58">
        <f t="shared" si="31"/>
        <v>0</v>
      </c>
      <c r="CS47" s="57" t="str">
        <f t="shared" si="32"/>
        <v>Fail</v>
      </c>
      <c r="CT47" s="57">
        <f t="shared" si="33"/>
        <v>1</v>
      </c>
      <c r="CU47" s="57">
        <f t="shared" si="34"/>
        <v>0</v>
      </c>
      <c r="CV47" s="57">
        <f t="shared" si="18"/>
        <v>1</v>
      </c>
      <c r="CW47" s="57" t="str">
        <f t="shared" si="35"/>
        <v>-</v>
      </c>
    </row>
    <row r="48" spans="1:101">
      <c r="A48" s="50">
        <v>40</v>
      </c>
      <c r="B48" s="41" t="s">
        <v>93</v>
      </c>
      <c r="C48" s="66" t="s">
        <v>252</v>
      </c>
      <c r="D48" s="41">
        <v>27</v>
      </c>
      <c r="E48" s="41">
        <v>28</v>
      </c>
      <c r="F48" s="41">
        <v>55</v>
      </c>
      <c r="G48" s="56">
        <f t="shared" si="19"/>
        <v>0</v>
      </c>
      <c r="H48" s="41" t="s">
        <v>70</v>
      </c>
      <c r="I48" s="41">
        <v>28</v>
      </c>
      <c r="J48" s="41">
        <v>27</v>
      </c>
      <c r="K48" s="41">
        <v>20</v>
      </c>
      <c r="L48" s="41">
        <v>47</v>
      </c>
      <c r="M48" s="56">
        <f t="shared" si="20"/>
        <v>0</v>
      </c>
      <c r="N48" s="41" t="s">
        <v>71</v>
      </c>
      <c r="O48" s="41">
        <v>20</v>
      </c>
      <c r="P48" s="41">
        <v>36</v>
      </c>
      <c r="Q48" s="41">
        <v>27</v>
      </c>
      <c r="R48" s="41">
        <v>63</v>
      </c>
      <c r="S48" s="56">
        <f t="shared" si="21"/>
        <v>0</v>
      </c>
      <c r="T48" s="41" t="s">
        <v>69</v>
      </c>
      <c r="U48" s="41">
        <v>32</v>
      </c>
      <c r="V48" s="41">
        <v>25</v>
      </c>
      <c r="W48" s="41">
        <v>20</v>
      </c>
      <c r="X48" s="41">
        <v>45</v>
      </c>
      <c r="Y48" s="56">
        <f t="shared" si="22"/>
        <v>0</v>
      </c>
      <c r="Z48" s="41" t="s">
        <v>71</v>
      </c>
      <c r="AA48" s="41">
        <v>20</v>
      </c>
      <c r="AB48" s="41">
        <v>27</v>
      </c>
      <c r="AC48" s="41">
        <v>34</v>
      </c>
      <c r="AD48" s="41">
        <v>61</v>
      </c>
      <c r="AE48" s="56">
        <f t="shared" si="23"/>
        <v>0</v>
      </c>
      <c r="AF48" s="41" t="s">
        <v>69</v>
      </c>
      <c r="AG48" s="41">
        <v>32</v>
      </c>
      <c r="AH48" s="41">
        <v>17</v>
      </c>
      <c r="AI48" s="41">
        <v>29</v>
      </c>
      <c r="AJ48" s="41" t="s">
        <v>69</v>
      </c>
      <c r="AK48" s="41">
        <v>8</v>
      </c>
      <c r="AL48" s="41">
        <v>18</v>
      </c>
      <c r="AM48" s="41">
        <v>38</v>
      </c>
      <c r="AN48" s="41" t="s">
        <v>67</v>
      </c>
      <c r="AO48" s="41">
        <v>18</v>
      </c>
      <c r="AP48" s="41">
        <v>19</v>
      </c>
      <c r="AQ48" s="41">
        <v>41</v>
      </c>
      <c r="AR48" s="41" t="s">
        <v>65</v>
      </c>
      <c r="AS48" s="41">
        <v>10</v>
      </c>
      <c r="AT48" s="41">
        <v>15</v>
      </c>
      <c r="AU48" s="41" t="s">
        <v>69</v>
      </c>
      <c r="AV48" s="41">
        <v>8</v>
      </c>
      <c r="AW48" s="41">
        <v>33</v>
      </c>
      <c r="AX48" s="41">
        <v>46</v>
      </c>
      <c r="AY48" s="41">
        <v>79</v>
      </c>
      <c r="AZ48" s="56">
        <f t="shared" si="24"/>
        <v>0</v>
      </c>
      <c r="BA48" s="41" t="s">
        <v>67</v>
      </c>
      <c r="BB48" s="41">
        <v>36</v>
      </c>
      <c r="BC48" s="41">
        <v>41</v>
      </c>
      <c r="BD48" s="41">
        <v>32</v>
      </c>
      <c r="BE48" s="41">
        <v>73</v>
      </c>
      <c r="BF48" s="56">
        <f t="shared" si="25"/>
        <v>0</v>
      </c>
      <c r="BG48" s="41" t="s">
        <v>67</v>
      </c>
      <c r="BH48" s="41">
        <v>27</v>
      </c>
      <c r="BI48" s="41">
        <v>19</v>
      </c>
      <c r="BJ48" s="41">
        <v>21</v>
      </c>
      <c r="BK48" s="41">
        <v>40</v>
      </c>
      <c r="BL48" s="56">
        <f t="shared" si="26"/>
        <v>0</v>
      </c>
      <c r="BM48" s="41" t="s">
        <v>72</v>
      </c>
      <c r="BN48" s="41">
        <v>16</v>
      </c>
      <c r="BO48" s="41">
        <v>28</v>
      </c>
      <c r="BP48" s="41">
        <v>31</v>
      </c>
      <c r="BQ48" s="41">
        <v>59</v>
      </c>
      <c r="BR48" s="56">
        <f t="shared" si="27"/>
        <v>0</v>
      </c>
      <c r="BS48" s="41" t="s">
        <v>70</v>
      </c>
      <c r="BT48" s="41">
        <v>28</v>
      </c>
      <c r="BU48" s="41">
        <v>29</v>
      </c>
      <c r="BV48" s="41">
        <v>26</v>
      </c>
      <c r="BW48" s="41">
        <v>55</v>
      </c>
      <c r="BX48" s="56">
        <f t="shared" si="28"/>
        <v>0</v>
      </c>
      <c r="BY48" s="41" t="s">
        <v>70</v>
      </c>
      <c r="BZ48" s="41">
        <v>28</v>
      </c>
      <c r="CA48" s="41">
        <v>16</v>
      </c>
      <c r="CB48" s="41">
        <v>38</v>
      </c>
      <c r="CC48" s="41" t="s">
        <v>67</v>
      </c>
      <c r="CD48" s="41">
        <v>18</v>
      </c>
      <c r="CE48" s="41">
        <v>17</v>
      </c>
      <c r="CF48" s="41">
        <v>41</v>
      </c>
      <c r="CG48" s="41" t="s">
        <v>67</v>
      </c>
      <c r="CH48" s="41">
        <v>18</v>
      </c>
      <c r="CI48" s="41">
        <v>17</v>
      </c>
      <c r="CJ48" s="41">
        <v>42</v>
      </c>
      <c r="CK48" s="41" t="s">
        <v>67</v>
      </c>
      <c r="CL48" s="41">
        <v>9</v>
      </c>
      <c r="CM48" s="41">
        <v>17</v>
      </c>
      <c r="CN48" s="41" t="s">
        <v>69</v>
      </c>
      <c r="CO48" s="41">
        <v>8</v>
      </c>
      <c r="CP48" s="57">
        <f t="shared" si="29"/>
        <v>267</v>
      </c>
      <c r="CQ48" s="57">
        <f t="shared" si="30"/>
        <v>97</v>
      </c>
      <c r="CR48" s="58">
        <f t="shared" si="31"/>
        <v>7.28</v>
      </c>
      <c r="CS48" s="57" t="str">
        <f t="shared" si="32"/>
        <v>FC</v>
      </c>
      <c r="CT48" s="57">
        <f t="shared" si="33"/>
        <v>0</v>
      </c>
      <c r="CU48" s="57">
        <f t="shared" si="34"/>
        <v>0</v>
      </c>
      <c r="CV48" s="57">
        <f t="shared" si="18"/>
        <v>0</v>
      </c>
      <c r="CW48" s="57">
        <f t="shared" si="35"/>
        <v>26</v>
      </c>
    </row>
    <row r="49" spans="1:101">
      <c r="A49" s="50">
        <v>41</v>
      </c>
      <c r="B49" s="41" t="s">
        <v>193</v>
      </c>
      <c r="C49" s="66" t="s">
        <v>253</v>
      </c>
      <c r="D49" s="41">
        <v>28</v>
      </c>
      <c r="E49" s="41">
        <v>24</v>
      </c>
      <c r="F49" s="41">
        <v>52</v>
      </c>
      <c r="G49" s="56">
        <f t="shared" si="19"/>
        <v>0</v>
      </c>
      <c r="H49" s="41" t="s">
        <v>68</v>
      </c>
      <c r="I49" s="41">
        <v>24</v>
      </c>
      <c r="J49" s="41">
        <v>29</v>
      </c>
      <c r="K49" s="41">
        <v>24</v>
      </c>
      <c r="L49" s="41">
        <v>53</v>
      </c>
      <c r="M49" s="56">
        <f t="shared" si="20"/>
        <v>0</v>
      </c>
      <c r="N49" s="41" t="s">
        <v>68</v>
      </c>
      <c r="O49" s="41">
        <v>24</v>
      </c>
      <c r="P49" s="41">
        <v>26</v>
      </c>
      <c r="Q49" s="41">
        <v>22</v>
      </c>
      <c r="R49" s="41">
        <v>48</v>
      </c>
      <c r="S49" s="56">
        <f t="shared" si="21"/>
        <v>0</v>
      </c>
      <c r="T49" s="41" t="s">
        <v>71</v>
      </c>
      <c r="U49" s="41">
        <v>20</v>
      </c>
      <c r="V49" s="41">
        <v>26</v>
      </c>
      <c r="W49" s="41">
        <v>26</v>
      </c>
      <c r="X49" s="41">
        <v>52</v>
      </c>
      <c r="Y49" s="56">
        <f t="shared" si="22"/>
        <v>0</v>
      </c>
      <c r="Z49" s="41" t="s">
        <v>68</v>
      </c>
      <c r="AA49" s="41">
        <v>24</v>
      </c>
      <c r="AB49" s="41">
        <v>32</v>
      </c>
      <c r="AC49" s="41">
        <v>35</v>
      </c>
      <c r="AD49" s="41">
        <v>67</v>
      </c>
      <c r="AE49" s="56">
        <f t="shared" si="23"/>
        <v>0</v>
      </c>
      <c r="AF49" s="41" t="s">
        <v>69</v>
      </c>
      <c r="AG49" s="41">
        <v>32</v>
      </c>
      <c r="AH49" s="41">
        <v>16</v>
      </c>
      <c r="AI49" s="41">
        <v>32</v>
      </c>
      <c r="AJ49" s="41" t="s">
        <v>69</v>
      </c>
      <c r="AK49" s="41">
        <v>8</v>
      </c>
      <c r="AL49" s="41">
        <v>16</v>
      </c>
      <c r="AM49" s="41">
        <v>38</v>
      </c>
      <c r="AN49" s="41" t="s">
        <v>67</v>
      </c>
      <c r="AO49" s="41">
        <v>18</v>
      </c>
      <c r="AP49" s="41">
        <v>16</v>
      </c>
      <c r="AQ49" s="41">
        <v>30</v>
      </c>
      <c r="AR49" s="41" t="s">
        <v>69</v>
      </c>
      <c r="AS49" s="41">
        <v>8</v>
      </c>
      <c r="AT49" s="41">
        <v>19</v>
      </c>
      <c r="AU49" s="41" t="s">
        <v>67</v>
      </c>
      <c r="AV49" s="41">
        <v>9</v>
      </c>
      <c r="AW49" s="41">
        <v>27</v>
      </c>
      <c r="AX49" s="41">
        <v>34</v>
      </c>
      <c r="AY49" s="41">
        <v>61</v>
      </c>
      <c r="AZ49" s="56">
        <f t="shared" si="24"/>
        <v>0</v>
      </c>
      <c r="BA49" s="41" t="s">
        <v>69</v>
      </c>
      <c r="BB49" s="41">
        <v>32</v>
      </c>
      <c r="BC49" s="41">
        <v>36</v>
      </c>
      <c r="BD49" s="41">
        <v>28</v>
      </c>
      <c r="BE49" s="41">
        <v>64</v>
      </c>
      <c r="BF49" s="56">
        <f t="shared" si="25"/>
        <v>0</v>
      </c>
      <c r="BG49" s="41" t="s">
        <v>69</v>
      </c>
      <c r="BH49" s="41">
        <v>24</v>
      </c>
      <c r="BI49" s="41">
        <v>23</v>
      </c>
      <c r="BJ49" s="41">
        <v>21</v>
      </c>
      <c r="BK49" s="41">
        <v>44</v>
      </c>
      <c r="BL49" s="56">
        <f t="shared" si="26"/>
        <v>0</v>
      </c>
      <c r="BM49" s="41" t="s">
        <v>72</v>
      </c>
      <c r="BN49" s="41">
        <v>16</v>
      </c>
      <c r="BO49" s="41">
        <v>29</v>
      </c>
      <c r="BP49" s="41">
        <v>20</v>
      </c>
      <c r="BQ49" s="41">
        <v>49</v>
      </c>
      <c r="BR49" s="56">
        <f t="shared" si="27"/>
        <v>0</v>
      </c>
      <c r="BS49" s="41" t="s">
        <v>71</v>
      </c>
      <c r="BT49" s="41">
        <v>20</v>
      </c>
      <c r="BU49" s="41">
        <v>22</v>
      </c>
      <c r="BV49" s="41">
        <v>23</v>
      </c>
      <c r="BW49" s="41">
        <v>45</v>
      </c>
      <c r="BX49" s="56">
        <f t="shared" si="28"/>
        <v>0</v>
      </c>
      <c r="BY49" s="41" t="s">
        <v>71</v>
      </c>
      <c r="BZ49" s="41">
        <v>20</v>
      </c>
      <c r="CA49" s="41">
        <v>16</v>
      </c>
      <c r="CB49" s="41">
        <v>30</v>
      </c>
      <c r="CC49" s="41" t="s">
        <v>69</v>
      </c>
      <c r="CD49" s="41">
        <v>16</v>
      </c>
      <c r="CE49" s="41">
        <v>17</v>
      </c>
      <c r="CF49" s="41">
        <v>30</v>
      </c>
      <c r="CG49" s="41" t="s">
        <v>69</v>
      </c>
      <c r="CH49" s="41">
        <v>16</v>
      </c>
      <c r="CI49" s="41">
        <v>16</v>
      </c>
      <c r="CJ49" s="41">
        <v>40</v>
      </c>
      <c r="CK49" s="41" t="s">
        <v>67</v>
      </c>
      <c r="CL49" s="41">
        <v>9</v>
      </c>
      <c r="CM49" s="41">
        <v>15</v>
      </c>
      <c r="CN49" s="41" t="s">
        <v>69</v>
      </c>
      <c r="CO49" s="41">
        <v>8</v>
      </c>
      <c r="CP49" s="57">
        <f t="shared" si="29"/>
        <v>236</v>
      </c>
      <c r="CQ49" s="57">
        <f t="shared" si="30"/>
        <v>92</v>
      </c>
      <c r="CR49" s="58">
        <f t="shared" si="31"/>
        <v>6.56</v>
      </c>
      <c r="CS49" s="57" t="str">
        <f t="shared" si="32"/>
        <v>HSC</v>
      </c>
      <c r="CT49" s="57">
        <f t="shared" si="33"/>
        <v>0</v>
      </c>
      <c r="CU49" s="57">
        <f t="shared" si="34"/>
        <v>0</v>
      </c>
      <c r="CV49" s="57">
        <f t="shared" si="18"/>
        <v>0</v>
      </c>
      <c r="CW49" s="57">
        <f t="shared" si="35"/>
        <v>36</v>
      </c>
    </row>
    <row r="50" spans="1:101">
      <c r="A50" s="50">
        <v>42</v>
      </c>
      <c r="B50" s="41" t="s">
        <v>194</v>
      </c>
      <c r="C50" s="66" t="s">
        <v>254</v>
      </c>
      <c r="D50" s="41">
        <v>33</v>
      </c>
      <c r="E50" s="41">
        <v>32</v>
      </c>
      <c r="F50" s="41">
        <v>65</v>
      </c>
      <c r="G50" s="56">
        <f t="shared" si="19"/>
        <v>0</v>
      </c>
      <c r="H50" s="41" t="s">
        <v>69</v>
      </c>
      <c r="I50" s="41">
        <v>32</v>
      </c>
      <c r="J50" s="41">
        <v>28</v>
      </c>
      <c r="K50" s="41">
        <v>24</v>
      </c>
      <c r="L50" s="41">
        <v>52</v>
      </c>
      <c r="M50" s="56">
        <f t="shared" si="20"/>
        <v>0</v>
      </c>
      <c r="N50" s="41" t="s">
        <v>68</v>
      </c>
      <c r="O50" s="41">
        <v>24</v>
      </c>
      <c r="P50" s="41">
        <v>31</v>
      </c>
      <c r="Q50" s="41">
        <v>25</v>
      </c>
      <c r="R50" s="41">
        <v>56</v>
      </c>
      <c r="S50" s="56">
        <f t="shared" si="21"/>
        <v>0</v>
      </c>
      <c r="T50" s="41" t="s">
        <v>70</v>
      </c>
      <c r="U50" s="41">
        <v>28</v>
      </c>
      <c r="V50" s="41">
        <v>29</v>
      </c>
      <c r="W50" s="41">
        <v>21</v>
      </c>
      <c r="X50" s="41">
        <v>50</v>
      </c>
      <c r="Y50" s="56">
        <f t="shared" si="22"/>
        <v>0</v>
      </c>
      <c r="Z50" s="41" t="s">
        <v>68</v>
      </c>
      <c r="AA50" s="41">
        <v>24</v>
      </c>
      <c r="AB50" s="41">
        <v>35</v>
      </c>
      <c r="AC50" s="41">
        <v>43</v>
      </c>
      <c r="AD50" s="41">
        <v>78</v>
      </c>
      <c r="AE50" s="56">
        <f t="shared" si="23"/>
        <v>0</v>
      </c>
      <c r="AF50" s="41" t="s">
        <v>67</v>
      </c>
      <c r="AG50" s="41">
        <v>36</v>
      </c>
      <c r="AH50" s="41">
        <v>23</v>
      </c>
      <c r="AI50" s="41">
        <v>44</v>
      </c>
      <c r="AJ50" s="41" t="s">
        <v>65</v>
      </c>
      <c r="AK50" s="41">
        <v>10</v>
      </c>
      <c r="AL50" s="41">
        <v>21</v>
      </c>
      <c r="AM50" s="41">
        <v>40</v>
      </c>
      <c r="AN50" s="41" t="s">
        <v>65</v>
      </c>
      <c r="AO50" s="41">
        <v>20</v>
      </c>
      <c r="AP50" s="41">
        <v>22</v>
      </c>
      <c r="AQ50" s="41">
        <v>42</v>
      </c>
      <c r="AR50" s="41" t="s">
        <v>65</v>
      </c>
      <c r="AS50" s="41">
        <v>10</v>
      </c>
      <c r="AT50" s="41">
        <v>19</v>
      </c>
      <c r="AU50" s="41" t="s">
        <v>67</v>
      </c>
      <c r="AV50" s="41">
        <v>9</v>
      </c>
      <c r="AW50" s="41">
        <v>39</v>
      </c>
      <c r="AX50" s="41">
        <v>36</v>
      </c>
      <c r="AY50" s="41">
        <v>75</v>
      </c>
      <c r="AZ50" s="56">
        <f t="shared" si="24"/>
        <v>0</v>
      </c>
      <c r="BA50" s="41" t="s">
        <v>67</v>
      </c>
      <c r="BB50" s="41">
        <v>36</v>
      </c>
      <c r="BC50" s="41">
        <v>35</v>
      </c>
      <c r="BD50" s="41">
        <v>32</v>
      </c>
      <c r="BE50" s="41">
        <v>67</v>
      </c>
      <c r="BF50" s="56">
        <f t="shared" si="25"/>
        <v>0</v>
      </c>
      <c r="BG50" s="41" t="s">
        <v>69</v>
      </c>
      <c r="BH50" s="41">
        <v>24</v>
      </c>
      <c r="BI50" s="41">
        <v>32</v>
      </c>
      <c r="BJ50" s="41">
        <v>25</v>
      </c>
      <c r="BK50" s="41">
        <v>57</v>
      </c>
      <c r="BL50" s="56">
        <f t="shared" si="26"/>
        <v>0</v>
      </c>
      <c r="BM50" s="41" t="s">
        <v>70</v>
      </c>
      <c r="BN50" s="41">
        <v>28</v>
      </c>
      <c r="BO50" s="41">
        <v>29</v>
      </c>
      <c r="BP50" s="41">
        <v>29</v>
      </c>
      <c r="BQ50" s="41">
        <v>58</v>
      </c>
      <c r="BR50" s="56">
        <f t="shared" si="27"/>
        <v>0</v>
      </c>
      <c r="BS50" s="41" t="s">
        <v>70</v>
      </c>
      <c r="BT50" s="41">
        <v>28</v>
      </c>
      <c r="BU50" s="41">
        <v>20</v>
      </c>
      <c r="BV50" s="41">
        <v>34</v>
      </c>
      <c r="BW50" s="41">
        <v>54</v>
      </c>
      <c r="BX50" s="56">
        <f t="shared" si="28"/>
        <v>0</v>
      </c>
      <c r="BY50" s="41" t="s">
        <v>68</v>
      </c>
      <c r="BZ50" s="41">
        <v>24</v>
      </c>
      <c r="CA50" s="41">
        <v>23</v>
      </c>
      <c r="CB50" s="41">
        <v>44</v>
      </c>
      <c r="CC50" s="41" t="s">
        <v>65</v>
      </c>
      <c r="CD50" s="41">
        <v>20</v>
      </c>
      <c r="CE50" s="41">
        <v>23</v>
      </c>
      <c r="CF50" s="41">
        <v>40</v>
      </c>
      <c r="CG50" s="41" t="s">
        <v>65</v>
      </c>
      <c r="CH50" s="41">
        <v>20</v>
      </c>
      <c r="CI50" s="41">
        <v>23</v>
      </c>
      <c r="CJ50" s="41">
        <v>41</v>
      </c>
      <c r="CK50" s="41" t="s">
        <v>65</v>
      </c>
      <c r="CL50" s="41">
        <v>10</v>
      </c>
      <c r="CM50" s="41">
        <v>23</v>
      </c>
      <c r="CN50" s="41" t="s">
        <v>65</v>
      </c>
      <c r="CO50" s="41">
        <v>10</v>
      </c>
      <c r="CP50" s="57">
        <f t="shared" si="29"/>
        <v>284</v>
      </c>
      <c r="CQ50" s="57">
        <f t="shared" si="30"/>
        <v>109</v>
      </c>
      <c r="CR50" s="58">
        <f t="shared" si="31"/>
        <v>7.86</v>
      </c>
      <c r="CS50" s="57" t="str">
        <f t="shared" si="32"/>
        <v>Dist</v>
      </c>
      <c r="CT50" s="57">
        <f t="shared" si="33"/>
        <v>0</v>
      </c>
      <c r="CU50" s="57">
        <f t="shared" si="34"/>
        <v>0</v>
      </c>
      <c r="CV50" s="57">
        <f t="shared" si="18"/>
        <v>0</v>
      </c>
      <c r="CW50" s="57">
        <f t="shared" si="35"/>
        <v>13</v>
      </c>
    </row>
    <row r="51" spans="1:101">
      <c r="A51" s="50">
        <v>43</v>
      </c>
      <c r="B51" s="41" t="s">
        <v>195</v>
      </c>
      <c r="C51" s="66" t="s">
        <v>255</v>
      </c>
      <c r="D51" s="41">
        <v>35</v>
      </c>
      <c r="E51" s="41">
        <v>31</v>
      </c>
      <c r="F51" s="41">
        <v>66</v>
      </c>
      <c r="G51" s="56">
        <f t="shared" si="19"/>
        <v>0</v>
      </c>
      <c r="H51" s="41" t="s">
        <v>69</v>
      </c>
      <c r="I51" s="41">
        <v>32</v>
      </c>
      <c r="J51" s="41">
        <v>36</v>
      </c>
      <c r="K51" s="41">
        <v>32</v>
      </c>
      <c r="L51" s="41">
        <v>68</v>
      </c>
      <c r="M51" s="56">
        <f t="shared" si="20"/>
        <v>0</v>
      </c>
      <c r="N51" s="41" t="s">
        <v>69</v>
      </c>
      <c r="O51" s="41">
        <v>32</v>
      </c>
      <c r="P51" s="41">
        <v>30</v>
      </c>
      <c r="Q51" s="41">
        <v>29</v>
      </c>
      <c r="R51" s="41">
        <v>59</v>
      </c>
      <c r="S51" s="56">
        <f t="shared" si="21"/>
        <v>0</v>
      </c>
      <c r="T51" s="41" t="s">
        <v>70</v>
      </c>
      <c r="U51" s="41">
        <v>28</v>
      </c>
      <c r="V51" s="41">
        <v>34</v>
      </c>
      <c r="W51" s="41">
        <v>20</v>
      </c>
      <c r="X51" s="41">
        <v>54</v>
      </c>
      <c r="Y51" s="56">
        <f t="shared" si="22"/>
        <v>0</v>
      </c>
      <c r="Z51" s="41" t="s">
        <v>68</v>
      </c>
      <c r="AA51" s="41">
        <v>24</v>
      </c>
      <c r="AB51" s="41">
        <v>45</v>
      </c>
      <c r="AC51" s="41">
        <v>38</v>
      </c>
      <c r="AD51" s="41">
        <v>83</v>
      </c>
      <c r="AE51" s="56">
        <f t="shared" si="23"/>
        <v>0</v>
      </c>
      <c r="AF51" s="41" t="s">
        <v>65</v>
      </c>
      <c r="AG51" s="41">
        <v>40</v>
      </c>
      <c r="AH51" s="41">
        <v>20</v>
      </c>
      <c r="AI51" s="41">
        <v>40</v>
      </c>
      <c r="AJ51" s="41" t="s">
        <v>65</v>
      </c>
      <c r="AK51" s="41">
        <v>10</v>
      </c>
      <c r="AL51" s="41">
        <v>20</v>
      </c>
      <c r="AM51" s="41">
        <v>38</v>
      </c>
      <c r="AN51" s="41" t="s">
        <v>67</v>
      </c>
      <c r="AO51" s="41">
        <v>18</v>
      </c>
      <c r="AP51" s="41">
        <v>21</v>
      </c>
      <c r="AQ51" s="41">
        <v>40</v>
      </c>
      <c r="AR51" s="41" t="s">
        <v>65</v>
      </c>
      <c r="AS51" s="41">
        <v>10</v>
      </c>
      <c r="AT51" s="41">
        <v>20</v>
      </c>
      <c r="AU51" s="41" t="s">
        <v>65</v>
      </c>
      <c r="AV51" s="41">
        <v>10</v>
      </c>
      <c r="AW51" s="41">
        <v>32</v>
      </c>
      <c r="AX51" s="41">
        <v>36</v>
      </c>
      <c r="AY51" s="41">
        <v>68</v>
      </c>
      <c r="AZ51" s="56">
        <f t="shared" si="24"/>
        <v>0</v>
      </c>
      <c r="BA51" s="41" t="s">
        <v>69</v>
      </c>
      <c r="BB51" s="41">
        <v>32</v>
      </c>
      <c r="BC51" s="41">
        <v>36</v>
      </c>
      <c r="BD51" s="41">
        <v>28</v>
      </c>
      <c r="BE51" s="41">
        <v>64</v>
      </c>
      <c r="BF51" s="56">
        <f t="shared" si="25"/>
        <v>0</v>
      </c>
      <c r="BG51" s="41" t="s">
        <v>69</v>
      </c>
      <c r="BH51" s="41">
        <v>24</v>
      </c>
      <c r="BI51" s="41">
        <v>32</v>
      </c>
      <c r="BJ51" s="41">
        <v>26</v>
      </c>
      <c r="BK51" s="41">
        <v>58</v>
      </c>
      <c r="BL51" s="56">
        <f t="shared" si="26"/>
        <v>0</v>
      </c>
      <c r="BM51" s="41" t="s">
        <v>70</v>
      </c>
      <c r="BN51" s="41">
        <v>28</v>
      </c>
      <c r="BO51" s="41">
        <v>29</v>
      </c>
      <c r="BP51" s="41">
        <v>34</v>
      </c>
      <c r="BQ51" s="41">
        <v>63</v>
      </c>
      <c r="BR51" s="56">
        <f t="shared" si="27"/>
        <v>0</v>
      </c>
      <c r="BS51" s="41" t="s">
        <v>69</v>
      </c>
      <c r="BT51" s="41">
        <v>32</v>
      </c>
      <c r="BU51" s="41">
        <v>26</v>
      </c>
      <c r="BV51" s="41">
        <v>36</v>
      </c>
      <c r="BW51" s="41">
        <v>62</v>
      </c>
      <c r="BX51" s="56">
        <f t="shared" si="28"/>
        <v>0</v>
      </c>
      <c r="BY51" s="41" t="s">
        <v>69</v>
      </c>
      <c r="BZ51" s="41">
        <v>32</v>
      </c>
      <c r="CA51" s="41">
        <v>21</v>
      </c>
      <c r="CB51" s="41">
        <v>42</v>
      </c>
      <c r="CC51" s="41" t="s">
        <v>65</v>
      </c>
      <c r="CD51" s="41">
        <v>20</v>
      </c>
      <c r="CE51" s="41">
        <v>21</v>
      </c>
      <c r="CF51" s="41">
        <v>39</v>
      </c>
      <c r="CG51" s="41" t="s">
        <v>65</v>
      </c>
      <c r="CH51" s="41">
        <v>20</v>
      </c>
      <c r="CI51" s="41">
        <v>21</v>
      </c>
      <c r="CJ51" s="41">
        <v>43</v>
      </c>
      <c r="CK51" s="41" t="s">
        <v>65</v>
      </c>
      <c r="CL51" s="41">
        <v>10</v>
      </c>
      <c r="CM51" s="41">
        <v>21</v>
      </c>
      <c r="CN51" s="41" t="s">
        <v>65</v>
      </c>
      <c r="CO51" s="41">
        <v>10</v>
      </c>
      <c r="CP51" s="57">
        <f t="shared" si="29"/>
        <v>304</v>
      </c>
      <c r="CQ51" s="57">
        <f t="shared" si="30"/>
        <v>108</v>
      </c>
      <c r="CR51" s="58">
        <f t="shared" si="31"/>
        <v>8.24</v>
      </c>
      <c r="CS51" s="57" t="str">
        <f t="shared" si="32"/>
        <v>Dist</v>
      </c>
      <c r="CT51" s="57">
        <f t="shared" si="33"/>
        <v>0</v>
      </c>
      <c r="CU51" s="57">
        <f t="shared" si="34"/>
        <v>0</v>
      </c>
      <c r="CV51" s="57">
        <f t="shared" si="18"/>
        <v>0</v>
      </c>
      <c r="CW51" s="57">
        <f t="shared" si="35"/>
        <v>7</v>
      </c>
    </row>
    <row r="52" spans="1:101">
      <c r="A52" s="50">
        <v>44</v>
      </c>
      <c r="B52" s="41" t="s">
        <v>94</v>
      </c>
      <c r="C52" s="66" t="s">
        <v>256</v>
      </c>
      <c r="D52" s="41">
        <v>25</v>
      </c>
      <c r="E52" s="41">
        <v>39</v>
      </c>
      <c r="F52" s="41">
        <v>64</v>
      </c>
      <c r="G52" s="56">
        <f t="shared" si="19"/>
        <v>0</v>
      </c>
      <c r="H52" s="41" t="s">
        <v>69</v>
      </c>
      <c r="I52" s="41">
        <v>32</v>
      </c>
      <c r="J52" s="41">
        <v>30</v>
      </c>
      <c r="K52" s="41">
        <v>30</v>
      </c>
      <c r="L52" s="41">
        <v>60</v>
      </c>
      <c r="M52" s="56">
        <f t="shared" si="20"/>
        <v>0</v>
      </c>
      <c r="N52" s="41" t="s">
        <v>69</v>
      </c>
      <c r="O52" s="41">
        <v>32</v>
      </c>
      <c r="P52" s="41">
        <v>30</v>
      </c>
      <c r="Q52" s="41">
        <v>30</v>
      </c>
      <c r="R52" s="41">
        <v>60</v>
      </c>
      <c r="S52" s="56">
        <f t="shared" si="21"/>
        <v>0</v>
      </c>
      <c r="T52" s="41" t="s">
        <v>69</v>
      </c>
      <c r="U52" s="41">
        <v>32</v>
      </c>
      <c r="V52" s="41">
        <v>36</v>
      </c>
      <c r="W52" s="41">
        <v>24</v>
      </c>
      <c r="X52" s="41">
        <v>60</v>
      </c>
      <c r="Y52" s="56">
        <f t="shared" si="22"/>
        <v>0</v>
      </c>
      <c r="Z52" s="41" t="s">
        <v>69</v>
      </c>
      <c r="AA52" s="41">
        <v>32</v>
      </c>
      <c r="AB52" s="41">
        <v>36</v>
      </c>
      <c r="AC52" s="41">
        <v>46</v>
      </c>
      <c r="AD52" s="41">
        <v>82</v>
      </c>
      <c r="AE52" s="56">
        <f t="shared" si="23"/>
        <v>0</v>
      </c>
      <c r="AF52" s="41" t="s">
        <v>65</v>
      </c>
      <c r="AG52" s="41">
        <v>40</v>
      </c>
      <c r="AH52" s="41">
        <v>19</v>
      </c>
      <c r="AI52" s="41">
        <v>38</v>
      </c>
      <c r="AJ52" s="41" t="s">
        <v>67</v>
      </c>
      <c r="AK52" s="41">
        <v>9</v>
      </c>
      <c r="AL52" s="41">
        <v>20</v>
      </c>
      <c r="AM52" s="41">
        <v>38</v>
      </c>
      <c r="AN52" s="41" t="s">
        <v>67</v>
      </c>
      <c r="AO52" s="41">
        <v>18</v>
      </c>
      <c r="AP52" s="41">
        <v>20</v>
      </c>
      <c r="AQ52" s="41">
        <v>36</v>
      </c>
      <c r="AR52" s="41" t="s">
        <v>67</v>
      </c>
      <c r="AS52" s="41">
        <v>9</v>
      </c>
      <c r="AT52" s="41">
        <v>16</v>
      </c>
      <c r="AU52" s="41" t="s">
        <v>69</v>
      </c>
      <c r="AV52" s="41">
        <v>8</v>
      </c>
      <c r="AW52" s="41">
        <v>21</v>
      </c>
      <c r="AX52" s="41">
        <v>24</v>
      </c>
      <c r="AY52" s="41">
        <v>45</v>
      </c>
      <c r="AZ52" s="56">
        <f t="shared" si="24"/>
        <v>0</v>
      </c>
      <c r="BA52" s="41" t="s">
        <v>71</v>
      </c>
      <c r="BB52" s="41">
        <v>20</v>
      </c>
      <c r="BC52" s="41">
        <v>30</v>
      </c>
      <c r="BD52" s="41">
        <v>30</v>
      </c>
      <c r="BE52" s="41">
        <v>60</v>
      </c>
      <c r="BF52" s="56">
        <f t="shared" si="25"/>
        <v>0</v>
      </c>
      <c r="BG52" s="41" t="s">
        <v>69</v>
      </c>
      <c r="BH52" s="41">
        <v>24</v>
      </c>
      <c r="BI52" s="41">
        <v>32</v>
      </c>
      <c r="BJ52" s="41">
        <v>27</v>
      </c>
      <c r="BK52" s="41">
        <v>59</v>
      </c>
      <c r="BL52" s="56">
        <f t="shared" si="26"/>
        <v>0</v>
      </c>
      <c r="BM52" s="41" t="s">
        <v>70</v>
      </c>
      <c r="BN52" s="41">
        <v>28</v>
      </c>
      <c r="BO52" s="41">
        <v>38</v>
      </c>
      <c r="BP52" s="41">
        <v>42</v>
      </c>
      <c r="BQ52" s="41">
        <v>80</v>
      </c>
      <c r="BR52" s="56">
        <f t="shared" si="27"/>
        <v>0</v>
      </c>
      <c r="BS52" s="41" t="s">
        <v>65</v>
      </c>
      <c r="BT52" s="41">
        <v>40</v>
      </c>
      <c r="BU52" s="41">
        <v>28</v>
      </c>
      <c r="BV52" s="41">
        <v>22</v>
      </c>
      <c r="BW52" s="41">
        <v>50</v>
      </c>
      <c r="BX52" s="56">
        <f t="shared" si="28"/>
        <v>0</v>
      </c>
      <c r="BY52" s="41" t="s">
        <v>68</v>
      </c>
      <c r="BZ52" s="41">
        <v>24</v>
      </c>
      <c r="CA52" s="41">
        <v>20</v>
      </c>
      <c r="CB52" s="41">
        <v>44</v>
      </c>
      <c r="CC52" s="41" t="s">
        <v>65</v>
      </c>
      <c r="CD52" s="41">
        <v>20</v>
      </c>
      <c r="CE52" s="41">
        <v>20</v>
      </c>
      <c r="CF52" s="41">
        <v>35</v>
      </c>
      <c r="CG52" s="41" t="s">
        <v>67</v>
      </c>
      <c r="CH52" s="41">
        <v>18</v>
      </c>
      <c r="CI52" s="41">
        <v>21</v>
      </c>
      <c r="CJ52" s="41">
        <v>41</v>
      </c>
      <c r="CK52" s="41" t="s">
        <v>65</v>
      </c>
      <c r="CL52" s="41">
        <v>10</v>
      </c>
      <c r="CM52" s="41">
        <v>21</v>
      </c>
      <c r="CN52" s="41" t="s">
        <v>65</v>
      </c>
      <c r="CO52" s="41">
        <v>10</v>
      </c>
      <c r="CP52" s="57">
        <f t="shared" si="29"/>
        <v>304</v>
      </c>
      <c r="CQ52" s="57">
        <f t="shared" si="30"/>
        <v>102</v>
      </c>
      <c r="CR52" s="58">
        <f t="shared" si="31"/>
        <v>8.1199999999999992</v>
      </c>
      <c r="CS52" s="57" t="str">
        <f t="shared" si="32"/>
        <v>Dist</v>
      </c>
      <c r="CT52" s="57">
        <f t="shared" si="33"/>
        <v>0</v>
      </c>
      <c r="CU52" s="57">
        <f t="shared" si="34"/>
        <v>0</v>
      </c>
      <c r="CV52" s="57">
        <f t="shared" si="18"/>
        <v>0</v>
      </c>
      <c r="CW52" s="57">
        <f t="shared" si="35"/>
        <v>9</v>
      </c>
    </row>
    <row r="53" spans="1:101">
      <c r="A53" s="50">
        <v>45</v>
      </c>
      <c r="B53" s="41" t="s">
        <v>95</v>
      </c>
      <c r="C53" s="66" t="s">
        <v>257</v>
      </c>
      <c r="D53" s="41">
        <v>19</v>
      </c>
      <c r="E53" s="41">
        <v>21</v>
      </c>
      <c r="F53" s="41">
        <v>40</v>
      </c>
      <c r="G53" s="56">
        <f t="shared" si="19"/>
        <v>0</v>
      </c>
      <c r="H53" s="41" t="s">
        <v>72</v>
      </c>
      <c r="I53" s="41">
        <v>16</v>
      </c>
      <c r="J53" s="41">
        <v>21</v>
      </c>
      <c r="K53" s="41">
        <v>25</v>
      </c>
      <c r="L53" s="41">
        <v>46</v>
      </c>
      <c r="M53" s="56">
        <f t="shared" si="20"/>
        <v>0</v>
      </c>
      <c r="N53" s="41" t="s">
        <v>71</v>
      </c>
      <c r="O53" s="41">
        <v>20</v>
      </c>
      <c r="P53" s="41">
        <v>26</v>
      </c>
      <c r="Q53" s="41">
        <v>21</v>
      </c>
      <c r="R53" s="41">
        <v>47</v>
      </c>
      <c r="S53" s="56">
        <f t="shared" si="21"/>
        <v>0</v>
      </c>
      <c r="T53" s="41" t="s">
        <v>71</v>
      </c>
      <c r="U53" s="41">
        <v>20</v>
      </c>
      <c r="V53" s="41">
        <v>17</v>
      </c>
      <c r="W53" s="41">
        <v>28</v>
      </c>
      <c r="X53" s="41">
        <v>45</v>
      </c>
      <c r="Y53" s="56">
        <f t="shared" si="22"/>
        <v>0</v>
      </c>
      <c r="Z53" s="41" t="s">
        <v>71</v>
      </c>
      <c r="AA53" s="41">
        <v>20</v>
      </c>
      <c r="AB53" s="41">
        <v>32</v>
      </c>
      <c r="AC53" s="41">
        <v>33</v>
      </c>
      <c r="AD53" s="41">
        <v>65</v>
      </c>
      <c r="AE53" s="56">
        <f t="shared" si="23"/>
        <v>0</v>
      </c>
      <c r="AF53" s="41" t="s">
        <v>69</v>
      </c>
      <c r="AG53" s="41">
        <v>32</v>
      </c>
      <c r="AH53" s="41">
        <v>18</v>
      </c>
      <c r="AI53" s="41">
        <v>27</v>
      </c>
      <c r="AJ53" s="41" t="s">
        <v>69</v>
      </c>
      <c r="AK53" s="41">
        <v>8</v>
      </c>
      <c r="AL53" s="41">
        <v>17</v>
      </c>
      <c r="AM53" s="41">
        <v>30</v>
      </c>
      <c r="AN53" s="41" t="s">
        <v>69</v>
      </c>
      <c r="AO53" s="41">
        <v>16</v>
      </c>
      <c r="AP53" s="41">
        <v>17</v>
      </c>
      <c r="AQ53" s="41">
        <v>30</v>
      </c>
      <c r="AR53" s="41" t="s">
        <v>69</v>
      </c>
      <c r="AS53" s="41">
        <v>8</v>
      </c>
      <c r="AT53" s="41">
        <v>13</v>
      </c>
      <c r="AU53" s="41" t="s">
        <v>68</v>
      </c>
      <c r="AV53" s="41">
        <v>6</v>
      </c>
      <c r="AW53" s="41">
        <v>22</v>
      </c>
      <c r="AX53" s="41">
        <v>7</v>
      </c>
      <c r="AY53" s="41">
        <v>29</v>
      </c>
      <c r="AZ53" s="56">
        <f t="shared" si="24"/>
        <v>0</v>
      </c>
      <c r="BA53" s="41" t="s">
        <v>66</v>
      </c>
      <c r="BB53" s="41">
        <v>0</v>
      </c>
      <c r="BC53" s="41">
        <v>25</v>
      </c>
      <c r="BD53" s="41">
        <v>28</v>
      </c>
      <c r="BE53" s="41">
        <v>53</v>
      </c>
      <c r="BF53" s="56">
        <f t="shared" si="25"/>
        <v>0</v>
      </c>
      <c r="BG53" s="41" t="s">
        <v>68</v>
      </c>
      <c r="BH53" s="41">
        <v>18</v>
      </c>
      <c r="BI53" s="41">
        <v>28</v>
      </c>
      <c r="BJ53" s="41">
        <v>15</v>
      </c>
      <c r="BK53" s="41">
        <v>43</v>
      </c>
      <c r="BL53" s="56">
        <f t="shared" si="26"/>
        <v>0</v>
      </c>
      <c r="BM53" s="41" t="s">
        <v>66</v>
      </c>
      <c r="BN53" s="41">
        <v>0</v>
      </c>
      <c r="BO53" s="41">
        <v>28</v>
      </c>
      <c r="BP53" s="41">
        <v>26</v>
      </c>
      <c r="BQ53" s="41">
        <v>54</v>
      </c>
      <c r="BR53" s="56">
        <f t="shared" si="27"/>
        <v>0</v>
      </c>
      <c r="BS53" s="41" t="s">
        <v>68</v>
      </c>
      <c r="BT53" s="41">
        <v>24</v>
      </c>
      <c r="BU53" s="41">
        <v>15</v>
      </c>
      <c r="BV53" s="41">
        <v>25</v>
      </c>
      <c r="BW53" s="41">
        <v>40</v>
      </c>
      <c r="BX53" s="56">
        <f t="shared" si="28"/>
        <v>0</v>
      </c>
      <c r="BY53" s="41" t="s">
        <v>72</v>
      </c>
      <c r="BZ53" s="41">
        <v>16</v>
      </c>
      <c r="CA53" s="41">
        <v>19</v>
      </c>
      <c r="CB53" s="41">
        <v>35</v>
      </c>
      <c r="CC53" s="41" t="s">
        <v>67</v>
      </c>
      <c r="CD53" s="41">
        <v>18</v>
      </c>
      <c r="CE53" s="41">
        <v>18</v>
      </c>
      <c r="CF53" s="41">
        <v>32</v>
      </c>
      <c r="CG53" s="41" t="s">
        <v>69</v>
      </c>
      <c r="CH53" s="41">
        <v>16</v>
      </c>
      <c r="CI53" s="41">
        <v>18</v>
      </c>
      <c r="CJ53" s="41">
        <v>32</v>
      </c>
      <c r="CK53" s="41" t="s">
        <v>69</v>
      </c>
      <c r="CL53" s="41">
        <v>8</v>
      </c>
      <c r="CM53" s="41">
        <v>17</v>
      </c>
      <c r="CN53" s="41" t="s">
        <v>69</v>
      </c>
      <c r="CO53" s="41">
        <v>8</v>
      </c>
      <c r="CP53" s="57">
        <f t="shared" si="29"/>
        <v>166</v>
      </c>
      <c r="CQ53" s="57">
        <f t="shared" si="30"/>
        <v>88</v>
      </c>
      <c r="CR53" s="58">
        <f t="shared" si="31"/>
        <v>0</v>
      </c>
      <c r="CS53" s="57" t="str">
        <f t="shared" si="32"/>
        <v>Fail</v>
      </c>
      <c r="CT53" s="57">
        <f t="shared" si="33"/>
        <v>2</v>
      </c>
      <c r="CU53" s="57">
        <f t="shared" si="34"/>
        <v>0</v>
      </c>
      <c r="CV53" s="57">
        <f t="shared" si="18"/>
        <v>2</v>
      </c>
      <c r="CW53" s="57" t="str">
        <f t="shared" si="35"/>
        <v>-</v>
      </c>
    </row>
    <row r="54" spans="1:101">
      <c r="A54" s="50">
        <v>46</v>
      </c>
      <c r="B54" s="41" t="s">
        <v>96</v>
      </c>
      <c r="C54" s="66" t="s">
        <v>258</v>
      </c>
      <c r="D54" s="41">
        <v>33</v>
      </c>
      <c r="E54" s="41">
        <v>44</v>
      </c>
      <c r="F54" s="41">
        <v>77</v>
      </c>
      <c r="G54" s="56">
        <f t="shared" si="19"/>
        <v>0</v>
      </c>
      <c r="H54" s="41" t="s">
        <v>67</v>
      </c>
      <c r="I54" s="41">
        <v>36</v>
      </c>
      <c r="J54" s="41">
        <v>38</v>
      </c>
      <c r="K54" s="41">
        <v>32</v>
      </c>
      <c r="L54" s="41">
        <v>70</v>
      </c>
      <c r="M54" s="56">
        <f t="shared" si="20"/>
        <v>0</v>
      </c>
      <c r="N54" s="41" t="s">
        <v>67</v>
      </c>
      <c r="O54" s="41">
        <v>36</v>
      </c>
      <c r="P54" s="41">
        <v>38</v>
      </c>
      <c r="Q54" s="41">
        <v>32</v>
      </c>
      <c r="R54" s="41">
        <v>70</v>
      </c>
      <c r="S54" s="56">
        <f t="shared" si="21"/>
        <v>0</v>
      </c>
      <c r="T54" s="41" t="s">
        <v>67</v>
      </c>
      <c r="U54" s="41">
        <v>36</v>
      </c>
      <c r="V54" s="41">
        <v>28</v>
      </c>
      <c r="W54" s="41">
        <v>26</v>
      </c>
      <c r="X54" s="41">
        <v>54</v>
      </c>
      <c r="Y54" s="56">
        <f t="shared" si="22"/>
        <v>0</v>
      </c>
      <c r="Z54" s="41" t="s">
        <v>68</v>
      </c>
      <c r="AA54" s="41">
        <v>24</v>
      </c>
      <c r="AB54" s="41">
        <v>41</v>
      </c>
      <c r="AC54" s="41">
        <v>42</v>
      </c>
      <c r="AD54" s="41">
        <v>83</v>
      </c>
      <c r="AE54" s="56">
        <f t="shared" si="23"/>
        <v>0</v>
      </c>
      <c r="AF54" s="41" t="s">
        <v>65</v>
      </c>
      <c r="AG54" s="41">
        <v>40</v>
      </c>
      <c r="AH54" s="41">
        <v>23</v>
      </c>
      <c r="AI54" s="41">
        <v>43</v>
      </c>
      <c r="AJ54" s="41" t="s">
        <v>65</v>
      </c>
      <c r="AK54" s="41">
        <v>10</v>
      </c>
      <c r="AL54" s="41">
        <v>23</v>
      </c>
      <c r="AM54" s="41">
        <v>43</v>
      </c>
      <c r="AN54" s="41" t="s">
        <v>65</v>
      </c>
      <c r="AO54" s="41">
        <v>20</v>
      </c>
      <c r="AP54" s="41">
        <v>23</v>
      </c>
      <c r="AQ54" s="41">
        <v>42</v>
      </c>
      <c r="AR54" s="41" t="s">
        <v>65</v>
      </c>
      <c r="AS54" s="41">
        <v>10</v>
      </c>
      <c r="AT54" s="41">
        <v>21</v>
      </c>
      <c r="AU54" s="41" t="s">
        <v>65</v>
      </c>
      <c r="AV54" s="41">
        <v>10</v>
      </c>
      <c r="AW54" s="41">
        <v>29</v>
      </c>
      <c r="AX54" s="41">
        <v>20</v>
      </c>
      <c r="AY54" s="41">
        <v>49</v>
      </c>
      <c r="AZ54" s="56">
        <f t="shared" si="24"/>
        <v>0</v>
      </c>
      <c r="BA54" s="41" t="s">
        <v>71</v>
      </c>
      <c r="BB54" s="41">
        <v>20</v>
      </c>
      <c r="BC54" s="41">
        <v>32</v>
      </c>
      <c r="BD54" s="41">
        <v>39</v>
      </c>
      <c r="BE54" s="41">
        <v>71</v>
      </c>
      <c r="BF54" s="56">
        <f t="shared" si="25"/>
        <v>0</v>
      </c>
      <c r="BG54" s="41" t="s">
        <v>67</v>
      </c>
      <c r="BH54" s="41">
        <v>27</v>
      </c>
      <c r="BI54" s="41">
        <v>43</v>
      </c>
      <c r="BJ54" s="41">
        <v>33</v>
      </c>
      <c r="BK54" s="41">
        <v>76</v>
      </c>
      <c r="BL54" s="56">
        <f t="shared" si="26"/>
        <v>0</v>
      </c>
      <c r="BM54" s="41" t="s">
        <v>67</v>
      </c>
      <c r="BN54" s="41">
        <v>36</v>
      </c>
      <c r="BO54" s="41">
        <v>41</v>
      </c>
      <c r="BP54" s="41">
        <v>39</v>
      </c>
      <c r="BQ54" s="41">
        <v>80</v>
      </c>
      <c r="BR54" s="56">
        <f t="shared" si="27"/>
        <v>0</v>
      </c>
      <c r="BS54" s="41" t="s">
        <v>65</v>
      </c>
      <c r="BT54" s="41">
        <v>40</v>
      </c>
      <c r="BU54" s="41">
        <v>36</v>
      </c>
      <c r="BV54" s="41">
        <v>31</v>
      </c>
      <c r="BW54" s="41">
        <v>67</v>
      </c>
      <c r="BX54" s="56">
        <f t="shared" si="28"/>
        <v>0</v>
      </c>
      <c r="BY54" s="41" t="s">
        <v>69</v>
      </c>
      <c r="BZ54" s="41">
        <v>32</v>
      </c>
      <c r="CA54" s="41">
        <v>24</v>
      </c>
      <c r="CB54" s="41">
        <v>45</v>
      </c>
      <c r="CC54" s="41" t="s">
        <v>65</v>
      </c>
      <c r="CD54" s="41">
        <v>20</v>
      </c>
      <c r="CE54" s="41">
        <v>24</v>
      </c>
      <c r="CF54" s="41">
        <v>43</v>
      </c>
      <c r="CG54" s="41" t="s">
        <v>65</v>
      </c>
      <c r="CH54" s="41">
        <v>20</v>
      </c>
      <c r="CI54" s="41">
        <v>24</v>
      </c>
      <c r="CJ54" s="41">
        <v>45</v>
      </c>
      <c r="CK54" s="41" t="s">
        <v>65</v>
      </c>
      <c r="CL54" s="41">
        <v>10</v>
      </c>
      <c r="CM54" s="41">
        <v>23</v>
      </c>
      <c r="CN54" s="41" t="s">
        <v>65</v>
      </c>
      <c r="CO54" s="41">
        <v>10</v>
      </c>
      <c r="CP54" s="57">
        <f t="shared" si="29"/>
        <v>327</v>
      </c>
      <c r="CQ54" s="57">
        <f t="shared" si="30"/>
        <v>110</v>
      </c>
      <c r="CR54" s="58">
        <f t="shared" si="31"/>
        <v>8.74</v>
      </c>
      <c r="CS54" s="57" t="str">
        <f t="shared" si="32"/>
        <v>Dist</v>
      </c>
      <c r="CT54" s="57">
        <f t="shared" si="33"/>
        <v>0</v>
      </c>
      <c r="CU54" s="57">
        <f t="shared" si="34"/>
        <v>0</v>
      </c>
      <c r="CV54" s="57">
        <f t="shared" si="18"/>
        <v>0</v>
      </c>
      <c r="CW54" s="57">
        <f t="shared" si="35"/>
        <v>4</v>
      </c>
    </row>
    <row r="55" spans="1:101">
      <c r="A55" s="50">
        <v>47</v>
      </c>
      <c r="B55" s="41" t="s">
        <v>97</v>
      </c>
      <c r="C55" s="66" t="s">
        <v>259</v>
      </c>
      <c r="D55" s="41">
        <v>27</v>
      </c>
      <c r="E55" s="41">
        <v>30</v>
      </c>
      <c r="F55" s="41">
        <v>57</v>
      </c>
      <c r="G55" s="56">
        <f t="shared" si="19"/>
        <v>0</v>
      </c>
      <c r="H55" s="41" t="s">
        <v>70</v>
      </c>
      <c r="I55" s="41">
        <v>28</v>
      </c>
      <c r="J55" s="41">
        <v>25</v>
      </c>
      <c r="K55" s="41">
        <v>27</v>
      </c>
      <c r="L55" s="41">
        <v>52</v>
      </c>
      <c r="M55" s="56">
        <f t="shared" si="20"/>
        <v>0</v>
      </c>
      <c r="N55" s="41" t="s">
        <v>68</v>
      </c>
      <c r="O55" s="41">
        <v>24</v>
      </c>
      <c r="P55" s="41">
        <v>28</v>
      </c>
      <c r="Q55" s="41">
        <v>25</v>
      </c>
      <c r="R55" s="41">
        <v>53</v>
      </c>
      <c r="S55" s="56">
        <f t="shared" si="21"/>
        <v>0</v>
      </c>
      <c r="T55" s="41" t="s">
        <v>68</v>
      </c>
      <c r="U55" s="41">
        <v>24</v>
      </c>
      <c r="V55" s="41">
        <v>18</v>
      </c>
      <c r="W55" s="41">
        <v>27</v>
      </c>
      <c r="X55" s="41">
        <v>45</v>
      </c>
      <c r="Y55" s="56">
        <f t="shared" si="22"/>
        <v>0</v>
      </c>
      <c r="Z55" s="41" t="s">
        <v>71</v>
      </c>
      <c r="AA55" s="41">
        <v>20</v>
      </c>
      <c r="AB55" s="41">
        <v>31</v>
      </c>
      <c r="AC55" s="41">
        <v>38</v>
      </c>
      <c r="AD55" s="41">
        <v>69</v>
      </c>
      <c r="AE55" s="56">
        <f t="shared" si="23"/>
        <v>0</v>
      </c>
      <c r="AF55" s="41" t="s">
        <v>69</v>
      </c>
      <c r="AG55" s="41">
        <v>32</v>
      </c>
      <c r="AH55" s="41">
        <v>21</v>
      </c>
      <c r="AI55" s="41">
        <v>33</v>
      </c>
      <c r="AJ55" s="41" t="s">
        <v>67</v>
      </c>
      <c r="AK55" s="41">
        <v>9</v>
      </c>
      <c r="AL55" s="41">
        <v>20</v>
      </c>
      <c r="AM55" s="41">
        <v>36</v>
      </c>
      <c r="AN55" s="41" t="s">
        <v>67</v>
      </c>
      <c r="AO55" s="41">
        <v>18</v>
      </c>
      <c r="AP55" s="41">
        <v>20</v>
      </c>
      <c r="AQ55" s="41">
        <v>35</v>
      </c>
      <c r="AR55" s="41" t="s">
        <v>67</v>
      </c>
      <c r="AS55" s="41">
        <v>9</v>
      </c>
      <c r="AT55" s="41">
        <v>16</v>
      </c>
      <c r="AU55" s="41" t="s">
        <v>69</v>
      </c>
      <c r="AV55" s="41">
        <v>8</v>
      </c>
      <c r="AW55" s="41">
        <v>23</v>
      </c>
      <c r="AX55" s="41">
        <v>26</v>
      </c>
      <c r="AY55" s="41">
        <v>49</v>
      </c>
      <c r="AZ55" s="56">
        <f t="shared" si="24"/>
        <v>0</v>
      </c>
      <c r="BA55" s="41" t="s">
        <v>71</v>
      </c>
      <c r="BB55" s="41">
        <v>20</v>
      </c>
      <c r="BC55" s="41">
        <v>24</v>
      </c>
      <c r="BD55" s="41">
        <v>34</v>
      </c>
      <c r="BE55" s="41">
        <v>58</v>
      </c>
      <c r="BF55" s="56">
        <f t="shared" si="25"/>
        <v>0</v>
      </c>
      <c r="BG55" s="41" t="s">
        <v>70</v>
      </c>
      <c r="BH55" s="41">
        <v>21</v>
      </c>
      <c r="BI55" s="41">
        <v>27</v>
      </c>
      <c r="BJ55" s="41">
        <v>26</v>
      </c>
      <c r="BK55" s="41">
        <v>53</v>
      </c>
      <c r="BL55" s="56">
        <f t="shared" si="26"/>
        <v>0</v>
      </c>
      <c r="BM55" s="41" t="s">
        <v>68</v>
      </c>
      <c r="BN55" s="41">
        <v>24</v>
      </c>
      <c r="BO55" s="41">
        <v>26</v>
      </c>
      <c r="BP55" s="41">
        <v>20</v>
      </c>
      <c r="BQ55" s="41">
        <v>46</v>
      </c>
      <c r="BR55" s="56">
        <f t="shared" si="27"/>
        <v>0</v>
      </c>
      <c r="BS55" s="41" t="s">
        <v>71</v>
      </c>
      <c r="BT55" s="41">
        <v>20</v>
      </c>
      <c r="BU55" s="41">
        <v>27</v>
      </c>
      <c r="BV55" s="41">
        <v>25</v>
      </c>
      <c r="BW55" s="41">
        <v>52</v>
      </c>
      <c r="BX55" s="56">
        <f t="shared" si="28"/>
        <v>0</v>
      </c>
      <c r="BY55" s="41" t="s">
        <v>68</v>
      </c>
      <c r="BZ55" s="41">
        <v>24</v>
      </c>
      <c r="CA55" s="41">
        <v>20</v>
      </c>
      <c r="CB55" s="41">
        <v>37</v>
      </c>
      <c r="CC55" s="41" t="s">
        <v>67</v>
      </c>
      <c r="CD55" s="41">
        <v>18</v>
      </c>
      <c r="CE55" s="41">
        <v>19</v>
      </c>
      <c r="CF55" s="41">
        <v>32</v>
      </c>
      <c r="CG55" s="41" t="s">
        <v>69</v>
      </c>
      <c r="CH55" s="41">
        <v>16</v>
      </c>
      <c r="CI55" s="41">
        <v>19</v>
      </c>
      <c r="CJ55" s="41">
        <v>21</v>
      </c>
      <c r="CK55" s="41" t="s">
        <v>68</v>
      </c>
      <c r="CL55" s="41">
        <v>6</v>
      </c>
      <c r="CM55" s="41">
        <v>19</v>
      </c>
      <c r="CN55" s="41" t="s">
        <v>67</v>
      </c>
      <c r="CO55" s="41">
        <v>9</v>
      </c>
      <c r="CP55" s="57">
        <f t="shared" si="29"/>
        <v>237</v>
      </c>
      <c r="CQ55" s="57">
        <f t="shared" si="30"/>
        <v>93</v>
      </c>
      <c r="CR55" s="58">
        <f t="shared" si="31"/>
        <v>6.6</v>
      </c>
      <c r="CS55" s="57" t="str">
        <f t="shared" si="32"/>
        <v>HSC</v>
      </c>
      <c r="CT55" s="57">
        <f t="shared" si="33"/>
        <v>0</v>
      </c>
      <c r="CU55" s="57">
        <f t="shared" si="34"/>
        <v>0</v>
      </c>
      <c r="CV55" s="57">
        <f t="shared" si="18"/>
        <v>0</v>
      </c>
      <c r="CW55" s="57">
        <f t="shared" si="35"/>
        <v>34</v>
      </c>
    </row>
    <row r="56" spans="1:101">
      <c r="A56" s="50">
        <v>48</v>
      </c>
      <c r="B56" s="41" t="s">
        <v>196</v>
      </c>
      <c r="C56" s="66" t="s">
        <v>260</v>
      </c>
      <c r="D56" s="41">
        <v>15</v>
      </c>
      <c r="E56" s="41">
        <v>29</v>
      </c>
      <c r="F56" s="41">
        <v>44</v>
      </c>
      <c r="G56" s="56">
        <f t="shared" si="19"/>
        <v>0</v>
      </c>
      <c r="H56" s="41" t="s">
        <v>72</v>
      </c>
      <c r="I56" s="41">
        <v>16</v>
      </c>
      <c r="J56" s="41">
        <v>26</v>
      </c>
      <c r="K56" s="41">
        <v>20</v>
      </c>
      <c r="L56" s="41">
        <v>46</v>
      </c>
      <c r="M56" s="56">
        <f t="shared" si="20"/>
        <v>0</v>
      </c>
      <c r="N56" s="41" t="s">
        <v>71</v>
      </c>
      <c r="O56" s="41">
        <v>20</v>
      </c>
      <c r="P56" s="41">
        <v>26</v>
      </c>
      <c r="Q56" s="41">
        <v>23</v>
      </c>
      <c r="R56" s="41">
        <v>49</v>
      </c>
      <c r="S56" s="56">
        <f t="shared" si="21"/>
        <v>0</v>
      </c>
      <c r="T56" s="41" t="s">
        <v>71</v>
      </c>
      <c r="U56" s="41">
        <v>20</v>
      </c>
      <c r="V56" s="41">
        <v>25</v>
      </c>
      <c r="W56" s="41">
        <v>32</v>
      </c>
      <c r="X56" s="41">
        <v>57</v>
      </c>
      <c r="Y56" s="56">
        <f t="shared" si="22"/>
        <v>0</v>
      </c>
      <c r="Z56" s="41" t="s">
        <v>70</v>
      </c>
      <c r="AA56" s="41">
        <v>28</v>
      </c>
      <c r="AB56" s="41">
        <v>26</v>
      </c>
      <c r="AC56" s="41">
        <v>32</v>
      </c>
      <c r="AD56" s="41">
        <v>58</v>
      </c>
      <c r="AE56" s="56">
        <f t="shared" si="23"/>
        <v>0</v>
      </c>
      <c r="AF56" s="41" t="s">
        <v>70</v>
      </c>
      <c r="AG56" s="41">
        <v>28</v>
      </c>
      <c r="AH56" s="41">
        <v>19</v>
      </c>
      <c r="AI56" s="41">
        <v>35</v>
      </c>
      <c r="AJ56" s="41" t="s">
        <v>67</v>
      </c>
      <c r="AK56" s="41">
        <v>9</v>
      </c>
      <c r="AL56" s="41">
        <v>20</v>
      </c>
      <c r="AM56" s="41">
        <v>28</v>
      </c>
      <c r="AN56" s="41" t="s">
        <v>69</v>
      </c>
      <c r="AO56" s="41">
        <v>16</v>
      </c>
      <c r="AP56" s="41">
        <v>20</v>
      </c>
      <c r="AQ56" s="41">
        <v>38</v>
      </c>
      <c r="AR56" s="41" t="s">
        <v>67</v>
      </c>
      <c r="AS56" s="41">
        <v>9</v>
      </c>
      <c r="AT56" s="41">
        <v>18</v>
      </c>
      <c r="AU56" s="41" t="s">
        <v>67</v>
      </c>
      <c r="AV56" s="41">
        <v>9</v>
      </c>
      <c r="AW56" s="41">
        <v>24</v>
      </c>
      <c r="AX56" s="41">
        <v>5</v>
      </c>
      <c r="AY56" s="41">
        <v>29</v>
      </c>
      <c r="AZ56" s="56">
        <f t="shared" si="24"/>
        <v>0</v>
      </c>
      <c r="BA56" s="41" t="s">
        <v>66</v>
      </c>
      <c r="BB56" s="41">
        <v>0</v>
      </c>
      <c r="BC56" s="41">
        <v>21</v>
      </c>
      <c r="BD56" s="41">
        <v>24</v>
      </c>
      <c r="BE56" s="41">
        <v>45</v>
      </c>
      <c r="BF56" s="56">
        <f t="shared" si="25"/>
        <v>0</v>
      </c>
      <c r="BG56" s="41" t="s">
        <v>71</v>
      </c>
      <c r="BH56" s="41">
        <v>15</v>
      </c>
      <c r="BI56" s="41">
        <v>25</v>
      </c>
      <c r="BJ56" s="41">
        <v>17</v>
      </c>
      <c r="BK56" s="41">
        <v>42</v>
      </c>
      <c r="BL56" s="56">
        <f t="shared" si="26"/>
        <v>0</v>
      </c>
      <c r="BM56" s="41" t="s">
        <v>66</v>
      </c>
      <c r="BN56" s="41">
        <v>0</v>
      </c>
      <c r="BO56" s="41">
        <v>22</v>
      </c>
      <c r="BP56" s="41">
        <v>25</v>
      </c>
      <c r="BQ56" s="41">
        <v>47</v>
      </c>
      <c r="BR56" s="56">
        <f t="shared" si="27"/>
        <v>0</v>
      </c>
      <c r="BS56" s="41" t="s">
        <v>71</v>
      </c>
      <c r="BT56" s="41">
        <v>20</v>
      </c>
      <c r="BU56" s="41">
        <v>23</v>
      </c>
      <c r="BV56" s="41">
        <v>20</v>
      </c>
      <c r="BW56" s="41">
        <v>43</v>
      </c>
      <c r="BX56" s="56">
        <f t="shared" si="28"/>
        <v>0</v>
      </c>
      <c r="BY56" s="41" t="s">
        <v>72</v>
      </c>
      <c r="BZ56" s="41">
        <v>16</v>
      </c>
      <c r="CA56" s="41">
        <v>19</v>
      </c>
      <c r="CB56" s="41">
        <v>35</v>
      </c>
      <c r="CC56" s="41" t="s">
        <v>67</v>
      </c>
      <c r="CD56" s="41">
        <v>18</v>
      </c>
      <c r="CE56" s="41">
        <v>18</v>
      </c>
      <c r="CF56" s="41">
        <v>36</v>
      </c>
      <c r="CG56" s="41" t="s">
        <v>67</v>
      </c>
      <c r="CH56" s="41">
        <v>18</v>
      </c>
      <c r="CI56" s="41">
        <v>18</v>
      </c>
      <c r="CJ56" s="41">
        <v>37</v>
      </c>
      <c r="CK56" s="41" t="s">
        <v>67</v>
      </c>
      <c r="CL56" s="41">
        <v>9</v>
      </c>
      <c r="CM56" s="41">
        <v>18</v>
      </c>
      <c r="CN56" s="41" t="s">
        <v>67</v>
      </c>
      <c r="CO56" s="41">
        <v>9</v>
      </c>
      <c r="CP56" s="57">
        <f t="shared" si="29"/>
        <v>163</v>
      </c>
      <c r="CQ56" s="57">
        <f t="shared" si="30"/>
        <v>97</v>
      </c>
      <c r="CR56" s="58">
        <f t="shared" si="31"/>
        <v>0</v>
      </c>
      <c r="CS56" s="57" t="str">
        <f t="shared" si="32"/>
        <v>Fail</v>
      </c>
      <c r="CT56" s="57">
        <f t="shared" si="33"/>
        <v>2</v>
      </c>
      <c r="CU56" s="57">
        <f t="shared" si="34"/>
        <v>0</v>
      </c>
      <c r="CV56" s="57">
        <f t="shared" si="18"/>
        <v>2</v>
      </c>
      <c r="CW56" s="57" t="str">
        <f t="shared" si="35"/>
        <v>-</v>
      </c>
    </row>
    <row r="57" spans="1:101">
      <c r="A57" s="50">
        <v>49</v>
      </c>
      <c r="B57" s="41" t="s">
        <v>98</v>
      </c>
      <c r="C57" s="66" t="s">
        <v>261</v>
      </c>
      <c r="D57" s="41">
        <v>29</v>
      </c>
      <c r="E57" s="41">
        <v>22</v>
      </c>
      <c r="F57" s="41">
        <v>51</v>
      </c>
      <c r="G57" s="56">
        <f t="shared" si="19"/>
        <v>0</v>
      </c>
      <c r="H57" s="41" t="s">
        <v>68</v>
      </c>
      <c r="I57" s="41">
        <v>24</v>
      </c>
      <c r="J57" s="41">
        <v>32</v>
      </c>
      <c r="K57" s="41">
        <v>32</v>
      </c>
      <c r="L57" s="41">
        <v>64</v>
      </c>
      <c r="M57" s="56">
        <f t="shared" si="20"/>
        <v>0</v>
      </c>
      <c r="N57" s="41" t="s">
        <v>69</v>
      </c>
      <c r="O57" s="41">
        <v>32</v>
      </c>
      <c r="P57" s="41">
        <v>26</v>
      </c>
      <c r="Q57" s="41">
        <v>23</v>
      </c>
      <c r="R57" s="41">
        <v>49</v>
      </c>
      <c r="S57" s="56">
        <f t="shared" si="21"/>
        <v>0</v>
      </c>
      <c r="T57" s="41" t="s">
        <v>71</v>
      </c>
      <c r="U57" s="41">
        <v>20</v>
      </c>
      <c r="V57" s="41">
        <v>26</v>
      </c>
      <c r="W57" s="41">
        <v>27</v>
      </c>
      <c r="X57" s="41">
        <v>53</v>
      </c>
      <c r="Y57" s="56">
        <f t="shared" si="22"/>
        <v>0</v>
      </c>
      <c r="Z57" s="41" t="s">
        <v>68</v>
      </c>
      <c r="AA57" s="41">
        <v>24</v>
      </c>
      <c r="AB57" s="41">
        <v>35</v>
      </c>
      <c r="AC57" s="41">
        <v>38</v>
      </c>
      <c r="AD57" s="41">
        <v>73</v>
      </c>
      <c r="AE57" s="56">
        <f t="shared" si="23"/>
        <v>0</v>
      </c>
      <c r="AF57" s="41" t="s">
        <v>67</v>
      </c>
      <c r="AG57" s="41">
        <v>36</v>
      </c>
      <c r="AH57" s="41">
        <v>18</v>
      </c>
      <c r="AI57" s="41">
        <v>37</v>
      </c>
      <c r="AJ57" s="41" t="s">
        <v>67</v>
      </c>
      <c r="AK57" s="41">
        <v>9</v>
      </c>
      <c r="AL57" s="41">
        <v>16</v>
      </c>
      <c r="AM57" s="41">
        <v>40</v>
      </c>
      <c r="AN57" s="41" t="s">
        <v>67</v>
      </c>
      <c r="AO57" s="41">
        <v>18</v>
      </c>
      <c r="AP57" s="41">
        <v>16</v>
      </c>
      <c r="AQ57" s="41">
        <v>30</v>
      </c>
      <c r="AR57" s="41" t="s">
        <v>69</v>
      </c>
      <c r="AS57" s="41">
        <v>8</v>
      </c>
      <c r="AT57" s="41">
        <v>16</v>
      </c>
      <c r="AU57" s="41" t="s">
        <v>69</v>
      </c>
      <c r="AV57" s="41">
        <v>8</v>
      </c>
      <c r="AW57" s="41">
        <v>26</v>
      </c>
      <c r="AX57" s="41">
        <v>23</v>
      </c>
      <c r="AY57" s="41">
        <v>49</v>
      </c>
      <c r="AZ57" s="56">
        <f t="shared" si="24"/>
        <v>0</v>
      </c>
      <c r="BA57" s="41" t="s">
        <v>71</v>
      </c>
      <c r="BB57" s="41">
        <v>20</v>
      </c>
      <c r="BC57" s="41">
        <v>24</v>
      </c>
      <c r="BD57" s="41">
        <v>29</v>
      </c>
      <c r="BE57" s="41">
        <v>53</v>
      </c>
      <c r="BF57" s="56">
        <f t="shared" si="25"/>
        <v>0</v>
      </c>
      <c r="BG57" s="41" t="s">
        <v>68</v>
      </c>
      <c r="BH57" s="41">
        <v>18</v>
      </c>
      <c r="BI57" s="41">
        <v>31</v>
      </c>
      <c r="BJ57" s="41">
        <v>25</v>
      </c>
      <c r="BK57" s="41">
        <v>56</v>
      </c>
      <c r="BL57" s="56">
        <f t="shared" si="26"/>
        <v>0</v>
      </c>
      <c r="BM57" s="41" t="s">
        <v>70</v>
      </c>
      <c r="BN57" s="41">
        <v>28</v>
      </c>
      <c r="BO57" s="41">
        <v>30</v>
      </c>
      <c r="BP57" s="41">
        <v>35</v>
      </c>
      <c r="BQ57" s="41">
        <v>65</v>
      </c>
      <c r="BR57" s="56">
        <f t="shared" si="27"/>
        <v>0</v>
      </c>
      <c r="BS57" s="41" t="s">
        <v>69</v>
      </c>
      <c r="BT57" s="41">
        <v>32</v>
      </c>
      <c r="BU57" s="41">
        <v>34</v>
      </c>
      <c r="BV57" s="41">
        <v>30</v>
      </c>
      <c r="BW57" s="41">
        <v>64</v>
      </c>
      <c r="BX57" s="56">
        <f t="shared" si="28"/>
        <v>0</v>
      </c>
      <c r="BY57" s="41" t="s">
        <v>69</v>
      </c>
      <c r="BZ57" s="41">
        <v>32</v>
      </c>
      <c r="CA57" s="41">
        <v>21</v>
      </c>
      <c r="CB57" s="41">
        <v>38</v>
      </c>
      <c r="CC57" s="41" t="s">
        <v>67</v>
      </c>
      <c r="CD57" s="41">
        <v>18</v>
      </c>
      <c r="CE57" s="41">
        <v>21</v>
      </c>
      <c r="CF57" s="41">
        <v>41</v>
      </c>
      <c r="CG57" s="41" t="s">
        <v>65</v>
      </c>
      <c r="CH57" s="41">
        <v>20</v>
      </c>
      <c r="CI57" s="41">
        <v>22</v>
      </c>
      <c r="CJ57" s="41">
        <v>43</v>
      </c>
      <c r="CK57" s="41" t="s">
        <v>65</v>
      </c>
      <c r="CL57" s="41">
        <v>10</v>
      </c>
      <c r="CM57" s="41">
        <v>20</v>
      </c>
      <c r="CN57" s="41" t="s">
        <v>65</v>
      </c>
      <c r="CO57" s="41">
        <v>10</v>
      </c>
      <c r="CP57" s="57">
        <f t="shared" si="29"/>
        <v>266</v>
      </c>
      <c r="CQ57" s="57">
        <f t="shared" si="30"/>
        <v>101</v>
      </c>
      <c r="CR57" s="58">
        <f t="shared" si="31"/>
        <v>7.34</v>
      </c>
      <c r="CS57" s="57" t="str">
        <f t="shared" si="32"/>
        <v>FC</v>
      </c>
      <c r="CT57" s="57">
        <f t="shared" si="33"/>
        <v>0</v>
      </c>
      <c r="CU57" s="57">
        <f t="shared" si="34"/>
        <v>0</v>
      </c>
      <c r="CV57" s="57">
        <f t="shared" si="18"/>
        <v>0</v>
      </c>
      <c r="CW57" s="57">
        <f t="shared" si="35"/>
        <v>24</v>
      </c>
    </row>
    <row r="58" spans="1:101">
      <c r="A58" s="50">
        <v>50</v>
      </c>
      <c r="B58" s="41" t="s">
        <v>197</v>
      </c>
      <c r="C58" s="66" t="s">
        <v>262</v>
      </c>
      <c r="D58" s="41">
        <v>12</v>
      </c>
      <c r="E58" s="41">
        <v>20</v>
      </c>
      <c r="F58" s="41">
        <v>32</v>
      </c>
      <c r="G58" s="56">
        <f t="shared" si="19"/>
        <v>0</v>
      </c>
      <c r="H58" s="41" t="s">
        <v>66</v>
      </c>
      <c r="I58" s="41">
        <v>0</v>
      </c>
      <c r="J58" s="41">
        <v>27</v>
      </c>
      <c r="K58" s="41">
        <v>16</v>
      </c>
      <c r="L58" s="41">
        <v>43</v>
      </c>
      <c r="M58" s="56">
        <f t="shared" si="20"/>
        <v>0</v>
      </c>
      <c r="N58" s="41" t="s">
        <v>66</v>
      </c>
      <c r="O58" s="41">
        <v>0</v>
      </c>
      <c r="P58" s="41">
        <v>27</v>
      </c>
      <c r="Q58" s="41">
        <v>12</v>
      </c>
      <c r="R58" s="41">
        <v>39</v>
      </c>
      <c r="S58" s="56">
        <f t="shared" si="21"/>
        <v>0</v>
      </c>
      <c r="T58" s="41" t="s">
        <v>66</v>
      </c>
      <c r="U58" s="41">
        <v>0</v>
      </c>
      <c r="V58" s="41">
        <v>16</v>
      </c>
      <c r="W58" s="41">
        <v>15</v>
      </c>
      <c r="X58" s="41">
        <v>31</v>
      </c>
      <c r="Y58" s="56">
        <f t="shared" si="22"/>
        <v>0</v>
      </c>
      <c r="Z58" s="41" t="s">
        <v>66</v>
      </c>
      <c r="AA58" s="41">
        <v>0</v>
      </c>
      <c r="AB58" s="41">
        <v>26</v>
      </c>
      <c r="AC58" s="41">
        <v>29</v>
      </c>
      <c r="AD58" s="41">
        <v>55</v>
      </c>
      <c r="AE58" s="56">
        <f t="shared" si="23"/>
        <v>0</v>
      </c>
      <c r="AF58" s="41" t="s">
        <v>70</v>
      </c>
      <c r="AG58" s="41">
        <v>28</v>
      </c>
      <c r="AH58" s="41">
        <v>13</v>
      </c>
      <c r="AI58" s="41">
        <v>29</v>
      </c>
      <c r="AJ58" s="41" t="s">
        <v>70</v>
      </c>
      <c r="AK58" s="41">
        <v>7</v>
      </c>
      <c r="AL58" s="41">
        <v>13</v>
      </c>
      <c r="AM58" s="41">
        <v>22</v>
      </c>
      <c r="AN58" s="41" t="s">
        <v>71</v>
      </c>
      <c r="AO58" s="41">
        <v>10</v>
      </c>
      <c r="AP58" s="41">
        <v>13</v>
      </c>
      <c r="AQ58" s="41">
        <v>7</v>
      </c>
      <c r="AR58" s="41" t="s">
        <v>66</v>
      </c>
      <c r="AS58" s="41">
        <v>0</v>
      </c>
      <c r="AT58" s="41">
        <v>12</v>
      </c>
      <c r="AU58" s="41" t="s">
        <v>71</v>
      </c>
      <c r="AV58" s="41">
        <v>5</v>
      </c>
      <c r="AW58" s="41">
        <v>16</v>
      </c>
      <c r="AX58" s="41">
        <v>7</v>
      </c>
      <c r="AY58" s="41">
        <v>23</v>
      </c>
      <c r="AZ58" s="56">
        <f t="shared" si="24"/>
        <v>0</v>
      </c>
      <c r="BA58" s="41" t="s">
        <v>66</v>
      </c>
      <c r="BB58" s="41">
        <v>0</v>
      </c>
      <c r="BC58" s="41">
        <v>23</v>
      </c>
      <c r="BD58" s="41">
        <v>20</v>
      </c>
      <c r="BE58" s="41">
        <v>43</v>
      </c>
      <c r="BF58" s="56">
        <f t="shared" si="25"/>
        <v>0</v>
      </c>
      <c r="BG58" s="41" t="s">
        <v>72</v>
      </c>
      <c r="BH58" s="41">
        <v>12</v>
      </c>
      <c r="BI58" s="41">
        <v>15</v>
      </c>
      <c r="BJ58" s="41">
        <v>4</v>
      </c>
      <c r="BK58" s="41">
        <v>19</v>
      </c>
      <c r="BL58" s="56">
        <f t="shared" si="26"/>
        <v>0</v>
      </c>
      <c r="BM58" s="41" t="s">
        <v>66</v>
      </c>
      <c r="BN58" s="41">
        <v>0</v>
      </c>
      <c r="BO58" s="41">
        <v>22</v>
      </c>
      <c r="BP58" s="41">
        <v>12</v>
      </c>
      <c r="BQ58" s="41">
        <v>34</v>
      </c>
      <c r="BR58" s="56">
        <f t="shared" si="27"/>
        <v>0</v>
      </c>
      <c r="BS58" s="41" t="s">
        <v>66</v>
      </c>
      <c r="BT58" s="41">
        <v>0</v>
      </c>
      <c r="BU58" s="41">
        <v>31</v>
      </c>
      <c r="BV58" s="41">
        <v>14</v>
      </c>
      <c r="BW58" s="41">
        <v>45</v>
      </c>
      <c r="BX58" s="56">
        <f t="shared" si="28"/>
        <v>0</v>
      </c>
      <c r="BY58" s="41" t="s">
        <v>66</v>
      </c>
      <c r="BZ58" s="41">
        <v>0</v>
      </c>
      <c r="CA58" s="41">
        <v>14</v>
      </c>
      <c r="CB58" s="41">
        <v>22</v>
      </c>
      <c r="CC58" s="41" t="s">
        <v>71</v>
      </c>
      <c r="CD58" s="41">
        <v>10</v>
      </c>
      <c r="CE58" s="41">
        <v>14</v>
      </c>
      <c r="CF58" s="41">
        <v>37</v>
      </c>
      <c r="CG58" s="41" t="s">
        <v>69</v>
      </c>
      <c r="CH58" s="41">
        <v>16</v>
      </c>
      <c r="CI58" s="41">
        <v>14</v>
      </c>
      <c r="CJ58" s="41">
        <v>21</v>
      </c>
      <c r="CK58" s="41" t="s">
        <v>71</v>
      </c>
      <c r="CL58" s="41">
        <v>5</v>
      </c>
      <c r="CM58" s="41">
        <v>12</v>
      </c>
      <c r="CN58" s="41" t="s">
        <v>71</v>
      </c>
      <c r="CO58" s="41">
        <v>5</v>
      </c>
      <c r="CP58" s="57">
        <f t="shared" si="29"/>
        <v>40</v>
      </c>
      <c r="CQ58" s="57">
        <f t="shared" si="30"/>
        <v>58</v>
      </c>
      <c r="CR58" s="58">
        <f t="shared" si="31"/>
        <v>0</v>
      </c>
      <c r="CS58" s="57" t="str">
        <f t="shared" si="32"/>
        <v>Fail</v>
      </c>
      <c r="CT58" s="57">
        <f t="shared" si="33"/>
        <v>8</v>
      </c>
      <c r="CU58" s="57">
        <f t="shared" si="34"/>
        <v>1</v>
      </c>
      <c r="CV58" s="57">
        <f t="shared" si="18"/>
        <v>8</v>
      </c>
      <c r="CW58" s="57" t="str">
        <f t="shared" si="35"/>
        <v>-</v>
      </c>
    </row>
    <row r="59" spans="1:101">
      <c r="A59" s="50">
        <v>51</v>
      </c>
      <c r="B59" s="41" t="s">
        <v>99</v>
      </c>
      <c r="C59" s="66" t="s">
        <v>263</v>
      </c>
      <c r="D59" s="41">
        <v>40</v>
      </c>
      <c r="E59" s="41">
        <v>28</v>
      </c>
      <c r="F59" s="41">
        <v>68</v>
      </c>
      <c r="G59" s="56">
        <f t="shared" si="19"/>
        <v>0</v>
      </c>
      <c r="H59" s="41" t="s">
        <v>69</v>
      </c>
      <c r="I59" s="41">
        <v>32</v>
      </c>
      <c r="J59" s="41">
        <v>28</v>
      </c>
      <c r="K59" s="41">
        <v>26</v>
      </c>
      <c r="L59" s="41">
        <v>54</v>
      </c>
      <c r="M59" s="56">
        <f t="shared" si="20"/>
        <v>0</v>
      </c>
      <c r="N59" s="41" t="s">
        <v>68</v>
      </c>
      <c r="O59" s="41">
        <v>24</v>
      </c>
      <c r="P59" s="41">
        <v>37</v>
      </c>
      <c r="Q59" s="41">
        <v>25</v>
      </c>
      <c r="R59" s="41">
        <v>62</v>
      </c>
      <c r="S59" s="56">
        <f t="shared" si="21"/>
        <v>0</v>
      </c>
      <c r="T59" s="41" t="s">
        <v>69</v>
      </c>
      <c r="U59" s="41">
        <v>32</v>
      </c>
      <c r="V59" s="41">
        <v>36</v>
      </c>
      <c r="W59" s="41">
        <v>22</v>
      </c>
      <c r="X59" s="41">
        <v>58</v>
      </c>
      <c r="Y59" s="56">
        <f t="shared" si="22"/>
        <v>0</v>
      </c>
      <c r="Z59" s="41" t="s">
        <v>70</v>
      </c>
      <c r="AA59" s="41">
        <v>28</v>
      </c>
      <c r="AB59" s="41">
        <v>44</v>
      </c>
      <c r="AC59" s="41">
        <v>31</v>
      </c>
      <c r="AD59" s="41">
        <v>75</v>
      </c>
      <c r="AE59" s="56">
        <f t="shared" si="23"/>
        <v>0</v>
      </c>
      <c r="AF59" s="41" t="s">
        <v>67</v>
      </c>
      <c r="AG59" s="41">
        <v>36</v>
      </c>
      <c r="AH59" s="41">
        <v>18</v>
      </c>
      <c r="AI59" s="41">
        <v>32</v>
      </c>
      <c r="AJ59" s="41" t="s">
        <v>69</v>
      </c>
      <c r="AK59" s="41">
        <v>8</v>
      </c>
      <c r="AL59" s="41">
        <v>18</v>
      </c>
      <c r="AM59" s="41">
        <v>38</v>
      </c>
      <c r="AN59" s="41" t="s">
        <v>67</v>
      </c>
      <c r="AO59" s="41">
        <v>18</v>
      </c>
      <c r="AP59" s="41">
        <v>19</v>
      </c>
      <c r="AQ59" s="41">
        <v>42</v>
      </c>
      <c r="AR59" s="41" t="s">
        <v>65</v>
      </c>
      <c r="AS59" s="41">
        <v>10</v>
      </c>
      <c r="AT59" s="41">
        <v>16</v>
      </c>
      <c r="AU59" s="41" t="s">
        <v>69</v>
      </c>
      <c r="AV59" s="41">
        <v>8</v>
      </c>
      <c r="AW59" s="41">
        <v>35</v>
      </c>
      <c r="AX59" s="41">
        <v>26</v>
      </c>
      <c r="AY59" s="41">
        <v>61</v>
      </c>
      <c r="AZ59" s="56">
        <f t="shared" si="24"/>
        <v>0</v>
      </c>
      <c r="BA59" s="41" t="s">
        <v>69</v>
      </c>
      <c r="BB59" s="41">
        <v>32</v>
      </c>
      <c r="BC59" s="41">
        <v>33</v>
      </c>
      <c r="BD59" s="41">
        <v>31</v>
      </c>
      <c r="BE59" s="41">
        <v>64</v>
      </c>
      <c r="BF59" s="56">
        <f t="shared" si="25"/>
        <v>0</v>
      </c>
      <c r="BG59" s="41" t="s">
        <v>69</v>
      </c>
      <c r="BH59" s="41">
        <v>24</v>
      </c>
      <c r="BI59" s="41">
        <v>25</v>
      </c>
      <c r="BJ59" s="41">
        <v>20</v>
      </c>
      <c r="BK59" s="41">
        <v>45</v>
      </c>
      <c r="BL59" s="56">
        <f t="shared" si="26"/>
        <v>0</v>
      </c>
      <c r="BM59" s="41" t="s">
        <v>71</v>
      </c>
      <c r="BN59" s="41">
        <v>20</v>
      </c>
      <c r="BO59" s="41">
        <v>31</v>
      </c>
      <c r="BP59" s="41">
        <v>23</v>
      </c>
      <c r="BQ59" s="41">
        <v>54</v>
      </c>
      <c r="BR59" s="56">
        <f t="shared" si="27"/>
        <v>0</v>
      </c>
      <c r="BS59" s="41" t="s">
        <v>68</v>
      </c>
      <c r="BT59" s="41">
        <v>24</v>
      </c>
      <c r="BU59" s="41">
        <v>32</v>
      </c>
      <c r="BV59" s="41">
        <v>23</v>
      </c>
      <c r="BW59" s="41">
        <v>55</v>
      </c>
      <c r="BX59" s="56">
        <f t="shared" si="28"/>
        <v>0</v>
      </c>
      <c r="BY59" s="41" t="s">
        <v>70</v>
      </c>
      <c r="BZ59" s="41">
        <v>28</v>
      </c>
      <c r="CA59" s="41">
        <v>20</v>
      </c>
      <c r="CB59" s="41">
        <v>40</v>
      </c>
      <c r="CC59" s="41" t="s">
        <v>65</v>
      </c>
      <c r="CD59" s="41">
        <v>20</v>
      </c>
      <c r="CE59" s="41">
        <v>19</v>
      </c>
      <c r="CF59" s="41">
        <v>40</v>
      </c>
      <c r="CG59" s="41" t="s">
        <v>67</v>
      </c>
      <c r="CH59" s="41">
        <v>18</v>
      </c>
      <c r="CI59" s="41">
        <v>21</v>
      </c>
      <c r="CJ59" s="41">
        <v>45</v>
      </c>
      <c r="CK59" s="41" t="s">
        <v>65</v>
      </c>
      <c r="CL59" s="41">
        <v>10</v>
      </c>
      <c r="CM59" s="41">
        <v>23</v>
      </c>
      <c r="CN59" s="41" t="s">
        <v>65</v>
      </c>
      <c r="CO59" s="41">
        <v>10</v>
      </c>
      <c r="CP59" s="57">
        <f t="shared" si="29"/>
        <v>280</v>
      </c>
      <c r="CQ59" s="57">
        <f t="shared" si="30"/>
        <v>102</v>
      </c>
      <c r="CR59" s="58">
        <f t="shared" si="31"/>
        <v>7.64</v>
      </c>
      <c r="CS59" s="57" t="str">
        <f t="shared" si="32"/>
        <v>FC</v>
      </c>
      <c r="CT59" s="57">
        <f t="shared" si="33"/>
        <v>0</v>
      </c>
      <c r="CU59" s="57">
        <f t="shared" si="34"/>
        <v>0</v>
      </c>
      <c r="CV59" s="57">
        <f t="shared" si="18"/>
        <v>0</v>
      </c>
      <c r="CW59" s="57">
        <f t="shared" si="35"/>
        <v>18</v>
      </c>
    </row>
    <row r="60" spans="1:101">
      <c r="A60" s="50">
        <v>52</v>
      </c>
      <c r="B60" s="41" t="s">
        <v>100</v>
      </c>
      <c r="C60" s="66" t="s">
        <v>264</v>
      </c>
      <c r="D60" s="41">
        <v>38</v>
      </c>
      <c r="E60" s="41">
        <v>44</v>
      </c>
      <c r="F60" s="41">
        <v>82</v>
      </c>
      <c r="G60" s="56">
        <f t="shared" si="19"/>
        <v>0</v>
      </c>
      <c r="H60" s="41" t="s">
        <v>65</v>
      </c>
      <c r="I60" s="41">
        <v>40</v>
      </c>
      <c r="J60" s="41">
        <v>30</v>
      </c>
      <c r="K60" s="41">
        <v>29</v>
      </c>
      <c r="L60" s="41">
        <v>59</v>
      </c>
      <c r="M60" s="56">
        <f t="shared" si="20"/>
        <v>0</v>
      </c>
      <c r="N60" s="41" t="s">
        <v>70</v>
      </c>
      <c r="O60" s="41">
        <v>28</v>
      </c>
      <c r="P60" s="41">
        <v>33</v>
      </c>
      <c r="Q60" s="41">
        <v>33</v>
      </c>
      <c r="R60" s="41">
        <v>66</v>
      </c>
      <c r="S60" s="56">
        <f t="shared" si="21"/>
        <v>0</v>
      </c>
      <c r="T60" s="41" t="s">
        <v>69</v>
      </c>
      <c r="U60" s="41">
        <v>32</v>
      </c>
      <c r="V60" s="41">
        <v>27</v>
      </c>
      <c r="W60" s="41">
        <v>26</v>
      </c>
      <c r="X60" s="41">
        <v>53</v>
      </c>
      <c r="Y60" s="56">
        <f t="shared" si="22"/>
        <v>0</v>
      </c>
      <c r="Z60" s="41" t="s">
        <v>68</v>
      </c>
      <c r="AA60" s="41">
        <v>24</v>
      </c>
      <c r="AB60" s="41">
        <v>32</v>
      </c>
      <c r="AC60" s="41">
        <v>37</v>
      </c>
      <c r="AD60" s="41">
        <v>69</v>
      </c>
      <c r="AE60" s="56">
        <f t="shared" si="23"/>
        <v>0</v>
      </c>
      <c r="AF60" s="41" t="s">
        <v>69</v>
      </c>
      <c r="AG60" s="41">
        <v>32</v>
      </c>
      <c r="AH60" s="41">
        <v>20</v>
      </c>
      <c r="AI60" s="41">
        <v>43</v>
      </c>
      <c r="AJ60" s="41" t="s">
        <v>65</v>
      </c>
      <c r="AK60" s="41">
        <v>10</v>
      </c>
      <c r="AL60" s="41">
        <v>19</v>
      </c>
      <c r="AM60" s="41">
        <v>35</v>
      </c>
      <c r="AN60" s="41" t="s">
        <v>67</v>
      </c>
      <c r="AO60" s="41">
        <v>18</v>
      </c>
      <c r="AP60" s="41">
        <v>20</v>
      </c>
      <c r="AQ60" s="41">
        <v>38</v>
      </c>
      <c r="AR60" s="41" t="s">
        <v>67</v>
      </c>
      <c r="AS60" s="41">
        <v>9</v>
      </c>
      <c r="AT60" s="41">
        <v>16</v>
      </c>
      <c r="AU60" s="41" t="s">
        <v>69</v>
      </c>
      <c r="AV60" s="41">
        <v>8</v>
      </c>
      <c r="AW60" s="41">
        <v>35</v>
      </c>
      <c r="AX60" s="41">
        <v>46</v>
      </c>
      <c r="AY60" s="41">
        <v>81</v>
      </c>
      <c r="AZ60" s="56">
        <f t="shared" si="24"/>
        <v>0</v>
      </c>
      <c r="BA60" s="41" t="s">
        <v>65</v>
      </c>
      <c r="BB60" s="41">
        <v>40</v>
      </c>
      <c r="BC60" s="41">
        <v>40</v>
      </c>
      <c r="BD60" s="41">
        <v>40</v>
      </c>
      <c r="BE60" s="41">
        <v>80</v>
      </c>
      <c r="BF60" s="56">
        <f t="shared" si="25"/>
        <v>0</v>
      </c>
      <c r="BG60" s="41" t="s">
        <v>65</v>
      </c>
      <c r="BH60" s="41">
        <v>30</v>
      </c>
      <c r="BI60" s="41">
        <v>20</v>
      </c>
      <c r="BJ60" s="41">
        <v>25</v>
      </c>
      <c r="BK60" s="41">
        <v>45</v>
      </c>
      <c r="BL60" s="56">
        <f t="shared" si="26"/>
        <v>0</v>
      </c>
      <c r="BM60" s="41" t="s">
        <v>71</v>
      </c>
      <c r="BN60" s="41">
        <v>20</v>
      </c>
      <c r="BO60" s="41">
        <v>38</v>
      </c>
      <c r="BP60" s="41">
        <v>43</v>
      </c>
      <c r="BQ60" s="41">
        <v>81</v>
      </c>
      <c r="BR60" s="56">
        <f t="shared" si="27"/>
        <v>0</v>
      </c>
      <c r="BS60" s="41" t="s">
        <v>65</v>
      </c>
      <c r="BT60" s="41">
        <v>40</v>
      </c>
      <c r="BU60" s="41">
        <v>21</v>
      </c>
      <c r="BV60" s="41">
        <v>26</v>
      </c>
      <c r="BW60" s="41">
        <v>47</v>
      </c>
      <c r="BX60" s="56">
        <f t="shared" si="28"/>
        <v>0</v>
      </c>
      <c r="BY60" s="41" t="s">
        <v>71</v>
      </c>
      <c r="BZ60" s="41">
        <v>20</v>
      </c>
      <c r="CA60" s="41">
        <v>20</v>
      </c>
      <c r="CB60" s="41">
        <v>40</v>
      </c>
      <c r="CC60" s="41" t="s">
        <v>65</v>
      </c>
      <c r="CD60" s="41">
        <v>20</v>
      </c>
      <c r="CE60" s="41">
        <v>21</v>
      </c>
      <c r="CF60" s="41">
        <v>36</v>
      </c>
      <c r="CG60" s="41" t="s">
        <v>67</v>
      </c>
      <c r="CH60" s="41">
        <v>18</v>
      </c>
      <c r="CI60" s="41">
        <v>22</v>
      </c>
      <c r="CJ60" s="41">
        <v>43</v>
      </c>
      <c r="CK60" s="41" t="s">
        <v>65</v>
      </c>
      <c r="CL60" s="41">
        <v>10</v>
      </c>
      <c r="CM60" s="41">
        <v>23</v>
      </c>
      <c r="CN60" s="41" t="s">
        <v>65</v>
      </c>
      <c r="CO60" s="41">
        <v>10</v>
      </c>
      <c r="CP60" s="57">
        <f t="shared" si="29"/>
        <v>306</v>
      </c>
      <c r="CQ60" s="57">
        <f t="shared" si="30"/>
        <v>103</v>
      </c>
      <c r="CR60" s="58">
        <f t="shared" si="31"/>
        <v>8.18</v>
      </c>
      <c r="CS60" s="57" t="str">
        <f t="shared" si="32"/>
        <v>Dist</v>
      </c>
      <c r="CT60" s="57">
        <f t="shared" si="33"/>
        <v>0</v>
      </c>
      <c r="CU60" s="57">
        <f t="shared" si="34"/>
        <v>0</v>
      </c>
      <c r="CV60" s="57">
        <f t="shared" si="18"/>
        <v>0</v>
      </c>
      <c r="CW60" s="57">
        <f t="shared" si="35"/>
        <v>8</v>
      </c>
    </row>
    <row r="61" spans="1:101">
      <c r="A61" s="50">
        <v>53</v>
      </c>
      <c r="B61" s="41" t="s">
        <v>198</v>
      </c>
      <c r="C61" s="66" t="s">
        <v>265</v>
      </c>
      <c r="D61" s="41">
        <v>28</v>
      </c>
      <c r="E61" s="41">
        <v>30</v>
      </c>
      <c r="F61" s="41">
        <v>58</v>
      </c>
      <c r="G61" s="56">
        <f t="shared" si="19"/>
        <v>0</v>
      </c>
      <c r="H61" s="41" t="s">
        <v>70</v>
      </c>
      <c r="I61" s="41">
        <v>28</v>
      </c>
      <c r="J61" s="41">
        <v>29</v>
      </c>
      <c r="K61" s="41">
        <v>25</v>
      </c>
      <c r="L61" s="41">
        <v>54</v>
      </c>
      <c r="M61" s="56">
        <f t="shared" si="20"/>
        <v>0</v>
      </c>
      <c r="N61" s="41" t="s">
        <v>68</v>
      </c>
      <c r="O61" s="41">
        <v>24</v>
      </c>
      <c r="P61" s="41">
        <v>37</v>
      </c>
      <c r="Q61" s="41">
        <v>34</v>
      </c>
      <c r="R61" s="41">
        <v>71</v>
      </c>
      <c r="S61" s="56">
        <f t="shared" si="21"/>
        <v>0</v>
      </c>
      <c r="T61" s="41" t="s">
        <v>67</v>
      </c>
      <c r="U61" s="41">
        <v>36</v>
      </c>
      <c r="V61" s="41">
        <v>24</v>
      </c>
      <c r="W61" s="41">
        <v>30</v>
      </c>
      <c r="X61" s="41">
        <v>54</v>
      </c>
      <c r="Y61" s="56">
        <f t="shared" si="22"/>
        <v>0</v>
      </c>
      <c r="Z61" s="41" t="s">
        <v>68</v>
      </c>
      <c r="AA61" s="41">
        <v>24</v>
      </c>
      <c r="AB61" s="41">
        <v>33</v>
      </c>
      <c r="AC61" s="41">
        <v>35</v>
      </c>
      <c r="AD61" s="41">
        <v>68</v>
      </c>
      <c r="AE61" s="56">
        <f t="shared" si="23"/>
        <v>0</v>
      </c>
      <c r="AF61" s="41" t="s">
        <v>69</v>
      </c>
      <c r="AG61" s="41">
        <v>32</v>
      </c>
      <c r="AH61" s="41">
        <v>18</v>
      </c>
      <c r="AI61" s="41">
        <v>36</v>
      </c>
      <c r="AJ61" s="41" t="s">
        <v>67</v>
      </c>
      <c r="AK61" s="41">
        <v>9</v>
      </c>
      <c r="AL61" s="41">
        <v>20</v>
      </c>
      <c r="AM61" s="41">
        <v>38</v>
      </c>
      <c r="AN61" s="41" t="s">
        <v>67</v>
      </c>
      <c r="AO61" s="41">
        <v>18</v>
      </c>
      <c r="AP61" s="41">
        <v>20</v>
      </c>
      <c r="AQ61" s="41">
        <v>42</v>
      </c>
      <c r="AR61" s="41" t="s">
        <v>65</v>
      </c>
      <c r="AS61" s="41">
        <v>10</v>
      </c>
      <c r="AT61" s="41">
        <v>18</v>
      </c>
      <c r="AU61" s="41" t="s">
        <v>67</v>
      </c>
      <c r="AV61" s="41">
        <v>9</v>
      </c>
      <c r="AW61" s="41">
        <v>33</v>
      </c>
      <c r="AX61" s="41">
        <v>26</v>
      </c>
      <c r="AY61" s="41">
        <v>59</v>
      </c>
      <c r="AZ61" s="56">
        <f t="shared" si="24"/>
        <v>0</v>
      </c>
      <c r="BA61" s="41" t="s">
        <v>70</v>
      </c>
      <c r="BB61" s="41">
        <v>28</v>
      </c>
      <c r="BC61" s="41">
        <v>33</v>
      </c>
      <c r="BD61" s="41">
        <v>26</v>
      </c>
      <c r="BE61" s="41">
        <v>59</v>
      </c>
      <c r="BF61" s="56">
        <f t="shared" si="25"/>
        <v>0</v>
      </c>
      <c r="BG61" s="41" t="s">
        <v>70</v>
      </c>
      <c r="BH61" s="41">
        <v>21</v>
      </c>
      <c r="BI61" s="41">
        <v>32</v>
      </c>
      <c r="BJ61" s="41">
        <v>23</v>
      </c>
      <c r="BK61" s="41">
        <v>55</v>
      </c>
      <c r="BL61" s="56">
        <f t="shared" si="26"/>
        <v>0</v>
      </c>
      <c r="BM61" s="41" t="s">
        <v>70</v>
      </c>
      <c r="BN61" s="41">
        <v>28</v>
      </c>
      <c r="BO61" s="41">
        <v>33</v>
      </c>
      <c r="BP61" s="41">
        <v>26</v>
      </c>
      <c r="BQ61" s="41">
        <v>59</v>
      </c>
      <c r="BR61" s="56">
        <f t="shared" si="27"/>
        <v>0</v>
      </c>
      <c r="BS61" s="41" t="s">
        <v>70</v>
      </c>
      <c r="BT61" s="41">
        <v>28</v>
      </c>
      <c r="BU61" s="41">
        <v>26</v>
      </c>
      <c r="BV61" s="41">
        <v>29</v>
      </c>
      <c r="BW61" s="41">
        <v>55</v>
      </c>
      <c r="BX61" s="56">
        <f t="shared" si="28"/>
        <v>0</v>
      </c>
      <c r="BY61" s="41" t="s">
        <v>70</v>
      </c>
      <c r="BZ61" s="41">
        <v>28</v>
      </c>
      <c r="CA61" s="41">
        <v>20</v>
      </c>
      <c r="CB61" s="41">
        <v>43</v>
      </c>
      <c r="CC61" s="41" t="s">
        <v>65</v>
      </c>
      <c r="CD61" s="41">
        <v>20</v>
      </c>
      <c r="CE61" s="41">
        <v>21</v>
      </c>
      <c r="CF61" s="41">
        <v>41</v>
      </c>
      <c r="CG61" s="41" t="s">
        <v>65</v>
      </c>
      <c r="CH61" s="41">
        <v>20</v>
      </c>
      <c r="CI61" s="41">
        <v>21</v>
      </c>
      <c r="CJ61" s="41">
        <v>45</v>
      </c>
      <c r="CK61" s="41" t="s">
        <v>65</v>
      </c>
      <c r="CL61" s="41">
        <v>10</v>
      </c>
      <c r="CM61" s="41">
        <v>21</v>
      </c>
      <c r="CN61" s="41" t="s">
        <v>65</v>
      </c>
      <c r="CO61" s="41">
        <v>10</v>
      </c>
      <c r="CP61" s="57">
        <f t="shared" si="29"/>
        <v>277</v>
      </c>
      <c r="CQ61" s="57">
        <f t="shared" si="30"/>
        <v>106</v>
      </c>
      <c r="CR61" s="58">
        <f t="shared" si="31"/>
        <v>7.66</v>
      </c>
      <c r="CS61" s="57" t="str">
        <f t="shared" si="32"/>
        <v>FC</v>
      </c>
      <c r="CT61" s="57">
        <f t="shared" si="33"/>
        <v>0</v>
      </c>
      <c r="CU61" s="57">
        <f t="shared" si="34"/>
        <v>0</v>
      </c>
      <c r="CV61" s="57">
        <f t="shared" ref="CV61:CV78" si="36">COUNTIF(I61:CO61,"F")</f>
        <v>0</v>
      </c>
      <c r="CW61" s="57">
        <f t="shared" si="35"/>
        <v>17</v>
      </c>
    </row>
    <row r="62" spans="1:101">
      <c r="A62" s="50">
        <v>54</v>
      </c>
      <c r="B62" s="41" t="s">
        <v>199</v>
      </c>
      <c r="C62" s="66" t="s">
        <v>266</v>
      </c>
      <c r="D62" s="41">
        <v>28</v>
      </c>
      <c r="E62" s="41">
        <v>26</v>
      </c>
      <c r="F62" s="41">
        <v>54</v>
      </c>
      <c r="G62" s="56">
        <f t="shared" si="19"/>
        <v>0</v>
      </c>
      <c r="H62" s="41" t="s">
        <v>68</v>
      </c>
      <c r="I62" s="41">
        <v>24</v>
      </c>
      <c r="J62" s="41">
        <v>25</v>
      </c>
      <c r="K62" s="41">
        <v>22</v>
      </c>
      <c r="L62" s="41">
        <v>47</v>
      </c>
      <c r="M62" s="56">
        <f t="shared" si="20"/>
        <v>0</v>
      </c>
      <c r="N62" s="41" t="s">
        <v>71</v>
      </c>
      <c r="O62" s="41">
        <v>20</v>
      </c>
      <c r="P62" s="41">
        <v>36</v>
      </c>
      <c r="Q62" s="41">
        <v>29</v>
      </c>
      <c r="R62" s="41">
        <v>65</v>
      </c>
      <c r="S62" s="56">
        <f t="shared" si="21"/>
        <v>0</v>
      </c>
      <c r="T62" s="41" t="s">
        <v>69</v>
      </c>
      <c r="U62" s="41">
        <v>32</v>
      </c>
      <c r="V62" s="41">
        <v>17</v>
      </c>
      <c r="W62" s="41">
        <v>24</v>
      </c>
      <c r="X62" s="41">
        <v>41</v>
      </c>
      <c r="Y62" s="56">
        <f t="shared" si="22"/>
        <v>0</v>
      </c>
      <c r="Z62" s="41" t="s">
        <v>72</v>
      </c>
      <c r="AA62" s="41">
        <v>16</v>
      </c>
      <c r="AB62" s="41">
        <v>32</v>
      </c>
      <c r="AC62" s="41">
        <v>27</v>
      </c>
      <c r="AD62" s="41">
        <v>59</v>
      </c>
      <c r="AE62" s="56">
        <f t="shared" si="23"/>
        <v>0</v>
      </c>
      <c r="AF62" s="41" t="s">
        <v>70</v>
      </c>
      <c r="AG62" s="41">
        <v>28</v>
      </c>
      <c r="AH62" s="41">
        <v>20</v>
      </c>
      <c r="AI62" s="41">
        <v>34</v>
      </c>
      <c r="AJ62" s="41" t="s">
        <v>67</v>
      </c>
      <c r="AK62" s="41">
        <v>9</v>
      </c>
      <c r="AL62" s="41">
        <v>20</v>
      </c>
      <c r="AM62" s="41">
        <v>37</v>
      </c>
      <c r="AN62" s="41" t="s">
        <v>67</v>
      </c>
      <c r="AO62" s="41">
        <v>18</v>
      </c>
      <c r="AP62" s="41">
        <v>20</v>
      </c>
      <c r="AQ62" s="41">
        <v>35</v>
      </c>
      <c r="AR62" s="41" t="s">
        <v>67</v>
      </c>
      <c r="AS62" s="41">
        <v>9</v>
      </c>
      <c r="AT62" s="41">
        <v>21</v>
      </c>
      <c r="AU62" s="41" t="s">
        <v>65</v>
      </c>
      <c r="AV62" s="41">
        <v>10</v>
      </c>
      <c r="AW62" s="41">
        <v>33</v>
      </c>
      <c r="AX62" s="41">
        <v>29</v>
      </c>
      <c r="AY62" s="41">
        <v>62</v>
      </c>
      <c r="AZ62" s="56">
        <f t="shared" si="24"/>
        <v>0</v>
      </c>
      <c r="BA62" s="41" t="s">
        <v>69</v>
      </c>
      <c r="BB62" s="41">
        <v>32</v>
      </c>
      <c r="BC62" s="41">
        <v>33</v>
      </c>
      <c r="BD62" s="41">
        <v>30</v>
      </c>
      <c r="BE62" s="41">
        <v>63</v>
      </c>
      <c r="BF62" s="56">
        <f t="shared" si="25"/>
        <v>0</v>
      </c>
      <c r="BG62" s="41" t="s">
        <v>69</v>
      </c>
      <c r="BH62" s="41">
        <v>24</v>
      </c>
      <c r="BI62" s="41">
        <v>31</v>
      </c>
      <c r="BJ62" s="41">
        <v>24</v>
      </c>
      <c r="BK62" s="41">
        <v>55</v>
      </c>
      <c r="BL62" s="56">
        <f t="shared" si="26"/>
        <v>0</v>
      </c>
      <c r="BM62" s="41" t="s">
        <v>70</v>
      </c>
      <c r="BN62" s="41">
        <v>28</v>
      </c>
      <c r="BO62" s="41">
        <v>30</v>
      </c>
      <c r="BP62" s="41">
        <v>43</v>
      </c>
      <c r="BQ62" s="41">
        <v>73</v>
      </c>
      <c r="BR62" s="56">
        <f t="shared" si="27"/>
        <v>0</v>
      </c>
      <c r="BS62" s="41" t="s">
        <v>67</v>
      </c>
      <c r="BT62" s="41">
        <v>36</v>
      </c>
      <c r="BU62" s="41">
        <v>23</v>
      </c>
      <c r="BV62" s="41">
        <v>28</v>
      </c>
      <c r="BW62" s="41">
        <v>51</v>
      </c>
      <c r="BX62" s="56">
        <f t="shared" si="28"/>
        <v>0</v>
      </c>
      <c r="BY62" s="41" t="s">
        <v>68</v>
      </c>
      <c r="BZ62" s="41">
        <v>24</v>
      </c>
      <c r="CA62" s="41">
        <v>21</v>
      </c>
      <c r="CB62" s="41">
        <v>39</v>
      </c>
      <c r="CC62" s="41" t="s">
        <v>65</v>
      </c>
      <c r="CD62" s="41">
        <v>20</v>
      </c>
      <c r="CE62" s="41">
        <v>21</v>
      </c>
      <c r="CF62" s="41">
        <v>38</v>
      </c>
      <c r="CG62" s="41" t="s">
        <v>67</v>
      </c>
      <c r="CH62" s="41">
        <v>18</v>
      </c>
      <c r="CI62" s="41">
        <v>22</v>
      </c>
      <c r="CJ62" s="41">
        <v>45</v>
      </c>
      <c r="CK62" s="41" t="s">
        <v>65</v>
      </c>
      <c r="CL62" s="41">
        <v>10</v>
      </c>
      <c r="CM62" s="41">
        <v>23</v>
      </c>
      <c r="CN62" s="41" t="s">
        <v>65</v>
      </c>
      <c r="CO62" s="41">
        <v>10</v>
      </c>
      <c r="CP62" s="57">
        <f t="shared" si="29"/>
        <v>264</v>
      </c>
      <c r="CQ62" s="57">
        <f t="shared" si="30"/>
        <v>104</v>
      </c>
      <c r="CR62" s="58">
        <f t="shared" si="31"/>
        <v>7.36</v>
      </c>
      <c r="CS62" s="57" t="str">
        <f t="shared" si="32"/>
        <v>FC</v>
      </c>
      <c r="CT62" s="57">
        <f t="shared" si="33"/>
        <v>0</v>
      </c>
      <c r="CU62" s="57">
        <f t="shared" si="34"/>
        <v>0</v>
      </c>
      <c r="CV62" s="57">
        <f t="shared" si="36"/>
        <v>0</v>
      </c>
      <c r="CW62" s="57">
        <f t="shared" si="35"/>
        <v>23</v>
      </c>
    </row>
    <row r="63" spans="1:101">
      <c r="A63" s="50">
        <v>55</v>
      </c>
      <c r="B63" s="41" t="s">
        <v>101</v>
      </c>
      <c r="C63" s="66" t="s">
        <v>267</v>
      </c>
      <c r="D63" s="41">
        <v>21</v>
      </c>
      <c r="E63" s="41">
        <v>20</v>
      </c>
      <c r="F63" s="41">
        <v>41</v>
      </c>
      <c r="G63" s="56">
        <f t="shared" si="19"/>
        <v>0</v>
      </c>
      <c r="H63" s="41" t="s">
        <v>72</v>
      </c>
      <c r="I63" s="41">
        <v>16</v>
      </c>
      <c r="J63" s="41">
        <v>31</v>
      </c>
      <c r="K63" s="41">
        <v>20</v>
      </c>
      <c r="L63" s="41">
        <v>51</v>
      </c>
      <c r="M63" s="56">
        <f t="shared" si="20"/>
        <v>0</v>
      </c>
      <c r="N63" s="41" t="s">
        <v>68</v>
      </c>
      <c r="O63" s="41">
        <v>24</v>
      </c>
      <c r="P63" s="41">
        <v>21</v>
      </c>
      <c r="Q63" s="41">
        <v>22</v>
      </c>
      <c r="R63" s="41">
        <v>43</v>
      </c>
      <c r="S63" s="56">
        <f t="shared" si="21"/>
        <v>0</v>
      </c>
      <c r="T63" s="41" t="s">
        <v>72</v>
      </c>
      <c r="U63" s="41">
        <v>16</v>
      </c>
      <c r="V63" s="41">
        <v>16</v>
      </c>
      <c r="W63" s="41">
        <v>24</v>
      </c>
      <c r="X63" s="41">
        <v>40</v>
      </c>
      <c r="Y63" s="56">
        <f t="shared" si="22"/>
        <v>0</v>
      </c>
      <c r="Z63" s="41" t="s">
        <v>72</v>
      </c>
      <c r="AA63" s="41">
        <v>16</v>
      </c>
      <c r="AB63" s="41">
        <v>24</v>
      </c>
      <c r="AC63" s="41">
        <v>25</v>
      </c>
      <c r="AD63" s="41">
        <v>49</v>
      </c>
      <c r="AE63" s="56">
        <f t="shared" si="23"/>
        <v>0</v>
      </c>
      <c r="AF63" s="41" t="s">
        <v>71</v>
      </c>
      <c r="AG63" s="41">
        <v>20</v>
      </c>
      <c r="AH63" s="41">
        <v>18</v>
      </c>
      <c r="AI63" s="41">
        <v>22</v>
      </c>
      <c r="AJ63" s="41" t="s">
        <v>68</v>
      </c>
      <c r="AK63" s="41">
        <v>6</v>
      </c>
      <c r="AL63" s="41">
        <v>18</v>
      </c>
      <c r="AM63" s="41">
        <v>25</v>
      </c>
      <c r="AN63" s="41" t="s">
        <v>70</v>
      </c>
      <c r="AO63" s="41">
        <v>14</v>
      </c>
      <c r="AP63" s="41">
        <v>18</v>
      </c>
      <c r="AQ63" s="41">
        <v>39</v>
      </c>
      <c r="AR63" s="41" t="s">
        <v>67</v>
      </c>
      <c r="AS63" s="41">
        <v>9</v>
      </c>
      <c r="AT63" s="41">
        <v>16</v>
      </c>
      <c r="AU63" s="41" t="s">
        <v>69</v>
      </c>
      <c r="AV63" s="41">
        <v>8</v>
      </c>
      <c r="AW63" s="41">
        <v>22</v>
      </c>
      <c r="AX63" s="41">
        <v>12</v>
      </c>
      <c r="AY63" s="41">
        <v>34</v>
      </c>
      <c r="AZ63" s="56">
        <f t="shared" si="24"/>
        <v>0</v>
      </c>
      <c r="BA63" s="41" t="s">
        <v>66</v>
      </c>
      <c r="BB63" s="41">
        <v>0</v>
      </c>
      <c r="BC63" s="41">
        <v>18</v>
      </c>
      <c r="BD63" s="41">
        <v>18</v>
      </c>
      <c r="BE63" s="41">
        <v>36</v>
      </c>
      <c r="BF63" s="56">
        <f t="shared" si="25"/>
        <v>0</v>
      </c>
      <c r="BG63" s="41" t="s">
        <v>66</v>
      </c>
      <c r="BH63" s="41">
        <v>0</v>
      </c>
      <c r="BI63" s="41">
        <v>28</v>
      </c>
      <c r="BJ63" s="41">
        <v>20</v>
      </c>
      <c r="BK63" s="41">
        <v>48</v>
      </c>
      <c r="BL63" s="56">
        <f t="shared" si="26"/>
        <v>0</v>
      </c>
      <c r="BM63" s="41" t="s">
        <v>71</v>
      </c>
      <c r="BN63" s="41">
        <v>20</v>
      </c>
      <c r="BO63" s="41">
        <v>27</v>
      </c>
      <c r="BP63" s="41">
        <v>31</v>
      </c>
      <c r="BQ63" s="41">
        <v>58</v>
      </c>
      <c r="BR63" s="56">
        <f t="shared" si="27"/>
        <v>0</v>
      </c>
      <c r="BS63" s="41" t="s">
        <v>70</v>
      </c>
      <c r="BT63" s="41">
        <v>28</v>
      </c>
      <c r="BU63" s="41">
        <v>29</v>
      </c>
      <c r="BV63" s="41">
        <v>23</v>
      </c>
      <c r="BW63" s="41">
        <v>52</v>
      </c>
      <c r="BX63" s="56">
        <f t="shared" si="28"/>
        <v>0</v>
      </c>
      <c r="BY63" s="41" t="s">
        <v>68</v>
      </c>
      <c r="BZ63" s="41">
        <v>24</v>
      </c>
      <c r="CA63" s="41">
        <v>18</v>
      </c>
      <c r="CB63" s="41">
        <v>30</v>
      </c>
      <c r="CC63" s="41" t="s">
        <v>69</v>
      </c>
      <c r="CD63" s="41">
        <v>16</v>
      </c>
      <c r="CE63" s="41">
        <v>18</v>
      </c>
      <c r="CF63" s="41">
        <v>32</v>
      </c>
      <c r="CG63" s="41" t="s">
        <v>69</v>
      </c>
      <c r="CH63" s="41">
        <v>16</v>
      </c>
      <c r="CI63" s="41">
        <v>18</v>
      </c>
      <c r="CJ63" s="41">
        <v>35</v>
      </c>
      <c r="CK63" s="41" t="s">
        <v>67</v>
      </c>
      <c r="CL63" s="41">
        <v>9</v>
      </c>
      <c r="CM63" s="41">
        <v>17</v>
      </c>
      <c r="CN63" s="41" t="s">
        <v>69</v>
      </c>
      <c r="CO63" s="41">
        <v>8</v>
      </c>
      <c r="CP63" s="57">
        <f t="shared" si="29"/>
        <v>164</v>
      </c>
      <c r="CQ63" s="57">
        <f t="shared" si="30"/>
        <v>86</v>
      </c>
      <c r="CR63" s="58">
        <f t="shared" si="31"/>
        <v>0</v>
      </c>
      <c r="CS63" s="57" t="str">
        <f t="shared" si="32"/>
        <v>Fail</v>
      </c>
      <c r="CT63" s="57">
        <f t="shared" si="33"/>
        <v>2</v>
      </c>
      <c r="CU63" s="57">
        <f t="shared" si="34"/>
        <v>0</v>
      </c>
      <c r="CV63" s="57">
        <f t="shared" si="36"/>
        <v>2</v>
      </c>
      <c r="CW63" s="57" t="str">
        <f t="shared" si="35"/>
        <v>-</v>
      </c>
    </row>
    <row r="64" spans="1:101">
      <c r="A64" s="50">
        <v>56</v>
      </c>
      <c r="B64" s="41" t="s">
        <v>102</v>
      </c>
      <c r="C64" s="66" t="s">
        <v>268</v>
      </c>
      <c r="D64" s="41">
        <v>23</v>
      </c>
      <c r="E64" s="41">
        <v>30</v>
      </c>
      <c r="F64" s="41">
        <v>53</v>
      </c>
      <c r="G64" s="56">
        <f t="shared" si="19"/>
        <v>0</v>
      </c>
      <c r="H64" s="41" t="s">
        <v>68</v>
      </c>
      <c r="I64" s="41">
        <v>24</v>
      </c>
      <c r="J64" s="41">
        <v>23</v>
      </c>
      <c r="K64" s="41">
        <v>26</v>
      </c>
      <c r="L64" s="41">
        <v>49</v>
      </c>
      <c r="M64" s="56">
        <f t="shared" si="20"/>
        <v>0</v>
      </c>
      <c r="N64" s="41" t="s">
        <v>71</v>
      </c>
      <c r="O64" s="41">
        <v>20</v>
      </c>
      <c r="P64" s="41">
        <v>24</v>
      </c>
      <c r="Q64" s="41">
        <v>20</v>
      </c>
      <c r="R64" s="41">
        <v>44</v>
      </c>
      <c r="S64" s="56">
        <f t="shared" si="21"/>
        <v>0</v>
      </c>
      <c r="T64" s="41" t="s">
        <v>72</v>
      </c>
      <c r="U64" s="41">
        <v>16</v>
      </c>
      <c r="V64" s="41">
        <v>23</v>
      </c>
      <c r="W64" s="41">
        <v>27</v>
      </c>
      <c r="X64" s="41">
        <v>50</v>
      </c>
      <c r="Y64" s="56">
        <f t="shared" si="22"/>
        <v>0</v>
      </c>
      <c r="Z64" s="41" t="s">
        <v>68</v>
      </c>
      <c r="AA64" s="41">
        <v>24</v>
      </c>
      <c r="AB64" s="41">
        <v>35</v>
      </c>
      <c r="AC64" s="41">
        <v>33</v>
      </c>
      <c r="AD64" s="41">
        <v>68</v>
      </c>
      <c r="AE64" s="56">
        <f t="shared" si="23"/>
        <v>0</v>
      </c>
      <c r="AF64" s="41" t="s">
        <v>69</v>
      </c>
      <c r="AG64" s="41">
        <v>32</v>
      </c>
      <c r="AH64" s="41">
        <v>19</v>
      </c>
      <c r="AI64" s="41">
        <v>32</v>
      </c>
      <c r="AJ64" s="41" t="s">
        <v>69</v>
      </c>
      <c r="AK64" s="41">
        <v>8</v>
      </c>
      <c r="AL64" s="41">
        <v>19</v>
      </c>
      <c r="AM64" s="41">
        <v>37</v>
      </c>
      <c r="AN64" s="41" t="s">
        <v>67</v>
      </c>
      <c r="AO64" s="41">
        <v>18</v>
      </c>
      <c r="AP64" s="41">
        <v>20</v>
      </c>
      <c r="AQ64" s="41">
        <v>30</v>
      </c>
      <c r="AR64" s="41" t="s">
        <v>69</v>
      </c>
      <c r="AS64" s="41">
        <v>8</v>
      </c>
      <c r="AT64" s="41">
        <v>15</v>
      </c>
      <c r="AU64" s="41" t="s">
        <v>69</v>
      </c>
      <c r="AV64" s="41">
        <v>8</v>
      </c>
      <c r="AW64" s="41">
        <v>27</v>
      </c>
      <c r="AX64" s="41">
        <v>20</v>
      </c>
      <c r="AY64" s="41">
        <v>47</v>
      </c>
      <c r="AZ64" s="56">
        <f t="shared" si="24"/>
        <v>0</v>
      </c>
      <c r="BA64" s="41" t="s">
        <v>71</v>
      </c>
      <c r="BB64" s="41">
        <v>20</v>
      </c>
      <c r="BC64" s="41">
        <v>27</v>
      </c>
      <c r="BD64" s="41">
        <v>24</v>
      </c>
      <c r="BE64" s="41">
        <v>51</v>
      </c>
      <c r="BF64" s="56">
        <f t="shared" si="25"/>
        <v>0</v>
      </c>
      <c r="BG64" s="41" t="s">
        <v>68</v>
      </c>
      <c r="BH64" s="41">
        <v>18</v>
      </c>
      <c r="BI64" s="41">
        <v>19</v>
      </c>
      <c r="BJ64" s="41">
        <v>10</v>
      </c>
      <c r="BK64" s="41">
        <v>29</v>
      </c>
      <c r="BL64" s="56">
        <f t="shared" si="26"/>
        <v>0</v>
      </c>
      <c r="BM64" s="41" t="s">
        <v>66</v>
      </c>
      <c r="BN64" s="41">
        <v>0</v>
      </c>
      <c r="BO64" s="41">
        <v>23</v>
      </c>
      <c r="BP64" s="41">
        <v>36</v>
      </c>
      <c r="BQ64" s="41">
        <v>59</v>
      </c>
      <c r="BR64" s="56">
        <f t="shared" si="27"/>
        <v>0</v>
      </c>
      <c r="BS64" s="41" t="s">
        <v>70</v>
      </c>
      <c r="BT64" s="41">
        <v>28</v>
      </c>
      <c r="BU64" s="41">
        <v>14</v>
      </c>
      <c r="BV64" s="41">
        <v>20</v>
      </c>
      <c r="BW64" s="41">
        <v>34</v>
      </c>
      <c r="BX64" s="56">
        <f t="shared" si="28"/>
        <v>0</v>
      </c>
      <c r="BY64" s="41" t="s">
        <v>66</v>
      </c>
      <c r="BZ64" s="41">
        <v>0</v>
      </c>
      <c r="CA64" s="41">
        <v>18</v>
      </c>
      <c r="CB64" s="41">
        <v>32</v>
      </c>
      <c r="CC64" s="41" t="s">
        <v>69</v>
      </c>
      <c r="CD64" s="41">
        <v>16</v>
      </c>
      <c r="CE64" s="41">
        <v>18</v>
      </c>
      <c r="CF64" s="41">
        <v>34</v>
      </c>
      <c r="CG64" s="41" t="s">
        <v>69</v>
      </c>
      <c r="CH64" s="41">
        <v>16</v>
      </c>
      <c r="CI64" s="41">
        <v>18</v>
      </c>
      <c r="CJ64" s="41">
        <v>40</v>
      </c>
      <c r="CK64" s="41" t="s">
        <v>67</v>
      </c>
      <c r="CL64" s="41">
        <v>9</v>
      </c>
      <c r="CM64" s="41">
        <v>19</v>
      </c>
      <c r="CN64" s="41" t="s">
        <v>67</v>
      </c>
      <c r="CO64" s="41">
        <v>9</v>
      </c>
      <c r="CP64" s="57">
        <f t="shared" si="29"/>
        <v>182</v>
      </c>
      <c r="CQ64" s="57">
        <f t="shared" si="30"/>
        <v>92</v>
      </c>
      <c r="CR64" s="58">
        <f t="shared" si="31"/>
        <v>0</v>
      </c>
      <c r="CS64" s="57" t="str">
        <f t="shared" si="32"/>
        <v>Fail</v>
      </c>
      <c r="CT64" s="57">
        <f t="shared" si="33"/>
        <v>2</v>
      </c>
      <c r="CU64" s="57">
        <f t="shared" si="34"/>
        <v>0</v>
      </c>
      <c r="CV64" s="57">
        <f t="shared" si="36"/>
        <v>2</v>
      </c>
      <c r="CW64" s="57" t="str">
        <f t="shared" si="35"/>
        <v>-</v>
      </c>
    </row>
    <row r="65" spans="1:101">
      <c r="A65" s="50">
        <v>57</v>
      </c>
      <c r="B65" s="41" t="s">
        <v>103</v>
      </c>
      <c r="C65" s="66" t="s">
        <v>269</v>
      </c>
      <c r="D65" s="41">
        <v>31</v>
      </c>
      <c r="E65" s="41">
        <v>32</v>
      </c>
      <c r="F65" s="41">
        <v>63</v>
      </c>
      <c r="G65" s="56">
        <f t="shared" si="19"/>
        <v>0</v>
      </c>
      <c r="H65" s="41" t="s">
        <v>69</v>
      </c>
      <c r="I65" s="41">
        <v>32</v>
      </c>
      <c r="J65" s="41">
        <v>22</v>
      </c>
      <c r="K65" s="41">
        <v>22</v>
      </c>
      <c r="L65" s="41">
        <v>44</v>
      </c>
      <c r="M65" s="56">
        <f t="shared" si="20"/>
        <v>0</v>
      </c>
      <c r="N65" s="41" t="s">
        <v>72</v>
      </c>
      <c r="O65" s="41">
        <v>16</v>
      </c>
      <c r="P65" s="41">
        <v>33</v>
      </c>
      <c r="Q65" s="41">
        <v>29</v>
      </c>
      <c r="R65" s="41">
        <v>62</v>
      </c>
      <c r="S65" s="56">
        <f t="shared" si="21"/>
        <v>0</v>
      </c>
      <c r="T65" s="41" t="s">
        <v>69</v>
      </c>
      <c r="U65" s="41">
        <v>32</v>
      </c>
      <c r="V65" s="41">
        <v>23</v>
      </c>
      <c r="W65" s="41">
        <v>27</v>
      </c>
      <c r="X65" s="41">
        <v>50</v>
      </c>
      <c r="Y65" s="56">
        <f t="shared" si="22"/>
        <v>0</v>
      </c>
      <c r="Z65" s="41" t="s">
        <v>68</v>
      </c>
      <c r="AA65" s="41">
        <v>24</v>
      </c>
      <c r="AB65" s="41">
        <v>31</v>
      </c>
      <c r="AC65" s="41">
        <v>28</v>
      </c>
      <c r="AD65" s="41">
        <v>59</v>
      </c>
      <c r="AE65" s="56">
        <f t="shared" si="23"/>
        <v>0</v>
      </c>
      <c r="AF65" s="41" t="s">
        <v>70</v>
      </c>
      <c r="AG65" s="41">
        <v>28</v>
      </c>
      <c r="AH65" s="41">
        <v>20</v>
      </c>
      <c r="AI65" s="41">
        <v>25</v>
      </c>
      <c r="AJ65" s="41" t="s">
        <v>69</v>
      </c>
      <c r="AK65" s="41">
        <v>8</v>
      </c>
      <c r="AL65" s="41">
        <v>20</v>
      </c>
      <c r="AM65" s="41">
        <v>40</v>
      </c>
      <c r="AN65" s="41" t="s">
        <v>65</v>
      </c>
      <c r="AO65" s="41">
        <v>20</v>
      </c>
      <c r="AP65" s="41">
        <v>22</v>
      </c>
      <c r="AQ65" s="41">
        <v>43</v>
      </c>
      <c r="AR65" s="41" t="s">
        <v>65</v>
      </c>
      <c r="AS65" s="41">
        <v>10</v>
      </c>
      <c r="AT65" s="41">
        <v>21</v>
      </c>
      <c r="AU65" s="41" t="s">
        <v>65</v>
      </c>
      <c r="AV65" s="41">
        <v>10</v>
      </c>
      <c r="AW65" s="41">
        <v>25</v>
      </c>
      <c r="AX65" s="41">
        <v>35</v>
      </c>
      <c r="AY65" s="41">
        <v>60</v>
      </c>
      <c r="AZ65" s="56">
        <f t="shared" si="24"/>
        <v>0</v>
      </c>
      <c r="BA65" s="41" t="s">
        <v>69</v>
      </c>
      <c r="BB65" s="41">
        <v>32</v>
      </c>
      <c r="BC65" s="41">
        <v>31</v>
      </c>
      <c r="BD65" s="41">
        <v>24</v>
      </c>
      <c r="BE65" s="41">
        <v>55</v>
      </c>
      <c r="BF65" s="56">
        <f t="shared" si="25"/>
        <v>0</v>
      </c>
      <c r="BG65" s="41" t="s">
        <v>70</v>
      </c>
      <c r="BH65" s="41">
        <v>21</v>
      </c>
      <c r="BI65" s="41">
        <v>30</v>
      </c>
      <c r="BJ65" s="41">
        <v>13</v>
      </c>
      <c r="BK65" s="41">
        <v>43</v>
      </c>
      <c r="BL65" s="56">
        <f t="shared" si="26"/>
        <v>0</v>
      </c>
      <c r="BM65" s="41" t="s">
        <v>66</v>
      </c>
      <c r="BN65" s="41">
        <v>0</v>
      </c>
      <c r="BO65" s="41">
        <v>26</v>
      </c>
      <c r="BP65" s="41">
        <v>36</v>
      </c>
      <c r="BQ65" s="41">
        <v>62</v>
      </c>
      <c r="BR65" s="56">
        <f t="shared" si="27"/>
        <v>0</v>
      </c>
      <c r="BS65" s="41" t="s">
        <v>69</v>
      </c>
      <c r="BT65" s="41">
        <v>32</v>
      </c>
      <c r="BU65" s="41">
        <v>27</v>
      </c>
      <c r="BV65" s="41">
        <v>22</v>
      </c>
      <c r="BW65" s="41">
        <v>49</v>
      </c>
      <c r="BX65" s="56">
        <f t="shared" si="28"/>
        <v>0</v>
      </c>
      <c r="BY65" s="41" t="s">
        <v>71</v>
      </c>
      <c r="BZ65" s="41">
        <v>20</v>
      </c>
      <c r="CA65" s="41">
        <v>19</v>
      </c>
      <c r="CB65" s="41">
        <v>38</v>
      </c>
      <c r="CC65" s="41" t="s">
        <v>67</v>
      </c>
      <c r="CD65" s="41">
        <v>18</v>
      </c>
      <c r="CE65" s="41">
        <v>17</v>
      </c>
      <c r="CF65" s="41">
        <v>37</v>
      </c>
      <c r="CG65" s="41" t="s">
        <v>67</v>
      </c>
      <c r="CH65" s="41">
        <v>18</v>
      </c>
      <c r="CI65" s="41">
        <v>17</v>
      </c>
      <c r="CJ65" s="41">
        <v>25</v>
      </c>
      <c r="CK65" s="41" t="s">
        <v>70</v>
      </c>
      <c r="CL65" s="41">
        <v>7</v>
      </c>
      <c r="CM65" s="41">
        <v>18</v>
      </c>
      <c r="CN65" s="41" t="s">
        <v>67</v>
      </c>
      <c r="CO65" s="41">
        <v>9</v>
      </c>
      <c r="CP65" s="57">
        <f t="shared" si="29"/>
        <v>237</v>
      </c>
      <c r="CQ65" s="57">
        <f t="shared" si="30"/>
        <v>100</v>
      </c>
      <c r="CR65" s="58">
        <f t="shared" si="31"/>
        <v>0</v>
      </c>
      <c r="CS65" s="57" t="str">
        <f t="shared" si="32"/>
        <v>Fail</v>
      </c>
      <c r="CT65" s="57">
        <f t="shared" si="33"/>
        <v>1</v>
      </c>
      <c r="CU65" s="57">
        <f t="shared" si="34"/>
        <v>0</v>
      </c>
      <c r="CV65" s="57">
        <f t="shared" si="36"/>
        <v>1</v>
      </c>
      <c r="CW65" s="57" t="str">
        <f t="shared" si="35"/>
        <v>-</v>
      </c>
    </row>
    <row r="66" spans="1:101">
      <c r="A66" s="50">
        <v>58</v>
      </c>
      <c r="B66" s="41" t="s">
        <v>104</v>
      </c>
      <c r="C66" s="66" t="s">
        <v>270</v>
      </c>
      <c r="D66" s="41">
        <v>24</v>
      </c>
      <c r="E66" s="41">
        <v>21</v>
      </c>
      <c r="F66" s="41">
        <v>45</v>
      </c>
      <c r="G66" s="56">
        <f t="shared" si="19"/>
        <v>0</v>
      </c>
      <c r="H66" s="41" t="s">
        <v>71</v>
      </c>
      <c r="I66" s="41">
        <v>20</v>
      </c>
      <c r="J66" s="41">
        <v>26</v>
      </c>
      <c r="K66" s="41">
        <v>26</v>
      </c>
      <c r="L66" s="41">
        <v>52</v>
      </c>
      <c r="M66" s="56">
        <f t="shared" si="20"/>
        <v>0</v>
      </c>
      <c r="N66" s="41" t="s">
        <v>68</v>
      </c>
      <c r="O66" s="41">
        <v>24</v>
      </c>
      <c r="P66" s="41">
        <v>26</v>
      </c>
      <c r="Q66" s="41">
        <v>25</v>
      </c>
      <c r="R66" s="41">
        <v>51</v>
      </c>
      <c r="S66" s="56">
        <f t="shared" si="21"/>
        <v>0</v>
      </c>
      <c r="T66" s="41" t="s">
        <v>68</v>
      </c>
      <c r="U66" s="41">
        <v>24</v>
      </c>
      <c r="V66" s="41">
        <v>25</v>
      </c>
      <c r="W66" s="41">
        <v>26</v>
      </c>
      <c r="X66" s="41">
        <v>51</v>
      </c>
      <c r="Y66" s="56">
        <f t="shared" si="22"/>
        <v>0</v>
      </c>
      <c r="Z66" s="41" t="s">
        <v>68</v>
      </c>
      <c r="AA66" s="41">
        <v>24</v>
      </c>
      <c r="AB66" s="41">
        <v>32</v>
      </c>
      <c r="AC66" s="41">
        <v>34</v>
      </c>
      <c r="AD66" s="41">
        <v>66</v>
      </c>
      <c r="AE66" s="56">
        <f t="shared" si="23"/>
        <v>0</v>
      </c>
      <c r="AF66" s="41" t="s">
        <v>69</v>
      </c>
      <c r="AG66" s="41">
        <v>32</v>
      </c>
      <c r="AH66" s="41">
        <v>18</v>
      </c>
      <c r="AI66" s="41">
        <v>33</v>
      </c>
      <c r="AJ66" s="41" t="s">
        <v>69</v>
      </c>
      <c r="AK66" s="41">
        <v>8</v>
      </c>
      <c r="AL66" s="41">
        <v>17</v>
      </c>
      <c r="AM66" s="41">
        <v>22</v>
      </c>
      <c r="AN66" s="41" t="s">
        <v>68</v>
      </c>
      <c r="AO66" s="41">
        <v>12</v>
      </c>
      <c r="AP66" s="41">
        <v>17</v>
      </c>
      <c r="AQ66" s="41">
        <v>41</v>
      </c>
      <c r="AR66" s="41" t="s">
        <v>67</v>
      </c>
      <c r="AS66" s="41">
        <v>9</v>
      </c>
      <c r="AT66" s="41">
        <v>15</v>
      </c>
      <c r="AU66" s="41" t="s">
        <v>69</v>
      </c>
      <c r="AV66" s="41">
        <v>8</v>
      </c>
      <c r="AW66" s="41">
        <v>22</v>
      </c>
      <c r="AX66" s="41">
        <v>21</v>
      </c>
      <c r="AY66" s="41">
        <v>43</v>
      </c>
      <c r="AZ66" s="56">
        <f t="shared" si="24"/>
        <v>0</v>
      </c>
      <c r="BA66" s="41" t="s">
        <v>72</v>
      </c>
      <c r="BB66" s="41">
        <v>16</v>
      </c>
      <c r="BC66" s="41">
        <v>25</v>
      </c>
      <c r="BD66" s="41">
        <v>28</v>
      </c>
      <c r="BE66" s="41">
        <v>53</v>
      </c>
      <c r="BF66" s="56">
        <f t="shared" si="25"/>
        <v>0</v>
      </c>
      <c r="BG66" s="41" t="s">
        <v>68</v>
      </c>
      <c r="BH66" s="41">
        <v>18</v>
      </c>
      <c r="BI66" s="41">
        <v>32</v>
      </c>
      <c r="BJ66" s="41">
        <v>20</v>
      </c>
      <c r="BK66" s="41">
        <v>52</v>
      </c>
      <c r="BL66" s="56">
        <f t="shared" si="26"/>
        <v>0</v>
      </c>
      <c r="BM66" s="41" t="s">
        <v>68</v>
      </c>
      <c r="BN66" s="41">
        <v>24</v>
      </c>
      <c r="BO66" s="41">
        <v>31</v>
      </c>
      <c r="BP66" s="41">
        <v>33</v>
      </c>
      <c r="BQ66" s="41">
        <v>64</v>
      </c>
      <c r="BR66" s="56">
        <f t="shared" si="27"/>
        <v>0</v>
      </c>
      <c r="BS66" s="41" t="s">
        <v>69</v>
      </c>
      <c r="BT66" s="41">
        <v>32</v>
      </c>
      <c r="BU66" s="41">
        <v>22</v>
      </c>
      <c r="BV66" s="41">
        <v>26</v>
      </c>
      <c r="BW66" s="41">
        <v>48</v>
      </c>
      <c r="BX66" s="56">
        <f t="shared" si="28"/>
        <v>0</v>
      </c>
      <c r="BY66" s="41" t="s">
        <v>71</v>
      </c>
      <c r="BZ66" s="41">
        <v>20</v>
      </c>
      <c r="CA66" s="41">
        <v>20</v>
      </c>
      <c r="CB66" s="41">
        <v>36</v>
      </c>
      <c r="CC66" s="41" t="s">
        <v>67</v>
      </c>
      <c r="CD66" s="41">
        <v>18</v>
      </c>
      <c r="CE66" s="41">
        <v>19</v>
      </c>
      <c r="CF66" s="41">
        <v>32</v>
      </c>
      <c r="CG66" s="41" t="s">
        <v>69</v>
      </c>
      <c r="CH66" s="41">
        <v>16</v>
      </c>
      <c r="CI66" s="41">
        <v>18</v>
      </c>
      <c r="CJ66" s="41">
        <v>21</v>
      </c>
      <c r="CK66" s="41" t="s">
        <v>68</v>
      </c>
      <c r="CL66" s="41">
        <v>6</v>
      </c>
      <c r="CM66" s="41">
        <v>17</v>
      </c>
      <c r="CN66" s="41" t="s">
        <v>69</v>
      </c>
      <c r="CO66" s="41">
        <v>8</v>
      </c>
      <c r="CP66" s="57">
        <f t="shared" si="29"/>
        <v>234</v>
      </c>
      <c r="CQ66" s="57">
        <f t="shared" si="30"/>
        <v>85</v>
      </c>
      <c r="CR66" s="58">
        <f t="shared" si="31"/>
        <v>6.38</v>
      </c>
      <c r="CS66" s="57" t="str">
        <f t="shared" si="32"/>
        <v>HSC</v>
      </c>
      <c r="CT66" s="57">
        <f t="shared" si="33"/>
        <v>0</v>
      </c>
      <c r="CU66" s="57">
        <f t="shared" si="34"/>
        <v>0</v>
      </c>
      <c r="CV66" s="57">
        <f t="shared" si="36"/>
        <v>0</v>
      </c>
      <c r="CW66" s="57">
        <f t="shared" si="35"/>
        <v>39</v>
      </c>
    </row>
    <row r="67" spans="1:101">
      <c r="A67" s="50">
        <v>59</v>
      </c>
      <c r="B67" s="41" t="s">
        <v>105</v>
      </c>
      <c r="C67" s="66" t="s">
        <v>271</v>
      </c>
      <c r="D67" s="41">
        <v>20</v>
      </c>
      <c r="E67" s="41">
        <v>20</v>
      </c>
      <c r="F67" s="41">
        <v>40</v>
      </c>
      <c r="G67" s="56">
        <f t="shared" si="19"/>
        <v>0</v>
      </c>
      <c r="H67" s="41" t="s">
        <v>72</v>
      </c>
      <c r="I67" s="41">
        <v>16</v>
      </c>
      <c r="J67" s="41">
        <v>18</v>
      </c>
      <c r="K67" s="41">
        <v>22</v>
      </c>
      <c r="L67" s="41">
        <v>40</v>
      </c>
      <c r="M67" s="56">
        <f t="shared" si="20"/>
        <v>0</v>
      </c>
      <c r="N67" s="41" t="s">
        <v>72</v>
      </c>
      <c r="O67" s="41">
        <v>16</v>
      </c>
      <c r="P67" s="41">
        <v>21</v>
      </c>
      <c r="Q67" s="41">
        <v>9</v>
      </c>
      <c r="R67" s="41">
        <v>30</v>
      </c>
      <c r="S67" s="56">
        <f t="shared" si="21"/>
        <v>0</v>
      </c>
      <c r="T67" s="41" t="s">
        <v>66</v>
      </c>
      <c r="U67" s="41">
        <v>0</v>
      </c>
      <c r="V67" s="41">
        <v>21</v>
      </c>
      <c r="W67" s="41">
        <v>20</v>
      </c>
      <c r="X67" s="41">
        <v>41</v>
      </c>
      <c r="Y67" s="56">
        <f t="shared" si="22"/>
        <v>0</v>
      </c>
      <c r="Z67" s="41" t="s">
        <v>72</v>
      </c>
      <c r="AA67" s="41">
        <v>16</v>
      </c>
      <c r="AB67" s="41">
        <v>22</v>
      </c>
      <c r="AC67" s="41">
        <v>33</v>
      </c>
      <c r="AD67" s="41">
        <v>55</v>
      </c>
      <c r="AE67" s="56">
        <f t="shared" si="23"/>
        <v>0</v>
      </c>
      <c r="AF67" s="41" t="s">
        <v>70</v>
      </c>
      <c r="AG67" s="41">
        <v>28</v>
      </c>
      <c r="AH67" s="41">
        <v>12</v>
      </c>
      <c r="AI67" s="41">
        <v>25</v>
      </c>
      <c r="AJ67" s="41" t="s">
        <v>71</v>
      </c>
      <c r="AK67" s="41">
        <v>5</v>
      </c>
      <c r="AL67" s="41">
        <v>12</v>
      </c>
      <c r="AM67" s="41">
        <v>30</v>
      </c>
      <c r="AN67" s="41" t="s">
        <v>70</v>
      </c>
      <c r="AO67" s="41">
        <v>14</v>
      </c>
      <c r="AP67" s="41">
        <v>12</v>
      </c>
      <c r="AQ67" s="41">
        <v>25</v>
      </c>
      <c r="AR67" s="41" t="s">
        <v>71</v>
      </c>
      <c r="AS67" s="41">
        <v>5</v>
      </c>
      <c r="AT67" s="41">
        <v>12</v>
      </c>
      <c r="AU67" s="41" t="s">
        <v>71</v>
      </c>
      <c r="AV67" s="41">
        <v>5</v>
      </c>
      <c r="AW67" s="41">
        <v>24</v>
      </c>
      <c r="AX67" s="41">
        <v>21</v>
      </c>
      <c r="AY67" s="41">
        <v>45</v>
      </c>
      <c r="AZ67" s="56">
        <f t="shared" si="24"/>
        <v>0</v>
      </c>
      <c r="BA67" s="41" t="s">
        <v>71</v>
      </c>
      <c r="BB67" s="41">
        <v>20</v>
      </c>
      <c r="BC67" s="41">
        <v>18</v>
      </c>
      <c r="BD67" s="41">
        <v>24</v>
      </c>
      <c r="BE67" s="41">
        <v>42</v>
      </c>
      <c r="BF67" s="56">
        <f t="shared" si="25"/>
        <v>0</v>
      </c>
      <c r="BG67" s="41" t="s">
        <v>72</v>
      </c>
      <c r="BH67" s="41">
        <v>12</v>
      </c>
      <c r="BI67" s="41">
        <v>10</v>
      </c>
      <c r="BJ67" s="41">
        <v>2</v>
      </c>
      <c r="BK67" s="41">
        <v>12</v>
      </c>
      <c r="BL67" s="56">
        <f t="shared" si="26"/>
        <v>0</v>
      </c>
      <c r="BM67" s="41" t="s">
        <v>66</v>
      </c>
      <c r="BN67" s="41">
        <v>0</v>
      </c>
      <c r="BO67" s="41">
        <v>22</v>
      </c>
      <c r="BP67" s="41">
        <v>12</v>
      </c>
      <c r="BQ67" s="41">
        <v>34</v>
      </c>
      <c r="BR67" s="56">
        <f t="shared" si="27"/>
        <v>0</v>
      </c>
      <c r="BS67" s="41" t="s">
        <v>66</v>
      </c>
      <c r="BT67" s="41">
        <v>0</v>
      </c>
      <c r="BU67" s="41">
        <v>18</v>
      </c>
      <c r="BV67" s="41">
        <v>22</v>
      </c>
      <c r="BW67" s="41">
        <v>40</v>
      </c>
      <c r="BX67" s="56">
        <f t="shared" si="28"/>
        <v>0</v>
      </c>
      <c r="BY67" s="41" t="s">
        <v>72</v>
      </c>
      <c r="BZ67" s="41">
        <v>16</v>
      </c>
      <c r="CA67" s="41">
        <v>12</v>
      </c>
      <c r="CB67" s="41">
        <v>28</v>
      </c>
      <c r="CC67" s="41" t="s">
        <v>68</v>
      </c>
      <c r="CD67" s="41">
        <v>12</v>
      </c>
      <c r="CE67" s="41">
        <v>12</v>
      </c>
      <c r="CF67" s="41">
        <v>30</v>
      </c>
      <c r="CG67" s="41" t="s">
        <v>70</v>
      </c>
      <c r="CH67" s="41">
        <v>14</v>
      </c>
      <c r="CI67" s="41">
        <v>12</v>
      </c>
      <c r="CJ67" s="41">
        <v>21</v>
      </c>
      <c r="CK67" s="41" t="s">
        <v>72</v>
      </c>
      <c r="CL67" s="41">
        <v>4</v>
      </c>
      <c r="CM67" s="41">
        <v>12</v>
      </c>
      <c r="CN67" s="41" t="s">
        <v>71</v>
      </c>
      <c r="CO67" s="41">
        <v>5</v>
      </c>
      <c r="CP67" s="57">
        <f t="shared" si="29"/>
        <v>124</v>
      </c>
      <c r="CQ67" s="57">
        <f t="shared" si="30"/>
        <v>64</v>
      </c>
      <c r="CR67" s="58">
        <f t="shared" si="31"/>
        <v>0</v>
      </c>
      <c r="CS67" s="57" t="str">
        <f t="shared" si="32"/>
        <v>Fail</v>
      </c>
      <c r="CT67" s="57">
        <f t="shared" si="33"/>
        <v>3</v>
      </c>
      <c r="CU67" s="57">
        <f t="shared" si="34"/>
        <v>0</v>
      </c>
      <c r="CV67" s="57">
        <f t="shared" si="36"/>
        <v>3</v>
      </c>
      <c r="CW67" s="57" t="str">
        <f t="shared" si="35"/>
        <v>-</v>
      </c>
    </row>
    <row r="68" spans="1:101">
      <c r="A68" s="50">
        <v>60</v>
      </c>
      <c r="B68" s="41" t="s">
        <v>106</v>
      </c>
      <c r="C68" s="66" t="s">
        <v>272</v>
      </c>
      <c r="D68" s="41">
        <v>25</v>
      </c>
      <c r="E68" s="41">
        <v>31</v>
      </c>
      <c r="F68" s="41">
        <v>56</v>
      </c>
      <c r="G68" s="56">
        <f t="shared" si="19"/>
        <v>0</v>
      </c>
      <c r="H68" s="41" t="s">
        <v>70</v>
      </c>
      <c r="I68" s="41">
        <v>28</v>
      </c>
      <c r="J68" s="41">
        <v>27</v>
      </c>
      <c r="K68" s="41">
        <v>36</v>
      </c>
      <c r="L68" s="41">
        <v>63</v>
      </c>
      <c r="M68" s="56">
        <f t="shared" si="20"/>
        <v>0</v>
      </c>
      <c r="N68" s="41" t="s">
        <v>69</v>
      </c>
      <c r="O68" s="41">
        <v>32</v>
      </c>
      <c r="P68" s="41">
        <v>39</v>
      </c>
      <c r="Q68" s="41">
        <v>30</v>
      </c>
      <c r="R68" s="41">
        <v>69</v>
      </c>
      <c r="S68" s="56">
        <f t="shared" si="21"/>
        <v>0</v>
      </c>
      <c r="T68" s="41" t="s">
        <v>69</v>
      </c>
      <c r="U68" s="41">
        <v>32</v>
      </c>
      <c r="V68" s="41">
        <v>33</v>
      </c>
      <c r="W68" s="41">
        <v>30</v>
      </c>
      <c r="X68" s="41">
        <v>63</v>
      </c>
      <c r="Y68" s="56">
        <f t="shared" si="22"/>
        <v>0</v>
      </c>
      <c r="Z68" s="41" t="s">
        <v>69</v>
      </c>
      <c r="AA68" s="41">
        <v>32</v>
      </c>
      <c r="AB68" s="41">
        <v>37</v>
      </c>
      <c r="AC68" s="41">
        <v>41</v>
      </c>
      <c r="AD68" s="41">
        <v>78</v>
      </c>
      <c r="AE68" s="56">
        <f t="shared" si="23"/>
        <v>0</v>
      </c>
      <c r="AF68" s="41" t="s">
        <v>67</v>
      </c>
      <c r="AG68" s="41">
        <v>36</v>
      </c>
      <c r="AH68" s="41">
        <v>22</v>
      </c>
      <c r="AI68" s="41">
        <v>44</v>
      </c>
      <c r="AJ68" s="41" t="s">
        <v>65</v>
      </c>
      <c r="AK68" s="41">
        <v>10</v>
      </c>
      <c r="AL68" s="41">
        <v>21</v>
      </c>
      <c r="AM68" s="41">
        <v>42</v>
      </c>
      <c r="AN68" s="41" t="s">
        <v>65</v>
      </c>
      <c r="AO68" s="41">
        <v>20</v>
      </c>
      <c r="AP68" s="41">
        <v>20</v>
      </c>
      <c r="AQ68" s="41">
        <v>40</v>
      </c>
      <c r="AR68" s="41" t="s">
        <v>65</v>
      </c>
      <c r="AS68" s="41">
        <v>10</v>
      </c>
      <c r="AT68" s="41">
        <v>19</v>
      </c>
      <c r="AU68" s="41" t="s">
        <v>67</v>
      </c>
      <c r="AV68" s="41">
        <v>9</v>
      </c>
      <c r="AW68" s="41">
        <v>30</v>
      </c>
      <c r="AX68" s="41">
        <v>21</v>
      </c>
      <c r="AY68" s="41">
        <v>51</v>
      </c>
      <c r="AZ68" s="56">
        <f t="shared" si="24"/>
        <v>0</v>
      </c>
      <c r="BA68" s="41" t="s">
        <v>68</v>
      </c>
      <c r="BB68" s="41">
        <v>24</v>
      </c>
      <c r="BC68" s="41">
        <v>29</v>
      </c>
      <c r="BD68" s="41">
        <v>29</v>
      </c>
      <c r="BE68" s="41">
        <v>58</v>
      </c>
      <c r="BF68" s="56">
        <f t="shared" si="25"/>
        <v>0</v>
      </c>
      <c r="BG68" s="41" t="s">
        <v>70</v>
      </c>
      <c r="BH68" s="41">
        <v>21</v>
      </c>
      <c r="BI68" s="41">
        <v>29</v>
      </c>
      <c r="BJ68" s="41">
        <v>20</v>
      </c>
      <c r="BK68" s="41">
        <v>49</v>
      </c>
      <c r="BL68" s="56">
        <f t="shared" si="26"/>
        <v>0</v>
      </c>
      <c r="BM68" s="41" t="s">
        <v>71</v>
      </c>
      <c r="BN68" s="41">
        <v>20</v>
      </c>
      <c r="BO68" s="41">
        <v>21</v>
      </c>
      <c r="BP68" s="41">
        <v>38</v>
      </c>
      <c r="BQ68" s="41">
        <v>59</v>
      </c>
      <c r="BR68" s="56">
        <f t="shared" si="27"/>
        <v>0</v>
      </c>
      <c r="BS68" s="41" t="s">
        <v>70</v>
      </c>
      <c r="BT68" s="41">
        <v>28</v>
      </c>
      <c r="BU68" s="41">
        <v>24</v>
      </c>
      <c r="BV68" s="41">
        <v>25</v>
      </c>
      <c r="BW68" s="41">
        <v>49</v>
      </c>
      <c r="BX68" s="56">
        <f t="shared" si="28"/>
        <v>0</v>
      </c>
      <c r="BY68" s="41" t="s">
        <v>71</v>
      </c>
      <c r="BZ68" s="41">
        <v>20</v>
      </c>
      <c r="CA68" s="41">
        <v>22</v>
      </c>
      <c r="CB68" s="41">
        <v>40</v>
      </c>
      <c r="CC68" s="41" t="s">
        <v>65</v>
      </c>
      <c r="CD68" s="41">
        <v>20</v>
      </c>
      <c r="CE68" s="41">
        <v>21</v>
      </c>
      <c r="CF68" s="41">
        <v>44</v>
      </c>
      <c r="CG68" s="41" t="s">
        <v>65</v>
      </c>
      <c r="CH68" s="41">
        <v>20</v>
      </c>
      <c r="CI68" s="41">
        <v>22</v>
      </c>
      <c r="CJ68" s="41">
        <v>38</v>
      </c>
      <c r="CK68" s="41" t="s">
        <v>65</v>
      </c>
      <c r="CL68" s="41">
        <v>10</v>
      </c>
      <c r="CM68" s="41">
        <v>20</v>
      </c>
      <c r="CN68" s="41" t="s">
        <v>65</v>
      </c>
      <c r="CO68" s="41">
        <v>10</v>
      </c>
      <c r="CP68" s="57">
        <f t="shared" si="29"/>
        <v>273</v>
      </c>
      <c r="CQ68" s="57">
        <f t="shared" si="30"/>
        <v>109</v>
      </c>
      <c r="CR68" s="58">
        <f t="shared" si="31"/>
        <v>7.64</v>
      </c>
      <c r="CS68" s="57" t="str">
        <f t="shared" si="32"/>
        <v>FC</v>
      </c>
      <c r="CT68" s="57">
        <f t="shared" si="33"/>
        <v>0</v>
      </c>
      <c r="CU68" s="57">
        <f t="shared" si="34"/>
        <v>0</v>
      </c>
      <c r="CV68" s="57">
        <f t="shared" si="36"/>
        <v>0</v>
      </c>
      <c r="CW68" s="57">
        <f t="shared" si="35"/>
        <v>18</v>
      </c>
    </row>
    <row r="69" spans="1:101">
      <c r="A69" s="50">
        <v>61</v>
      </c>
      <c r="B69" s="41" t="s">
        <v>107</v>
      </c>
      <c r="C69" s="66" t="s">
        <v>273</v>
      </c>
      <c r="D69" s="41">
        <v>20</v>
      </c>
      <c r="E69" s="41">
        <v>34</v>
      </c>
      <c r="F69" s="41">
        <v>54</v>
      </c>
      <c r="G69" s="56">
        <f t="shared" si="19"/>
        <v>0</v>
      </c>
      <c r="H69" s="41" t="s">
        <v>68</v>
      </c>
      <c r="I69" s="41">
        <v>24</v>
      </c>
      <c r="J69" s="41">
        <v>29</v>
      </c>
      <c r="K69" s="41">
        <v>28</v>
      </c>
      <c r="L69" s="41">
        <v>57</v>
      </c>
      <c r="M69" s="56">
        <f t="shared" si="20"/>
        <v>0</v>
      </c>
      <c r="N69" s="41" t="s">
        <v>70</v>
      </c>
      <c r="O69" s="41">
        <v>28</v>
      </c>
      <c r="P69" s="41">
        <v>29</v>
      </c>
      <c r="Q69" s="41">
        <v>26</v>
      </c>
      <c r="R69" s="41">
        <v>55</v>
      </c>
      <c r="S69" s="56">
        <f t="shared" si="21"/>
        <v>0</v>
      </c>
      <c r="T69" s="41" t="s">
        <v>70</v>
      </c>
      <c r="U69" s="41">
        <v>28</v>
      </c>
      <c r="V69" s="41">
        <v>22</v>
      </c>
      <c r="W69" s="41">
        <v>34</v>
      </c>
      <c r="X69" s="41">
        <v>56</v>
      </c>
      <c r="Y69" s="56">
        <f t="shared" si="22"/>
        <v>0</v>
      </c>
      <c r="Z69" s="41" t="s">
        <v>70</v>
      </c>
      <c r="AA69" s="41">
        <v>28</v>
      </c>
      <c r="AB69" s="41">
        <v>32</v>
      </c>
      <c r="AC69" s="41">
        <v>40</v>
      </c>
      <c r="AD69" s="41">
        <v>72</v>
      </c>
      <c r="AE69" s="56">
        <f t="shared" si="23"/>
        <v>0</v>
      </c>
      <c r="AF69" s="41" t="s">
        <v>67</v>
      </c>
      <c r="AG69" s="41">
        <v>36</v>
      </c>
      <c r="AH69" s="41">
        <v>20</v>
      </c>
      <c r="AI69" s="41">
        <v>35</v>
      </c>
      <c r="AJ69" s="41" t="s">
        <v>67</v>
      </c>
      <c r="AK69" s="41">
        <v>9</v>
      </c>
      <c r="AL69" s="41">
        <v>20</v>
      </c>
      <c r="AM69" s="41">
        <v>37</v>
      </c>
      <c r="AN69" s="41" t="s">
        <v>67</v>
      </c>
      <c r="AO69" s="41">
        <v>18</v>
      </c>
      <c r="AP69" s="41">
        <v>22</v>
      </c>
      <c r="AQ69" s="41">
        <v>42</v>
      </c>
      <c r="AR69" s="41" t="s">
        <v>65</v>
      </c>
      <c r="AS69" s="41">
        <v>10</v>
      </c>
      <c r="AT69" s="41">
        <v>22</v>
      </c>
      <c r="AU69" s="41" t="s">
        <v>65</v>
      </c>
      <c r="AV69" s="41">
        <v>10</v>
      </c>
      <c r="AW69" s="41">
        <v>18</v>
      </c>
      <c r="AX69" s="41">
        <v>38</v>
      </c>
      <c r="AY69" s="41">
        <v>56</v>
      </c>
      <c r="AZ69" s="56">
        <f t="shared" si="24"/>
        <v>0</v>
      </c>
      <c r="BA69" s="41" t="s">
        <v>70</v>
      </c>
      <c r="BB69" s="41">
        <v>28</v>
      </c>
      <c r="BC69" s="41">
        <v>34</v>
      </c>
      <c r="BD69" s="41">
        <v>32</v>
      </c>
      <c r="BE69" s="41">
        <v>66</v>
      </c>
      <c r="BF69" s="56">
        <f t="shared" si="25"/>
        <v>0</v>
      </c>
      <c r="BG69" s="41" t="s">
        <v>69</v>
      </c>
      <c r="BH69" s="41">
        <v>24</v>
      </c>
      <c r="BI69" s="41">
        <v>29</v>
      </c>
      <c r="BJ69" s="41">
        <v>23</v>
      </c>
      <c r="BK69" s="41">
        <v>52</v>
      </c>
      <c r="BL69" s="56">
        <f t="shared" si="26"/>
        <v>0</v>
      </c>
      <c r="BM69" s="41" t="s">
        <v>68</v>
      </c>
      <c r="BN69" s="41">
        <v>24</v>
      </c>
      <c r="BO69" s="41">
        <v>29</v>
      </c>
      <c r="BP69" s="41">
        <v>38</v>
      </c>
      <c r="BQ69" s="41">
        <v>67</v>
      </c>
      <c r="BR69" s="56">
        <f t="shared" si="27"/>
        <v>0</v>
      </c>
      <c r="BS69" s="41" t="s">
        <v>69</v>
      </c>
      <c r="BT69" s="41">
        <v>32</v>
      </c>
      <c r="BU69" s="41">
        <v>27</v>
      </c>
      <c r="BV69" s="41">
        <v>37</v>
      </c>
      <c r="BW69" s="41">
        <v>64</v>
      </c>
      <c r="BX69" s="56">
        <f t="shared" si="28"/>
        <v>0</v>
      </c>
      <c r="BY69" s="41" t="s">
        <v>69</v>
      </c>
      <c r="BZ69" s="41">
        <v>32</v>
      </c>
      <c r="CA69" s="41">
        <v>21</v>
      </c>
      <c r="CB69" s="41">
        <v>42</v>
      </c>
      <c r="CC69" s="41" t="s">
        <v>65</v>
      </c>
      <c r="CD69" s="41">
        <v>20</v>
      </c>
      <c r="CE69" s="41">
        <v>21</v>
      </c>
      <c r="CF69" s="41">
        <v>32</v>
      </c>
      <c r="CG69" s="41" t="s">
        <v>67</v>
      </c>
      <c r="CH69" s="41">
        <v>18</v>
      </c>
      <c r="CI69" s="41">
        <v>21</v>
      </c>
      <c r="CJ69" s="41">
        <v>39</v>
      </c>
      <c r="CK69" s="41" t="s">
        <v>65</v>
      </c>
      <c r="CL69" s="41">
        <v>10</v>
      </c>
      <c r="CM69" s="41">
        <v>20</v>
      </c>
      <c r="CN69" s="41" t="s">
        <v>65</v>
      </c>
      <c r="CO69" s="41">
        <v>10</v>
      </c>
      <c r="CP69" s="57">
        <f t="shared" si="29"/>
        <v>284</v>
      </c>
      <c r="CQ69" s="57">
        <f t="shared" si="30"/>
        <v>105</v>
      </c>
      <c r="CR69" s="58">
        <f t="shared" si="31"/>
        <v>7.78</v>
      </c>
      <c r="CS69" s="57" t="str">
        <f t="shared" si="32"/>
        <v>Dist</v>
      </c>
      <c r="CT69" s="57">
        <f t="shared" si="33"/>
        <v>0</v>
      </c>
      <c r="CU69" s="57">
        <f t="shared" si="34"/>
        <v>0</v>
      </c>
      <c r="CV69" s="57">
        <f t="shared" si="36"/>
        <v>0</v>
      </c>
      <c r="CW69" s="57">
        <f t="shared" si="35"/>
        <v>14</v>
      </c>
    </row>
    <row r="70" spans="1:101">
      <c r="A70" s="50">
        <v>62</v>
      </c>
      <c r="B70" s="41" t="s">
        <v>108</v>
      </c>
      <c r="C70" s="66" t="s">
        <v>274</v>
      </c>
      <c r="D70" s="41">
        <v>24</v>
      </c>
      <c r="E70" s="41">
        <v>23</v>
      </c>
      <c r="F70" s="41">
        <v>47</v>
      </c>
      <c r="G70" s="56">
        <f t="shared" si="19"/>
        <v>0</v>
      </c>
      <c r="H70" s="41" t="s">
        <v>71</v>
      </c>
      <c r="I70" s="41">
        <v>20</v>
      </c>
      <c r="J70" s="41">
        <v>31</v>
      </c>
      <c r="K70" s="41">
        <v>21</v>
      </c>
      <c r="L70" s="41">
        <v>52</v>
      </c>
      <c r="M70" s="56">
        <f t="shared" si="20"/>
        <v>0</v>
      </c>
      <c r="N70" s="41" t="s">
        <v>68</v>
      </c>
      <c r="O70" s="41">
        <v>24</v>
      </c>
      <c r="P70" s="41">
        <v>20</v>
      </c>
      <c r="Q70" s="41">
        <v>20</v>
      </c>
      <c r="R70" s="41">
        <v>40</v>
      </c>
      <c r="S70" s="56">
        <f t="shared" si="21"/>
        <v>0</v>
      </c>
      <c r="T70" s="41" t="s">
        <v>72</v>
      </c>
      <c r="U70" s="41">
        <v>16</v>
      </c>
      <c r="V70" s="41">
        <v>21</v>
      </c>
      <c r="W70" s="41">
        <v>24</v>
      </c>
      <c r="X70" s="41">
        <v>45</v>
      </c>
      <c r="Y70" s="56">
        <f t="shared" si="22"/>
        <v>0</v>
      </c>
      <c r="Z70" s="41" t="s">
        <v>71</v>
      </c>
      <c r="AA70" s="41">
        <v>20</v>
      </c>
      <c r="AB70" s="41">
        <v>30</v>
      </c>
      <c r="AC70" s="41">
        <v>27</v>
      </c>
      <c r="AD70" s="41">
        <v>57</v>
      </c>
      <c r="AE70" s="56">
        <f t="shared" si="23"/>
        <v>0</v>
      </c>
      <c r="AF70" s="41" t="s">
        <v>70</v>
      </c>
      <c r="AG70" s="41">
        <v>28</v>
      </c>
      <c r="AH70" s="41">
        <v>15</v>
      </c>
      <c r="AI70" s="41">
        <v>27</v>
      </c>
      <c r="AJ70" s="41" t="s">
        <v>70</v>
      </c>
      <c r="AK70" s="41">
        <v>7</v>
      </c>
      <c r="AL70" s="41">
        <v>15</v>
      </c>
      <c r="AM70" s="41">
        <v>32</v>
      </c>
      <c r="AN70" s="41" t="s">
        <v>69</v>
      </c>
      <c r="AO70" s="41">
        <v>16</v>
      </c>
      <c r="AP70" s="41">
        <v>15</v>
      </c>
      <c r="AQ70" s="41">
        <v>31</v>
      </c>
      <c r="AR70" s="41" t="s">
        <v>69</v>
      </c>
      <c r="AS70" s="41">
        <v>8</v>
      </c>
      <c r="AT70" s="41">
        <v>17</v>
      </c>
      <c r="AU70" s="41" t="s">
        <v>69</v>
      </c>
      <c r="AV70" s="41">
        <v>8</v>
      </c>
      <c r="AW70" s="41">
        <v>21</v>
      </c>
      <c r="AX70" s="41">
        <v>27</v>
      </c>
      <c r="AY70" s="41">
        <v>48</v>
      </c>
      <c r="AZ70" s="56">
        <f t="shared" si="24"/>
        <v>0</v>
      </c>
      <c r="BA70" s="41" t="s">
        <v>71</v>
      </c>
      <c r="BB70" s="41">
        <v>20</v>
      </c>
      <c r="BC70" s="41">
        <v>25</v>
      </c>
      <c r="BD70" s="41">
        <v>25</v>
      </c>
      <c r="BE70" s="41">
        <v>50</v>
      </c>
      <c r="BF70" s="56">
        <f t="shared" si="25"/>
        <v>0</v>
      </c>
      <c r="BG70" s="41" t="s">
        <v>68</v>
      </c>
      <c r="BH70" s="41">
        <v>18</v>
      </c>
      <c r="BI70" s="41">
        <v>18</v>
      </c>
      <c r="BJ70" s="41">
        <v>12</v>
      </c>
      <c r="BK70" s="41">
        <v>30</v>
      </c>
      <c r="BL70" s="56">
        <f t="shared" si="26"/>
        <v>0</v>
      </c>
      <c r="BM70" s="41" t="s">
        <v>66</v>
      </c>
      <c r="BN70" s="41">
        <v>0</v>
      </c>
      <c r="BO70" s="41">
        <v>19</v>
      </c>
      <c r="BP70" s="41">
        <v>26</v>
      </c>
      <c r="BQ70" s="41">
        <v>45</v>
      </c>
      <c r="BR70" s="56">
        <f t="shared" si="27"/>
        <v>0</v>
      </c>
      <c r="BS70" s="41" t="s">
        <v>71</v>
      </c>
      <c r="BT70" s="41">
        <v>20</v>
      </c>
      <c r="BU70" s="41">
        <v>29</v>
      </c>
      <c r="BV70" s="41">
        <v>31</v>
      </c>
      <c r="BW70" s="41">
        <v>60</v>
      </c>
      <c r="BX70" s="56">
        <f t="shared" si="28"/>
        <v>0</v>
      </c>
      <c r="BY70" s="41" t="s">
        <v>69</v>
      </c>
      <c r="BZ70" s="41">
        <v>32</v>
      </c>
      <c r="CA70" s="41">
        <v>16</v>
      </c>
      <c r="CB70" s="41">
        <v>28</v>
      </c>
      <c r="CC70" s="41" t="s">
        <v>70</v>
      </c>
      <c r="CD70" s="41">
        <v>14</v>
      </c>
      <c r="CE70" s="41">
        <v>16</v>
      </c>
      <c r="CF70" s="41">
        <v>30</v>
      </c>
      <c r="CG70" s="41" t="s">
        <v>69</v>
      </c>
      <c r="CH70" s="41">
        <v>16</v>
      </c>
      <c r="CI70" s="41">
        <v>16</v>
      </c>
      <c r="CJ70" s="41">
        <v>33</v>
      </c>
      <c r="CK70" s="41" t="s">
        <v>69</v>
      </c>
      <c r="CL70" s="41">
        <v>8</v>
      </c>
      <c r="CM70" s="41">
        <v>15</v>
      </c>
      <c r="CN70" s="41" t="s">
        <v>69</v>
      </c>
      <c r="CO70" s="41">
        <v>8</v>
      </c>
      <c r="CP70" s="57">
        <f t="shared" si="29"/>
        <v>198</v>
      </c>
      <c r="CQ70" s="57">
        <f t="shared" si="30"/>
        <v>85</v>
      </c>
      <c r="CR70" s="58">
        <f t="shared" si="31"/>
        <v>0</v>
      </c>
      <c r="CS70" s="57" t="str">
        <f t="shared" si="32"/>
        <v>Fail</v>
      </c>
      <c r="CT70" s="57">
        <f t="shared" si="33"/>
        <v>1</v>
      </c>
      <c r="CU70" s="57">
        <f t="shared" si="34"/>
        <v>0</v>
      </c>
      <c r="CV70" s="57">
        <f t="shared" si="36"/>
        <v>1</v>
      </c>
      <c r="CW70" s="57" t="str">
        <f t="shared" si="35"/>
        <v>-</v>
      </c>
    </row>
    <row r="71" spans="1:101">
      <c r="A71" s="50">
        <v>63</v>
      </c>
      <c r="B71" s="41" t="s">
        <v>109</v>
      </c>
      <c r="C71" s="66" t="s">
        <v>275</v>
      </c>
      <c r="D71" s="41">
        <v>30</v>
      </c>
      <c r="E71" s="41">
        <v>20</v>
      </c>
      <c r="F71" s="41">
        <v>50</v>
      </c>
      <c r="G71" s="56">
        <f t="shared" si="19"/>
        <v>0</v>
      </c>
      <c r="H71" s="41" t="s">
        <v>68</v>
      </c>
      <c r="I71" s="41">
        <v>24</v>
      </c>
      <c r="J71" s="41">
        <v>24</v>
      </c>
      <c r="K71" s="41">
        <v>22</v>
      </c>
      <c r="L71" s="41">
        <v>46</v>
      </c>
      <c r="M71" s="56">
        <f t="shared" si="20"/>
        <v>0</v>
      </c>
      <c r="N71" s="41" t="s">
        <v>71</v>
      </c>
      <c r="O71" s="41">
        <v>20</v>
      </c>
      <c r="P71" s="41">
        <v>27</v>
      </c>
      <c r="Q71" s="41" t="s">
        <v>73</v>
      </c>
      <c r="R71" s="41">
        <v>27</v>
      </c>
      <c r="S71" s="56">
        <f t="shared" si="21"/>
        <v>1</v>
      </c>
      <c r="T71" s="41" t="s">
        <v>66</v>
      </c>
      <c r="U71" s="41">
        <v>0</v>
      </c>
      <c r="V71" s="41">
        <v>26</v>
      </c>
      <c r="W71" s="41">
        <v>13</v>
      </c>
      <c r="X71" s="41">
        <v>39</v>
      </c>
      <c r="Y71" s="56">
        <f t="shared" si="22"/>
        <v>0</v>
      </c>
      <c r="Z71" s="41" t="s">
        <v>66</v>
      </c>
      <c r="AA71" s="41">
        <v>0</v>
      </c>
      <c r="AB71" s="41">
        <v>14</v>
      </c>
      <c r="AC71" s="41">
        <v>14</v>
      </c>
      <c r="AD71" s="41">
        <v>28</v>
      </c>
      <c r="AE71" s="56">
        <f t="shared" si="23"/>
        <v>0</v>
      </c>
      <c r="AF71" s="41" t="s">
        <v>66</v>
      </c>
      <c r="AG71" s="41">
        <v>0</v>
      </c>
      <c r="AH71" s="41">
        <v>12</v>
      </c>
      <c r="AI71" s="41">
        <v>23</v>
      </c>
      <c r="AJ71" s="41" t="s">
        <v>71</v>
      </c>
      <c r="AK71" s="41">
        <v>5</v>
      </c>
      <c r="AL71" s="41">
        <v>12</v>
      </c>
      <c r="AM71" s="41">
        <v>27</v>
      </c>
      <c r="AN71" s="41" t="s">
        <v>68</v>
      </c>
      <c r="AO71" s="41">
        <v>12</v>
      </c>
      <c r="AP71" s="41">
        <v>12</v>
      </c>
      <c r="AQ71" s="41">
        <v>25</v>
      </c>
      <c r="AR71" s="41" t="s">
        <v>71</v>
      </c>
      <c r="AS71" s="41">
        <v>5</v>
      </c>
      <c r="AT71" s="41">
        <v>12</v>
      </c>
      <c r="AU71" s="41" t="s">
        <v>71</v>
      </c>
      <c r="AV71" s="41">
        <v>5</v>
      </c>
      <c r="AW71" s="41">
        <v>22</v>
      </c>
      <c r="AX71" s="41">
        <v>25</v>
      </c>
      <c r="AY71" s="41">
        <v>47</v>
      </c>
      <c r="AZ71" s="56">
        <f t="shared" si="24"/>
        <v>0</v>
      </c>
      <c r="BA71" s="41" t="s">
        <v>71</v>
      </c>
      <c r="BB71" s="41">
        <v>20</v>
      </c>
      <c r="BC71" s="41">
        <v>24</v>
      </c>
      <c r="BD71" s="41">
        <v>28</v>
      </c>
      <c r="BE71" s="41">
        <v>52</v>
      </c>
      <c r="BF71" s="56">
        <f t="shared" si="25"/>
        <v>0</v>
      </c>
      <c r="BG71" s="41" t="s">
        <v>68</v>
      </c>
      <c r="BH71" s="41">
        <v>18</v>
      </c>
      <c r="BI71" s="41">
        <v>21</v>
      </c>
      <c r="BJ71" s="41" t="s">
        <v>73</v>
      </c>
      <c r="BK71" s="41">
        <v>21</v>
      </c>
      <c r="BL71" s="56">
        <f t="shared" si="26"/>
        <v>1</v>
      </c>
      <c r="BM71" s="41" t="s">
        <v>66</v>
      </c>
      <c r="BN71" s="41">
        <v>0</v>
      </c>
      <c r="BO71" s="41">
        <v>26</v>
      </c>
      <c r="BP71" s="41">
        <v>32</v>
      </c>
      <c r="BQ71" s="41">
        <v>58</v>
      </c>
      <c r="BR71" s="56">
        <f t="shared" si="27"/>
        <v>0</v>
      </c>
      <c r="BS71" s="41" t="s">
        <v>70</v>
      </c>
      <c r="BT71" s="41">
        <v>28</v>
      </c>
      <c r="BU71" s="41">
        <v>17</v>
      </c>
      <c r="BV71" s="41">
        <v>26</v>
      </c>
      <c r="BW71" s="41">
        <v>43</v>
      </c>
      <c r="BX71" s="56">
        <f t="shared" si="28"/>
        <v>0</v>
      </c>
      <c r="BY71" s="41" t="s">
        <v>72</v>
      </c>
      <c r="BZ71" s="41">
        <v>16</v>
      </c>
      <c r="CA71" s="41">
        <v>12</v>
      </c>
      <c r="CB71" s="41">
        <v>5</v>
      </c>
      <c r="CC71" s="41" t="s">
        <v>66</v>
      </c>
      <c r="CD71" s="41">
        <v>0</v>
      </c>
      <c r="CE71" s="41">
        <v>12</v>
      </c>
      <c r="CF71" s="41" t="s">
        <v>73</v>
      </c>
      <c r="CG71" s="41" t="s">
        <v>66</v>
      </c>
      <c r="CH71" s="41">
        <v>0</v>
      </c>
      <c r="CI71" s="41">
        <v>12</v>
      </c>
      <c r="CJ71" s="41" t="s">
        <v>73</v>
      </c>
      <c r="CK71" s="41" t="s">
        <v>66</v>
      </c>
      <c r="CL71" s="41">
        <v>0</v>
      </c>
      <c r="CM71" s="41">
        <v>12</v>
      </c>
      <c r="CN71" s="41" t="s">
        <v>71</v>
      </c>
      <c r="CO71" s="41">
        <v>5</v>
      </c>
      <c r="CP71" s="57">
        <f t="shared" si="29"/>
        <v>126</v>
      </c>
      <c r="CQ71" s="57">
        <f t="shared" si="30"/>
        <v>32</v>
      </c>
      <c r="CR71" s="58">
        <f t="shared" si="31"/>
        <v>0</v>
      </c>
      <c r="CS71" s="57" t="str">
        <f t="shared" si="32"/>
        <v>Fail</v>
      </c>
      <c r="CT71" s="57">
        <f t="shared" si="33"/>
        <v>4</v>
      </c>
      <c r="CU71" s="57">
        <f t="shared" si="34"/>
        <v>3</v>
      </c>
      <c r="CV71" s="57">
        <f t="shared" si="36"/>
        <v>7</v>
      </c>
      <c r="CW71" s="57" t="str">
        <f t="shared" si="35"/>
        <v>-</v>
      </c>
    </row>
    <row r="72" spans="1:101">
      <c r="A72" s="50">
        <v>64</v>
      </c>
      <c r="B72" s="41" t="s">
        <v>110</v>
      </c>
      <c r="C72" s="66" t="s">
        <v>276</v>
      </c>
      <c r="D72" s="41">
        <v>32</v>
      </c>
      <c r="E72" s="41">
        <v>40</v>
      </c>
      <c r="F72" s="41">
        <v>72</v>
      </c>
      <c r="G72" s="56">
        <f t="shared" si="19"/>
        <v>0</v>
      </c>
      <c r="H72" s="41" t="s">
        <v>67</v>
      </c>
      <c r="I72" s="41">
        <v>36</v>
      </c>
      <c r="J72" s="41">
        <v>24</v>
      </c>
      <c r="K72" s="41">
        <v>27</v>
      </c>
      <c r="L72" s="41">
        <v>51</v>
      </c>
      <c r="M72" s="56">
        <f t="shared" si="20"/>
        <v>0</v>
      </c>
      <c r="N72" s="41" t="s">
        <v>68</v>
      </c>
      <c r="O72" s="41">
        <v>24</v>
      </c>
      <c r="P72" s="41">
        <v>37</v>
      </c>
      <c r="Q72" s="41">
        <v>30</v>
      </c>
      <c r="R72" s="41">
        <v>67</v>
      </c>
      <c r="S72" s="56">
        <f t="shared" si="21"/>
        <v>0</v>
      </c>
      <c r="T72" s="41" t="s">
        <v>69</v>
      </c>
      <c r="U72" s="41">
        <v>32</v>
      </c>
      <c r="V72" s="41">
        <v>29</v>
      </c>
      <c r="W72" s="41">
        <v>30</v>
      </c>
      <c r="X72" s="41">
        <v>59</v>
      </c>
      <c r="Y72" s="56">
        <f t="shared" si="22"/>
        <v>0</v>
      </c>
      <c r="Z72" s="41" t="s">
        <v>70</v>
      </c>
      <c r="AA72" s="41">
        <v>28</v>
      </c>
      <c r="AB72" s="41">
        <v>35</v>
      </c>
      <c r="AC72" s="41">
        <v>33</v>
      </c>
      <c r="AD72" s="41">
        <v>68</v>
      </c>
      <c r="AE72" s="56">
        <f t="shared" si="23"/>
        <v>0</v>
      </c>
      <c r="AF72" s="41" t="s">
        <v>69</v>
      </c>
      <c r="AG72" s="41">
        <v>32</v>
      </c>
      <c r="AH72" s="41">
        <v>21</v>
      </c>
      <c r="AI72" s="41">
        <v>32</v>
      </c>
      <c r="AJ72" s="41" t="s">
        <v>67</v>
      </c>
      <c r="AK72" s="41">
        <v>9</v>
      </c>
      <c r="AL72" s="41">
        <v>21</v>
      </c>
      <c r="AM72" s="41">
        <v>42</v>
      </c>
      <c r="AN72" s="41" t="s">
        <v>65</v>
      </c>
      <c r="AO72" s="41">
        <v>20</v>
      </c>
      <c r="AP72" s="41">
        <v>21</v>
      </c>
      <c r="AQ72" s="41">
        <v>40</v>
      </c>
      <c r="AR72" s="41" t="s">
        <v>65</v>
      </c>
      <c r="AS72" s="41">
        <v>10</v>
      </c>
      <c r="AT72" s="41">
        <v>20</v>
      </c>
      <c r="AU72" s="41" t="s">
        <v>65</v>
      </c>
      <c r="AV72" s="41">
        <v>10</v>
      </c>
      <c r="AW72" s="41">
        <v>36</v>
      </c>
      <c r="AX72" s="41">
        <v>38</v>
      </c>
      <c r="AY72" s="41">
        <v>74</v>
      </c>
      <c r="AZ72" s="56">
        <f t="shared" si="24"/>
        <v>0</v>
      </c>
      <c r="BA72" s="41" t="s">
        <v>67</v>
      </c>
      <c r="BB72" s="41">
        <v>36</v>
      </c>
      <c r="BC72" s="41">
        <v>41</v>
      </c>
      <c r="BD72" s="41">
        <v>31</v>
      </c>
      <c r="BE72" s="41">
        <v>72</v>
      </c>
      <c r="BF72" s="56">
        <f t="shared" si="25"/>
        <v>0</v>
      </c>
      <c r="BG72" s="41" t="s">
        <v>67</v>
      </c>
      <c r="BH72" s="41">
        <v>27</v>
      </c>
      <c r="BI72" s="41">
        <v>26</v>
      </c>
      <c r="BJ72" s="41">
        <v>29</v>
      </c>
      <c r="BK72" s="41">
        <v>55</v>
      </c>
      <c r="BL72" s="56">
        <f t="shared" si="26"/>
        <v>0</v>
      </c>
      <c r="BM72" s="41" t="s">
        <v>70</v>
      </c>
      <c r="BN72" s="41">
        <v>28</v>
      </c>
      <c r="BO72" s="41">
        <v>36</v>
      </c>
      <c r="BP72" s="41">
        <v>40</v>
      </c>
      <c r="BQ72" s="41">
        <v>76</v>
      </c>
      <c r="BR72" s="56">
        <f t="shared" si="27"/>
        <v>0</v>
      </c>
      <c r="BS72" s="41" t="s">
        <v>67</v>
      </c>
      <c r="BT72" s="41">
        <v>36</v>
      </c>
      <c r="BU72" s="41">
        <v>31</v>
      </c>
      <c r="BV72" s="41">
        <v>29</v>
      </c>
      <c r="BW72" s="41">
        <v>60</v>
      </c>
      <c r="BX72" s="56">
        <f t="shared" si="28"/>
        <v>0</v>
      </c>
      <c r="BY72" s="41" t="s">
        <v>69</v>
      </c>
      <c r="BZ72" s="41">
        <v>32</v>
      </c>
      <c r="CA72" s="41">
        <v>22</v>
      </c>
      <c r="CB72" s="41">
        <v>39</v>
      </c>
      <c r="CC72" s="41" t="s">
        <v>65</v>
      </c>
      <c r="CD72" s="41">
        <v>20</v>
      </c>
      <c r="CE72" s="41">
        <v>21</v>
      </c>
      <c r="CF72" s="41">
        <v>36</v>
      </c>
      <c r="CG72" s="41" t="s">
        <v>67</v>
      </c>
      <c r="CH72" s="41">
        <v>18</v>
      </c>
      <c r="CI72" s="41">
        <v>21</v>
      </c>
      <c r="CJ72" s="41">
        <v>44</v>
      </c>
      <c r="CK72" s="41" t="s">
        <v>65</v>
      </c>
      <c r="CL72" s="41">
        <v>10</v>
      </c>
      <c r="CM72" s="41">
        <v>22</v>
      </c>
      <c r="CN72" s="41" t="s">
        <v>65</v>
      </c>
      <c r="CO72" s="41">
        <v>10</v>
      </c>
      <c r="CP72" s="57">
        <f t="shared" si="29"/>
        <v>311</v>
      </c>
      <c r="CQ72" s="57">
        <f t="shared" si="30"/>
        <v>107</v>
      </c>
      <c r="CR72" s="58">
        <f t="shared" si="31"/>
        <v>8.36</v>
      </c>
      <c r="CS72" s="57" t="str">
        <f t="shared" si="32"/>
        <v>Dist</v>
      </c>
      <c r="CT72" s="57">
        <f t="shared" si="33"/>
        <v>0</v>
      </c>
      <c r="CU72" s="57">
        <f t="shared" si="34"/>
        <v>0</v>
      </c>
      <c r="CV72" s="57">
        <f t="shared" si="36"/>
        <v>0</v>
      </c>
      <c r="CW72" s="57">
        <f t="shared" si="35"/>
        <v>6</v>
      </c>
    </row>
    <row r="73" spans="1:101">
      <c r="A73" s="50">
        <v>65</v>
      </c>
      <c r="B73" s="41" t="s">
        <v>111</v>
      </c>
      <c r="C73" s="66" t="s">
        <v>277</v>
      </c>
      <c r="D73" s="41">
        <v>34</v>
      </c>
      <c r="E73" s="41">
        <v>23</v>
      </c>
      <c r="F73" s="41">
        <v>57</v>
      </c>
      <c r="G73" s="56">
        <f t="shared" ref="G73:G78" si="37">COUNTIF(D73:E73,"AB")</f>
        <v>0</v>
      </c>
      <c r="H73" s="41" t="s">
        <v>70</v>
      </c>
      <c r="I73" s="41">
        <v>28</v>
      </c>
      <c r="J73" s="41">
        <v>30</v>
      </c>
      <c r="K73" s="41">
        <v>20</v>
      </c>
      <c r="L73" s="41">
        <v>50</v>
      </c>
      <c r="M73" s="56">
        <f t="shared" ref="M73:M78" si="38">COUNTIF(J73:K73,"AB")</f>
        <v>0</v>
      </c>
      <c r="N73" s="41" t="s">
        <v>68</v>
      </c>
      <c r="O73" s="41">
        <v>24</v>
      </c>
      <c r="P73" s="41">
        <v>20</v>
      </c>
      <c r="Q73" s="41">
        <v>28</v>
      </c>
      <c r="R73" s="41">
        <v>48</v>
      </c>
      <c r="S73" s="56">
        <f t="shared" ref="S73:S78" si="39">COUNTIF(P73:Q73,"AB")</f>
        <v>0</v>
      </c>
      <c r="T73" s="41" t="s">
        <v>71</v>
      </c>
      <c r="U73" s="41">
        <v>20</v>
      </c>
      <c r="V73" s="41">
        <v>33</v>
      </c>
      <c r="W73" s="41">
        <v>21</v>
      </c>
      <c r="X73" s="41">
        <v>54</v>
      </c>
      <c r="Y73" s="56">
        <f t="shared" ref="Y73:Y78" si="40">COUNTIF(V73:W73,"AB")</f>
        <v>0</v>
      </c>
      <c r="Z73" s="41" t="s">
        <v>68</v>
      </c>
      <c r="AA73" s="41">
        <v>24</v>
      </c>
      <c r="AB73" s="41">
        <v>31</v>
      </c>
      <c r="AC73" s="41">
        <v>36</v>
      </c>
      <c r="AD73" s="41">
        <v>67</v>
      </c>
      <c r="AE73" s="56">
        <f t="shared" ref="AE73:AE78" si="41">COUNTIF(AB73:AC73,"AB")</f>
        <v>0</v>
      </c>
      <c r="AF73" s="41" t="s">
        <v>69</v>
      </c>
      <c r="AG73" s="41">
        <v>32</v>
      </c>
      <c r="AH73" s="41">
        <v>20</v>
      </c>
      <c r="AI73" s="41">
        <v>26</v>
      </c>
      <c r="AJ73" s="41" t="s">
        <v>69</v>
      </c>
      <c r="AK73" s="41">
        <v>8</v>
      </c>
      <c r="AL73" s="41">
        <v>21</v>
      </c>
      <c r="AM73" s="41">
        <v>42</v>
      </c>
      <c r="AN73" s="41" t="s">
        <v>65</v>
      </c>
      <c r="AO73" s="41">
        <v>20</v>
      </c>
      <c r="AP73" s="41">
        <v>22</v>
      </c>
      <c r="AQ73" s="41">
        <v>39</v>
      </c>
      <c r="AR73" s="41" t="s">
        <v>65</v>
      </c>
      <c r="AS73" s="41">
        <v>10</v>
      </c>
      <c r="AT73" s="41">
        <v>21</v>
      </c>
      <c r="AU73" s="41" t="s">
        <v>65</v>
      </c>
      <c r="AV73" s="41">
        <v>10</v>
      </c>
      <c r="AW73" s="41">
        <v>25</v>
      </c>
      <c r="AX73" s="41">
        <v>32</v>
      </c>
      <c r="AY73" s="41">
        <v>57</v>
      </c>
      <c r="AZ73" s="56">
        <f t="shared" ref="AZ73:AZ78" si="42">COUNTIF(AW73:AX73,"AB")</f>
        <v>0</v>
      </c>
      <c r="BA73" s="41" t="s">
        <v>70</v>
      </c>
      <c r="BB73" s="41">
        <v>28</v>
      </c>
      <c r="BC73" s="41">
        <v>37</v>
      </c>
      <c r="BD73" s="41">
        <v>21</v>
      </c>
      <c r="BE73" s="41">
        <v>58</v>
      </c>
      <c r="BF73" s="56">
        <f t="shared" ref="BF73:BF78" si="43">COUNTIF(BC73:BD73,"AB")</f>
        <v>0</v>
      </c>
      <c r="BG73" s="41" t="s">
        <v>70</v>
      </c>
      <c r="BH73" s="41">
        <v>21</v>
      </c>
      <c r="BI73" s="41">
        <v>34</v>
      </c>
      <c r="BJ73" s="41">
        <v>25</v>
      </c>
      <c r="BK73" s="41">
        <v>59</v>
      </c>
      <c r="BL73" s="56">
        <f t="shared" ref="BL73:BL78" si="44">COUNTIF(BI73:BJ73,"AB")</f>
        <v>0</v>
      </c>
      <c r="BM73" s="41" t="s">
        <v>70</v>
      </c>
      <c r="BN73" s="41">
        <v>28</v>
      </c>
      <c r="BO73" s="41">
        <v>29</v>
      </c>
      <c r="BP73" s="41">
        <v>43</v>
      </c>
      <c r="BQ73" s="41">
        <v>72</v>
      </c>
      <c r="BR73" s="56">
        <f t="shared" ref="BR73:BR78" si="45">COUNTIF(BO73:BP73,"AB")</f>
        <v>0</v>
      </c>
      <c r="BS73" s="41" t="s">
        <v>67</v>
      </c>
      <c r="BT73" s="41">
        <v>36</v>
      </c>
      <c r="BU73" s="41">
        <v>19</v>
      </c>
      <c r="BV73" s="41">
        <v>28</v>
      </c>
      <c r="BW73" s="41">
        <v>47</v>
      </c>
      <c r="BX73" s="56">
        <f t="shared" ref="BX73:BX78" si="46">COUNTIF(BU73:BV73,"AB")</f>
        <v>0</v>
      </c>
      <c r="BY73" s="41" t="s">
        <v>71</v>
      </c>
      <c r="BZ73" s="41">
        <v>20</v>
      </c>
      <c r="CA73" s="41">
        <v>19</v>
      </c>
      <c r="CB73" s="41">
        <v>37</v>
      </c>
      <c r="CC73" s="41" t="s">
        <v>67</v>
      </c>
      <c r="CD73" s="41">
        <v>18</v>
      </c>
      <c r="CE73" s="41">
        <v>19</v>
      </c>
      <c r="CF73" s="41">
        <v>35</v>
      </c>
      <c r="CG73" s="41" t="s">
        <v>67</v>
      </c>
      <c r="CH73" s="41">
        <v>18</v>
      </c>
      <c r="CI73" s="41">
        <v>20</v>
      </c>
      <c r="CJ73" s="41">
        <v>42</v>
      </c>
      <c r="CK73" s="41" t="s">
        <v>65</v>
      </c>
      <c r="CL73" s="41">
        <v>10</v>
      </c>
      <c r="CM73" s="41">
        <v>21</v>
      </c>
      <c r="CN73" s="41" t="s">
        <v>65</v>
      </c>
      <c r="CO73" s="41">
        <v>10</v>
      </c>
      <c r="CP73" s="57">
        <f t="shared" ref="CP73:CP78" si="47">(I73)+(O73)+(U73)+(AA73)+(AG73)+(BB73)+(BH73)+(BN73)+(BT73)+(BZ73)</f>
        <v>261</v>
      </c>
      <c r="CQ73" s="57">
        <f t="shared" ref="CQ73:CQ78" si="48">AK73+AO73+AS73+AV73+CD73+CH73+CL73+CO73</f>
        <v>104</v>
      </c>
      <c r="CR73" s="58">
        <f t="shared" ref="CR73:CR78" si="49">IF(CV73=0,(CP73+CQ73)/$CR$8,0)</f>
        <v>7.3</v>
      </c>
      <c r="CS73" s="57" t="str">
        <f t="shared" ref="CS73:CS78" si="50">IF(CR73=0,"Fail",IF(CR73&gt;7.74,"Dist",IF(CR73&gt;6.74,"FC",IF(CR73&gt;6.24,"HSC",IF(CR73&gt;5.4,"SC","Pass")))))</f>
        <v>FC</v>
      </c>
      <c r="CT73" s="57">
        <f t="shared" ref="CT73:CT78" si="51">COUNTIF(H73,"F")+COUNTIF(N73,"F")+COUNTIF(T73,"F")+COUNTIF(Z73,"F")+COUNTIF(AF73,"F")+COUNTIF(BA73,"F")+COUNTIF(BG73,"F")+COUNTIF(BM73,"F")+COUNTIF(BS73,"F")+COUNTIF(BY73,"F")</f>
        <v>0</v>
      </c>
      <c r="CU73" s="57">
        <f t="shared" ref="CU73:CU78" si="52">COUNTIF(AJ73,"F")+COUNTIF(AN73,"F")+COUNTIF(AR73,"F")+COUNTIF(AU73,"F")+COUNTIF(CK73,"F")+COUNTIF(CC73,"F")+COUNTIF(CG73,"F")+COUNTIF(CN73,"F")</f>
        <v>0</v>
      </c>
      <c r="CV73" s="57">
        <f t="shared" si="36"/>
        <v>0</v>
      </c>
      <c r="CW73" s="57">
        <f t="shared" ref="CW73:CW78" si="53">IF(CV73=0,RANK(CR73,$CR$9:$CR$78,0),"-")</f>
        <v>25</v>
      </c>
    </row>
    <row r="74" spans="1:101">
      <c r="A74" s="50">
        <v>66</v>
      </c>
      <c r="B74" s="41" t="s">
        <v>112</v>
      </c>
      <c r="C74" s="66" t="s">
        <v>278</v>
      </c>
      <c r="D74" s="41">
        <v>34</v>
      </c>
      <c r="E74" s="41">
        <v>32</v>
      </c>
      <c r="F74" s="41">
        <v>66</v>
      </c>
      <c r="G74" s="56">
        <f t="shared" si="37"/>
        <v>0</v>
      </c>
      <c r="H74" s="41" t="s">
        <v>69</v>
      </c>
      <c r="I74" s="41">
        <v>32</v>
      </c>
      <c r="J74" s="41">
        <v>33</v>
      </c>
      <c r="K74" s="41">
        <v>28</v>
      </c>
      <c r="L74" s="41">
        <v>61</v>
      </c>
      <c r="M74" s="56">
        <f t="shared" si="38"/>
        <v>0</v>
      </c>
      <c r="N74" s="41" t="s">
        <v>69</v>
      </c>
      <c r="O74" s="41">
        <v>32</v>
      </c>
      <c r="P74" s="41">
        <v>23</v>
      </c>
      <c r="Q74" s="41">
        <v>35</v>
      </c>
      <c r="R74" s="41">
        <v>58</v>
      </c>
      <c r="S74" s="56">
        <f t="shared" si="39"/>
        <v>0</v>
      </c>
      <c r="T74" s="41" t="s">
        <v>70</v>
      </c>
      <c r="U74" s="41">
        <v>28</v>
      </c>
      <c r="V74" s="41">
        <v>17</v>
      </c>
      <c r="W74" s="41">
        <v>24</v>
      </c>
      <c r="X74" s="41">
        <v>41</v>
      </c>
      <c r="Y74" s="56">
        <f t="shared" si="40"/>
        <v>0</v>
      </c>
      <c r="Z74" s="41" t="s">
        <v>72</v>
      </c>
      <c r="AA74" s="41">
        <v>16</v>
      </c>
      <c r="AB74" s="41">
        <v>28</v>
      </c>
      <c r="AC74" s="41">
        <v>35</v>
      </c>
      <c r="AD74" s="41">
        <v>63</v>
      </c>
      <c r="AE74" s="56">
        <f t="shared" si="41"/>
        <v>0</v>
      </c>
      <c r="AF74" s="41" t="s">
        <v>69</v>
      </c>
      <c r="AG74" s="41">
        <v>32</v>
      </c>
      <c r="AH74" s="41">
        <v>18</v>
      </c>
      <c r="AI74" s="41">
        <v>26</v>
      </c>
      <c r="AJ74" s="41" t="s">
        <v>70</v>
      </c>
      <c r="AK74" s="41">
        <v>7</v>
      </c>
      <c r="AL74" s="41">
        <v>18</v>
      </c>
      <c r="AM74" s="41">
        <v>40</v>
      </c>
      <c r="AN74" s="41" t="s">
        <v>67</v>
      </c>
      <c r="AO74" s="41">
        <v>18</v>
      </c>
      <c r="AP74" s="41">
        <v>18</v>
      </c>
      <c r="AQ74" s="41">
        <v>38</v>
      </c>
      <c r="AR74" s="41" t="s">
        <v>67</v>
      </c>
      <c r="AS74" s="41">
        <v>9</v>
      </c>
      <c r="AT74" s="41">
        <v>15</v>
      </c>
      <c r="AU74" s="41" t="s">
        <v>69</v>
      </c>
      <c r="AV74" s="41">
        <v>8</v>
      </c>
      <c r="AW74" s="41">
        <v>28</v>
      </c>
      <c r="AX74" s="41">
        <v>40</v>
      </c>
      <c r="AY74" s="41">
        <v>68</v>
      </c>
      <c r="AZ74" s="56">
        <f t="shared" si="42"/>
        <v>0</v>
      </c>
      <c r="BA74" s="41" t="s">
        <v>69</v>
      </c>
      <c r="BB74" s="41">
        <v>32</v>
      </c>
      <c r="BC74" s="41">
        <v>38</v>
      </c>
      <c r="BD74" s="41">
        <v>29</v>
      </c>
      <c r="BE74" s="41">
        <v>67</v>
      </c>
      <c r="BF74" s="56">
        <f t="shared" si="43"/>
        <v>0</v>
      </c>
      <c r="BG74" s="41" t="s">
        <v>69</v>
      </c>
      <c r="BH74" s="41">
        <v>24</v>
      </c>
      <c r="BI74" s="41">
        <v>33</v>
      </c>
      <c r="BJ74" s="41">
        <v>24</v>
      </c>
      <c r="BK74" s="41">
        <v>57</v>
      </c>
      <c r="BL74" s="56">
        <f t="shared" si="44"/>
        <v>0</v>
      </c>
      <c r="BM74" s="41" t="s">
        <v>70</v>
      </c>
      <c r="BN74" s="41">
        <v>28</v>
      </c>
      <c r="BO74" s="41">
        <v>27</v>
      </c>
      <c r="BP74" s="41">
        <v>38</v>
      </c>
      <c r="BQ74" s="41">
        <v>65</v>
      </c>
      <c r="BR74" s="56">
        <f t="shared" si="45"/>
        <v>0</v>
      </c>
      <c r="BS74" s="41" t="s">
        <v>69</v>
      </c>
      <c r="BT74" s="41">
        <v>32</v>
      </c>
      <c r="BU74" s="41">
        <v>23</v>
      </c>
      <c r="BV74" s="41">
        <v>20</v>
      </c>
      <c r="BW74" s="41">
        <v>43</v>
      </c>
      <c r="BX74" s="56">
        <f t="shared" si="46"/>
        <v>0</v>
      </c>
      <c r="BY74" s="41" t="s">
        <v>72</v>
      </c>
      <c r="BZ74" s="41">
        <v>16</v>
      </c>
      <c r="CA74" s="41">
        <v>20</v>
      </c>
      <c r="CB74" s="41">
        <v>41</v>
      </c>
      <c r="CC74" s="41" t="s">
        <v>65</v>
      </c>
      <c r="CD74" s="41">
        <v>20</v>
      </c>
      <c r="CE74" s="41">
        <v>20</v>
      </c>
      <c r="CF74" s="41">
        <v>36</v>
      </c>
      <c r="CG74" s="41" t="s">
        <v>67</v>
      </c>
      <c r="CH74" s="41">
        <v>18</v>
      </c>
      <c r="CI74" s="41">
        <v>21</v>
      </c>
      <c r="CJ74" s="41">
        <v>35</v>
      </c>
      <c r="CK74" s="41" t="s">
        <v>67</v>
      </c>
      <c r="CL74" s="41">
        <v>9</v>
      </c>
      <c r="CM74" s="41">
        <v>20</v>
      </c>
      <c r="CN74" s="41" t="s">
        <v>65</v>
      </c>
      <c r="CO74" s="41">
        <v>10</v>
      </c>
      <c r="CP74" s="57">
        <f t="shared" si="47"/>
        <v>272</v>
      </c>
      <c r="CQ74" s="57">
        <f t="shared" si="48"/>
        <v>99</v>
      </c>
      <c r="CR74" s="58">
        <f t="shared" si="49"/>
        <v>7.42</v>
      </c>
      <c r="CS74" s="57" t="str">
        <f t="shared" si="50"/>
        <v>FC</v>
      </c>
      <c r="CT74" s="57">
        <f t="shared" si="51"/>
        <v>0</v>
      </c>
      <c r="CU74" s="57">
        <f t="shared" si="52"/>
        <v>0</v>
      </c>
      <c r="CV74" s="57">
        <f t="shared" si="36"/>
        <v>0</v>
      </c>
      <c r="CW74" s="57">
        <f t="shared" si="53"/>
        <v>22</v>
      </c>
    </row>
    <row r="75" spans="1:101">
      <c r="A75" s="50">
        <v>67</v>
      </c>
      <c r="B75" s="41" t="s">
        <v>200</v>
      </c>
      <c r="C75" s="66" t="s">
        <v>279</v>
      </c>
      <c r="D75" s="41">
        <v>25</v>
      </c>
      <c r="E75" s="41">
        <v>28</v>
      </c>
      <c r="F75" s="41">
        <v>53</v>
      </c>
      <c r="G75" s="56">
        <f t="shared" si="37"/>
        <v>0</v>
      </c>
      <c r="H75" s="41" t="s">
        <v>68</v>
      </c>
      <c r="I75" s="41">
        <v>24</v>
      </c>
      <c r="J75" s="41">
        <v>35</v>
      </c>
      <c r="K75" s="41">
        <v>26</v>
      </c>
      <c r="L75" s="41">
        <v>61</v>
      </c>
      <c r="M75" s="56">
        <f t="shared" si="38"/>
        <v>0</v>
      </c>
      <c r="N75" s="41" t="s">
        <v>69</v>
      </c>
      <c r="O75" s="41">
        <v>32</v>
      </c>
      <c r="P75" s="41">
        <v>29</v>
      </c>
      <c r="Q75" s="41">
        <v>22</v>
      </c>
      <c r="R75" s="41">
        <v>51</v>
      </c>
      <c r="S75" s="56">
        <f t="shared" si="39"/>
        <v>0</v>
      </c>
      <c r="T75" s="41" t="s">
        <v>68</v>
      </c>
      <c r="U75" s="41">
        <v>24</v>
      </c>
      <c r="V75" s="41">
        <v>28</v>
      </c>
      <c r="W75" s="41">
        <v>22</v>
      </c>
      <c r="X75" s="41">
        <v>50</v>
      </c>
      <c r="Y75" s="56">
        <f t="shared" si="40"/>
        <v>0</v>
      </c>
      <c r="Z75" s="41" t="s">
        <v>68</v>
      </c>
      <c r="AA75" s="41">
        <v>24</v>
      </c>
      <c r="AB75" s="41">
        <v>28</v>
      </c>
      <c r="AC75" s="41">
        <v>37</v>
      </c>
      <c r="AD75" s="41">
        <v>65</v>
      </c>
      <c r="AE75" s="56">
        <f t="shared" si="41"/>
        <v>0</v>
      </c>
      <c r="AF75" s="41" t="s">
        <v>69</v>
      </c>
      <c r="AG75" s="41">
        <v>32</v>
      </c>
      <c r="AH75" s="41">
        <v>20</v>
      </c>
      <c r="AI75" s="41">
        <v>23</v>
      </c>
      <c r="AJ75" s="41" t="s">
        <v>70</v>
      </c>
      <c r="AK75" s="41">
        <v>7</v>
      </c>
      <c r="AL75" s="41">
        <v>20</v>
      </c>
      <c r="AM75" s="41">
        <v>38</v>
      </c>
      <c r="AN75" s="41" t="s">
        <v>67</v>
      </c>
      <c r="AO75" s="41">
        <v>18</v>
      </c>
      <c r="AP75" s="41">
        <v>20</v>
      </c>
      <c r="AQ75" s="41">
        <v>37</v>
      </c>
      <c r="AR75" s="41" t="s">
        <v>67</v>
      </c>
      <c r="AS75" s="41">
        <v>9</v>
      </c>
      <c r="AT75" s="41">
        <v>17</v>
      </c>
      <c r="AU75" s="41" t="s">
        <v>69</v>
      </c>
      <c r="AV75" s="41">
        <v>8</v>
      </c>
      <c r="AW75" s="41">
        <v>24</v>
      </c>
      <c r="AX75" s="41">
        <v>20</v>
      </c>
      <c r="AY75" s="41">
        <v>44</v>
      </c>
      <c r="AZ75" s="56">
        <f t="shared" si="42"/>
        <v>0</v>
      </c>
      <c r="BA75" s="41" t="s">
        <v>72</v>
      </c>
      <c r="BB75" s="41">
        <v>16</v>
      </c>
      <c r="BC75" s="41">
        <v>24</v>
      </c>
      <c r="BD75" s="41">
        <v>31</v>
      </c>
      <c r="BE75" s="41">
        <v>55</v>
      </c>
      <c r="BF75" s="56">
        <f t="shared" si="43"/>
        <v>0</v>
      </c>
      <c r="BG75" s="41" t="s">
        <v>70</v>
      </c>
      <c r="BH75" s="41">
        <v>21</v>
      </c>
      <c r="BI75" s="41">
        <v>20</v>
      </c>
      <c r="BJ75" s="41">
        <v>21</v>
      </c>
      <c r="BK75" s="41">
        <v>41</v>
      </c>
      <c r="BL75" s="56">
        <f t="shared" si="44"/>
        <v>0</v>
      </c>
      <c r="BM75" s="41" t="s">
        <v>72</v>
      </c>
      <c r="BN75" s="41">
        <v>16</v>
      </c>
      <c r="BO75" s="41">
        <v>33</v>
      </c>
      <c r="BP75" s="41">
        <v>37</v>
      </c>
      <c r="BQ75" s="41">
        <v>70</v>
      </c>
      <c r="BR75" s="56">
        <f t="shared" si="45"/>
        <v>0</v>
      </c>
      <c r="BS75" s="41" t="s">
        <v>67</v>
      </c>
      <c r="BT75" s="41">
        <v>36</v>
      </c>
      <c r="BU75" s="41">
        <v>20</v>
      </c>
      <c r="BV75" s="41">
        <v>28</v>
      </c>
      <c r="BW75" s="41">
        <v>48</v>
      </c>
      <c r="BX75" s="56">
        <f t="shared" si="46"/>
        <v>0</v>
      </c>
      <c r="BY75" s="41" t="s">
        <v>71</v>
      </c>
      <c r="BZ75" s="41">
        <v>20</v>
      </c>
      <c r="CA75" s="41">
        <v>21</v>
      </c>
      <c r="CB75" s="41">
        <v>40</v>
      </c>
      <c r="CC75" s="41" t="s">
        <v>65</v>
      </c>
      <c r="CD75" s="41">
        <v>20</v>
      </c>
      <c r="CE75" s="41">
        <v>20</v>
      </c>
      <c r="CF75" s="41">
        <v>37</v>
      </c>
      <c r="CG75" s="41" t="s">
        <v>67</v>
      </c>
      <c r="CH75" s="41">
        <v>18</v>
      </c>
      <c r="CI75" s="41">
        <v>21</v>
      </c>
      <c r="CJ75" s="41">
        <v>38</v>
      </c>
      <c r="CK75" s="41" t="s">
        <v>67</v>
      </c>
      <c r="CL75" s="41">
        <v>9</v>
      </c>
      <c r="CM75" s="41">
        <v>19</v>
      </c>
      <c r="CN75" s="41" t="s">
        <v>67</v>
      </c>
      <c r="CO75" s="41">
        <v>9</v>
      </c>
      <c r="CP75" s="57">
        <f t="shared" si="47"/>
        <v>245</v>
      </c>
      <c r="CQ75" s="57">
        <f t="shared" si="48"/>
        <v>98</v>
      </c>
      <c r="CR75" s="58">
        <f t="shared" si="49"/>
        <v>6.86</v>
      </c>
      <c r="CS75" s="57" t="str">
        <f t="shared" si="50"/>
        <v>FC</v>
      </c>
      <c r="CT75" s="57">
        <f t="shared" si="51"/>
        <v>0</v>
      </c>
      <c r="CU75" s="57">
        <f t="shared" si="52"/>
        <v>0</v>
      </c>
      <c r="CV75" s="57">
        <f t="shared" si="36"/>
        <v>0</v>
      </c>
      <c r="CW75" s="57">
        <f t="shared" si="53"/>
        <v>30</v>
      </c>
    </row>
    <row r="76" spans="1:101">
      <c r="A76" s="50">
        <v>68</v>
      </c>
      <c r="B76" s="41" t="s">
        <v>201</v>
      </c>
      <c r="C76" s="66" t="s">
        <v>280</v>
      </c>
      <c r="D76" s="41">
        <v>29</v>
      </c>
      <c r="E76" s="41">
        <v>27</v>
      </c>
      <c r="F76" s="41">
        <v>56</v>
      </c>
      <c r="G76" s="56">
        <f t="shared" si="37"/>
        <v>0</v>
      </c>
      <c r="H76" s="41" t="s">
        <v>70</v>
      </c>
      <c r="I76" s="41">
        <v>28</v>
      </c>
      <c r="J76" s="41">
        <v>18</v>
      </c>
      <c r="K76" s="41">
        <v>25</v>
      </c>
      <c r="L76" s="41">
        <v>43</v>
      </c>
      <c r="M76" s="56">
        <f t="shared" si="38"/>
        <v>0</v>
      </c>
      <c r="N76" s="41" t="s">
        <v>72</v>
      </c>
      <c r="O76" s="41">
        <v>16</v>
      </c>
      <c r="P76" s="41">
        <v>29</v>
      </c>
      <c r="Q76" s="41">
        <v>20</v>
      </c>
      <c r="R76" s="41">
        <v>49</v>
      </c>
      <c r="S76" s="56">
        <f t="shared" si="39"/>
        <v>0</v>
      </c>
      <c r="T76" s="41" t="s">
        <v>71</v>
      </c>
      <c r="U76" s="41">
        <v>20</v>
      </c>
      <c r="V76" s="41">
        <v>21</v>
      </c>
      <c r="W76" s="41">
        <v>22</v>
      </c>
      <c r="X76" s="41">
        <v>43</v>
      </c>
      <c r="Y76" s="56">
        <f t="shared" si="40"/>
        <v>0</v>
      </c>
      <c r="Z76" s="41" t="s">
        <v>72</v>
      </c>
      <c r="AA76" s="41">
        <v>16</v>
      </c>
      <c r="AB76" s="41">
        <v>22</v>
      </c>
      <c r="AC76" s="41">
        <v>28</v>
      </c>
      <c r="AD76" s="41">
        <v>50</v>
      </c>
      <c r="AE76" s="56">
        <f t="shared" si="41"/>
        <v>0</v>
      </c>
      <c r="AF76" s="41" t="s">
        <v>68</v>
      </c>
      <c r="AG76" s="41">
        <v>24</v>
      </c>
      <c r="AH76" s="41">
        <v>20</v>
      </c>
      <c r="AI76" s="41">
        <v>37</v>
      </c>
      <c r="AJ76" s="41" t="s">
        <v>67</v>
      </c>
      <c r="AK76" s="41">
        <v>9</v>
      </c>
      <c r="AL76" s="41">
        <v>20</v>
      </c>
      <c r="AM76" s="41">
        <v>23</v>
      </c>
      <c r="AN76" s="41" t="s">
        <v>70</v>
      </c>
      <c r="AO76" s="41">
        <v>14</v>
      </c>
      <c r="AP76" s="41">
        <v>20</v>
      </c>
      <c r="AQ76" s="41">
        <v>32</v>
      </c>
      <c r="AR76" s="41" t="s">
        <v>69</v>
      </c>
      <c r="AS76" s="41">
        <v>8</v>
      </c>
      <c r="AT76" s="41">
        <v>19</v>
      </c>
      <c r="AU76" s="41" t="s">
        <v>67</v>
      </c>
      <c r="AV76" s="41">
        <v>9</v>
      </c>
      <c r="AW76" s="41">
        <v>27</v>
      </c>
      <c r="AX76" s="41">
        <v>24</v>
      </c>
      <c r="AY76" s="41">
        <v>51</v>
      </c>
      <c r="AZ76" s="56">
        <f t="shared" si="42"/>
        <v>0</v>
      </c>
      <c r="BA76" s="41" t="s">
        <v>68</v>
      </c>
      <c r="BB76" s="41">
        <v>24</v>
      </c>
      <c r="BC76" s="41">
        <v>26</v>
      </c>
      <c r="BD76" s="41">
        <v>23</v>
      </c>
      <c r="BE76" s="41">
        <v>49</v>
      </c>
      <c r="BF76" s="56">
        <f t="shared" si="43"/>
        <v>0</v>
      </c>
      <c r="BG76" s="41" t="s">
        <v>71</v>
      </c>
      <c r="BH76" s="41">
        <v>15</v>
      </c>
      <c r="BI76" s="41">
        <v>19</v>
      </c>
      <c r="BJ76" s="41">
        <v>25</v>
      </c>
      <c r="BK76" s="41">
        <v>44</v>
      </c>
      <c r="BL76" s="56">
        <f t="shared" si="44"/>
        <v>0</v>
      </c>
      <c r="BM76" s="41" t="s">
        <v>72</v>
      </c>
      <c r="BN76" s="41">
        <v>16</v>
      </c>
      <c r="BO76" s="41">
        <v>25</v>
      </c>
      <c r="BP76" s="41">
        <v>33</v>
      </c>
      <c r="BQ76" s="41">
        <v>58</v>
      </c>
      <c r="BR76" s="56">
        <f t="shared" si="45"/>
        <v>0</v>
      </c>
      <c r="BS76" s="41" t="s">
        <v>70</v>
      </c>
      <c r="BT76" s="41">
        <v>28</v>
      </c>
      <c r="BU76" s="41">
        <v>25</v>
      </c>
      <c r="BV76" s="41">
        <v>23</v>
      </c>
      <c r="BW76" s="41">
        <v>48</v>
      </c>
      <c r="BX76" s="56">
        <f t="shared" si="46"/>
        <v>0</v>
      </c>
      <c r="BY76" s="41" t="s">
        <v>71</v>
      </c>
      <c r="BZ76" s="41">
        <v>20</v>
      </c>
      <c r="CA76" s="41">
        <v>16</v>
      </c>
      <c r="CB76" s="41">
        <v>27</v>
      </c>
      <c r="CC76" s="41" t="s">
        <v>70</v>
      </c>
      <c r="CD76" s="41">
        <v>14</v>
      </c>
      <c r="CE76" s="41">
        <v>16</v>
      </c>
      <c r="CF76" s="41">
        <v>39</v>
      </c>
      <c r="CG76" s="41" t="s">
        <v>67</v>
      </c>
      <c r="CH76" s="41">
        <v>18</v>
      </c>
      <c r="CI76" s="41">
        <v>15</v>
      </c>
      <c r="CJ76" s="41">
        <v>35</v>
      </c>
      <c r="CK76" s="41" t="s">
        <v>69</v>
      </c>
      <c r="CL76" s="41">
        <v>8</v>
      </c>
      <c r="CM76" s="41">
        <v>15</v>
      </c>
      <c r="CN76" s="41" t="s">
        <v>69</v>
      </c>
      <c r="CO76" s="41">
        <v>8</v>
      </c>
      <c r="CP76" s="57">
        <f t="shared" si="47"/>
        <v>207</v>
      </c>
      <c r="CQ76" s="57">
        <f t="shared" si="48"/>
        <v>88</v>
      </c>
      <c r="CR76" s="58">
        <f t="shared" si="49"/>
        <v>5.9</v>
      </c>
      <c r="CS76" s="57" t="str">
        <f t="shared" si="50"/>
        <v>SC</v>
      </c>
      <c r="CT76" s="57">
        <f t="shared" si="51"/>
        <v>0</v>
      </c>
      <c r="CU76" s="57">
        <f t="shared" si="52"/>
        <v>0</v>
      </c>
      <c r="CV76" s="57">
        <f t="shared" si="36"/>
        <v>0</v>
      </c>
      <c r="CW76" s="57">
        <f t="shared" si="53"/>
        <v>41</v>
      </c>
    </row>
    <row r="77" spans="1:101">
      <c r="A77" s="50">
        <v>69</v>
      </c>
      <c r="B77" s="41" t="s">
        <v>113</v>
      </c>
      <c r="C77" s="66" t="s">
        <v>281</v>
      </c>
      <c r="D77" s="41">
        <v>40</v>
      </c>
      <c r="E77" s="41">
        <v>48</v>
      </c>
      <c r="F77" s="41">
        <v>88</v>
      </c>
      <c r="G77" s="56">
        <f t="shared" si="37"/>
        <v>0</v>
      </c>
      <c r="H77" s="41" t="s">
        <v>65</v>
      </c>
      <c r="I77" s="41">
        <v>40</v>
      </c>
      <c r="J77" s="41">
        <v>37</v>
      </c>
      <c r="K77" s="41">
        <v>37</v>
      </c>
      <c r="L77" s="41">
        <v>74</v>
      </c>
      <c r="M77" s="56">
        <f t="shared" si="38"/>
        <v>0</v>
      </c>
      <c r="N77" s="41" t="s">
        <v>67</v>
      </c>
      <c r="O77" s="41">
        <v>36</v>
      </c>
      <c r="P77" s="41">
        <v>40</v>
      </c>
      <c r="Q77" s="41">
        <v>39</v>
      </c>
      <c r="R77" s="41">
        <v>79</v>
      </c>
      <c r="S77" s="56">
        <f t="shared" si="39"/>
        <v>0</v>
      </c>
      <c r="T77" s="41" t="s">
        <v>67</v>
      </c>
      <c r="U77" s="41">
        <v>36</v>
      </c>
      <c r="V77" s="41">
        <v>39</v>
      </c>
      <c r="W77" s="41">
        <v>38</v>
      </c>
      <c r="X77" s="41">
        <v>77</v>
      </c>
      <c r="Y77" s="56">
        <f t="shared" si="40"/>
        <v>0</v>
      </c>
      <c r="Z77" s="41" t="s">
        <v>67</v>
      </c>
      <c r="AA77" s="41">
        <v>36</v>
      </c>
      <c r="AB77" s="41">
        <v>37</v>
      </c>
      <c r="AC77" s="41">
        <v>44</v>
      </c>
      <c r="AD77" s="41">
        <v>81</v>
      </c>
      <c r="AE77" s="56">
        <f t="shared" si="41"/>
        <v>0</v>
      </c>
      <c r="AF77" s="41" t="s">
        <v>65</v>
      </c>
      <c r="AG77" s="41">
        <v>40</v>
      </c>
      <c r="AH77" s="41">
        <v>24</v>
      </c>
      <c r="AI77" s="41">
        <v>46</v>
      </c>
      <c r="AJ77" s="41" t="s">
        <v>65</v>
      </c>
      <c r="AK77" s="41">
        <v>10</v>
      </c>
      <c r="AL77" s="41">
        <v>24</v>
      </c>
      <c r="AM77" s="41">
        <v>47</v>
      </c>
      <c r="AN77" s="41" t="s">
        <v>65</v>
      </c>
      <c r="AO77" s="41">
        <v>20</v>
      </c>
      <c r="AP77" s="41">
        <v>24</v>
      </c>
      <c r="AQ77" s="41">
        <v>47</v>
      </c>
      <c r="AR77" s="41" t="s">
        <v>65</v>
      </c>
      <c r="AS77" s="41">
        <v>10</v>
      </c>
      <c r="AT77" s="41">
        <v>22</v>
      </c>
      <c r="AU77" s="41" t="s">
        <v>65</v>
      </c>
      <c r="AV77" s="41">
        <v>10</v>
      </c>
      <c r="AW77" s="41">
        <v>46</v>
      </c>
      <c r="AX77" s="41">
        <v>35</v>
      </c>
      <c r="AY77" s="41">
        <v>81</v>
      </c>
      <c r="AZ77" s="56">
        <f t="shared" si="42"/>
        <v>0</v>
      </c>
      <c r="BA77" s="41" t="s">
        <v>65</v>
      </c>
      <c r="BB77" s="41">
        <v>40</v>
      </c>
      <c r="BC77" s="41">
        <v>45</v>
      </c>
      <c r="BD77" s="41">
        <v>39</v>
      </c>
      <c r="BE77" s="41">
        <v>84</v>
      </c>
      <c r="BF77" s="56">
        <f t="shared" si="43"/>
        <v>0</v>
      </c>
      <c r="BG77" s="41" t="s">
        <v>65</v>
      </c>
      <c r="BH77" s="41">
        <v>30</v>
      </c>
      <c r="BI77" s="41">
        <v>41</v>
      </c>
      <c r="BJ77" s="41">
        <v>40</v>
      </c>
      <c r="BK77" s="41">
        <v>81</v>
      </c>
      <c r="BL77" s="56">
        <f t="shared" si="44"/>
        <v>0</v>
      </c>
      <c r="BM77" s="41" t="s">
        <v>65</v>
      </c>
      <c r="BN77" s="41">
        <v>40</v>
      </c>
      <c r="BO77" s="41">
        <v>37</v>
      </c>
      <c r="BP77" s="41">
        <v>44</v>
      </c>
      <c r="BQ77" s="41">
        <v>81</v>
      </c>
      <c r="BR77" s="56">
        <f t="shared" si="45"/>
        <v>0</v>
      </c>
      <c r="BS77" s="41" t="s">
        <v>65</v>
      </c>
      <c r="BT77" s="41">
        <v>40</v>
      </c>
      <c r="BU77" s="41">
        <v>38</v>
      </c>
      <c r="BV77" s="41">
        <v>41</v>
      </c>
      <c r="BW77" s="41">
        <v>79</v>
      </c>
      <c r="BX77" s="56">
        <f t="shared" si="46"/>
        <v>0</v>
      </c>
      <c r="BY77" s="41" t="s">
        <v>67</v>
      </c>
      <c r="BZ77" s="41">
        <v>36</v>
      </c>
      <c r="CA77" s="41">
        <v>24</v>
      </c>
      <c r="CB77" s="41">
        <v>45</v>
      </c>
      <c r="CC77" s="41" t="s">
        <v>65</v>
      </c>
      <c r="CD77" s="41">
        <v>20</v>
      </c>
      <c r="CE77" s="41">
        <v>24</v>
      </c>
      <c r="CF77" s="41">
        <v>44</v>
      </c>
      <c r="CG77" s="41" t="s">
        <v>65</v>
      </c>
      <c r="CH77" s="41">
        <v>20</v>
      </c>
      <c r="CI77" s="41">
        <v>24</v>
      </c>
      <c r="CJ77" s="41">
        <v>47</v>
      </c>
      <c r="CK77" s="41" t="s">
        <v>65</v>
      </c>
      <c r="CL77" s="41">
        <v>10</v>
      </c>
      <c r="CM77" s="41">
        <v>24</v>
      </c>
      <c r="CN77" s="41" t="s">
        <v>65</v>
      </c>
      <c r="CO77" s="41">
        <v>10</v>
      </c>
      <c r="CP77" s="57">
        <f t="shared" si="47"/>
        <v>374</v>
      </c>
      <c r="CQ77" s="57">
        <f t="shared" si="48"/>
        <v>110</v>
      </c>
      <c r="CR77" s="58">
        <f t="shared" si="49"/>
        <v>9.68</v>
      </c>
      <c r="CS77" s="57" t="str">
        <f t="shared" si="50"/>
        <v>Dist</v>
      </c>
      <c r="CT77" s="57">
        <f t="shared" si="51"/>
        <v>0</v>
      </c>
      <c r="CU77" s="57">
        <f t="shared" si="52"/>
        <v>0</v>
      </c>
      <c r="CV77" s="57">
        <f t="shared" si="36"/>
        <v>0</v>
      </c>
      <c r="CW77" s="57">
        <f t="shared" si="53"/>
        <v>1</v>
      </c>
    </row>
    <row r="78" spans="1:101">
      <c r="A78" s="50">
        <v>70</v>
      </c>
      <c r="B78" s="41" t="s">
        <v>114</v>
      </c>
      <c r="C78" s="66" t="s">
        <v>282</v>
      </c>
      <c r="D78" s="41">
        <v>30</v>
      </c>
      <c r="E78" s="41">
        <v>21</v>
      </c>
      <c r="F78" s="41">
        <v>51</v>
      </c>
      <c r="G78" s="56">
        <f t="shared" si="37"/>
        <v>0</v>
      </c>
      <c r="H78" s="41" t="s">
        <v>68</v>
      </c>
      <c r="I78" s="41">
        <v>24</v>
      </c>
      <c r="J78" s="41">
        <v>27</v>
      </c>
      <c r="K78" s="41">
        <v>20</v>
      </c>
      <c r="L78" s="41">
        <v>47</v>
      </c>
      <c r="M78" s="56">
        <f t="shared" si="38"/>
        <v>0</v>
      </c>
      <c r="N78" s="41" t="s">
        <v>71</v>
      </c>
      <c r="O78" s="41">
        <v>20</v>
      </c>
      <c r="P78" s="41">
        <v>25</v>
      </c>
      <c r="Q78" s="41">
        <v>20</v>
      </c>
      <c r="R78" s="41">
        <v>45</v>
      </c>
      <c r="S78" s="56">
        <f t="shared" si="39"/>
        <v>0</v>
      </c>
      <c r="T78" s="41" t="s">
        <v>71</v>
      </c>
      <c r="U78" s="41">
        <v>20</v>
      </c>
      <c r="V78" s="41">
        <v>26</v>
      </c>
      <c r="W78" s="41">
        <v>30</v>
      </c>
      <c r="X78" s="41">
        <v>56</v>
      </c>
      <c r="Y78" s="56">
        <f t="shared" si="40"/>
        <v>0</v>
      </c>
      <c r="Z78" s="41" t="s">
        <v>70</v>
      </c>
      <c r="AA78" s="41">
        <v>28</v>
      </c>
      <c r="AB78" s="41">
        <v>21</v>
      </c>
      <c r="AC78" s="41">
        <v>23</v>
      </c>
      <c r="AD78" s="41">
        <v>44</v>
      </c>
      <c r="AE78" s="56">
        <f t="shared" si="41"/>
        <v>0</v>
      </c>
      <c r="AF78" s="41" t="s">
        <v>72</v>
      </c>
      <c r="AG78" s="41">
        <v>16</v>
      </c>
      <c r="AH78" s="41">
        <v>12</v>
      </c>
      <c r="AI78" s="41">
        <v>31</v>
      </c>
      <c r="AJ78" s="41" t="s">
        <v>70</v>
      </c>
      <c r="AK78" s="41">
        <v>7</v>
      </c>
      <c r="AL78" s="41">
        <v>12</v>
      </c>
      <c r="AM78" s="41">
        <v>32</v>
      </c>
      <c r="AN78" s="41" t="s">
        <v>70</v>
      </c>
      <c r="AO78" s="41">
        <v>14</v>
      </c>
      <c r="AP78" s="41">
        <v>12</v>
      </c>
      <c r="AQ78" s="41">
        <v>22</v>
      </c>
      <c r="AR78" s="41" t="s">
        <v>71</v>
      </c>
      <c r="AS78" s="41">
        <v>5</v>
      </c>
      <c r="AT78" s="41">
        <v>12</v>
      </c>
      <c r="AU78" s="41" t="s">
        <v>71</v>
      </c>
      <c r="AV78" s="41">
        <v>5</v>
      </c>
      <c r="AW78" s="41">
        <v>33</v>
      </c>
      <c r="AX78" s="41">
        <v>36</v>
      </c>
      <c r="AY78" s="41">
        <v>69</v>
      </c>
      <c r="AZ78" s="56">
        <f t="shared" si="42"/>
        <v>0</v>
      </c>
      <c r="BA78" s="41" t="s">
        <v>69</v>
      </c>
      <c r="BB78" s="41">
        <v>32</v>
      </c>
      <c r="BC78" s="41">
        <v>28</v>
      </c>
      <c r="BD78" s="41">
        <v>23</v>
      </c>
      <c r="BE78" s="41">
        <v>51</v>
      </c>
      <c r="BF78" s="56">
        <f t="shared" si="43"/>
        <v>0</v>
      </c>
      <c r="BG78" s="41" t="s">
        <v>68</v>
      </c>
      <c r="BH78" s="41">
        <v>18</v>
      </c>
      <c r="BI78" s="41">
        <v>24</v>
      </c>
      <c r="BJ78" s="41">
        <v>20</v>
      </c>
      <c r="BK78" s="41">
        <v>44</v>
      </c>
      <c r="BL78" s="56">
        <f t="shared" si="44"/>
        <v>0</v>
      </c>
      <c r="BM78" s="41" t="s">
        <v>72</v>
      </c>
      <c r="BN78" s="41">
        <v>16</v>
      </c>
      <c r="BO78" s="41">
        <v>34</v>
      </c>
      <c r="BP78" s="41">
        <v>37</v>
      </c>
      <c r="BQ78" s="41">
        <v>71</v>
      </c>
      <c r="BR78" s="56">
        <f t="shared" si="45"/>
        <v>0</v>
      </c>
      <c r="BS78" s="41" t="s">
        <v>67</v>
      </c>
      <c r="BT78" s="41">
        <v>36</v>
      </c>
      <c r="BU78" s="41">
        <v>20</v>
      </c>
      <c r="BV78" s="41">
        <v>0</v>
      </c>
      <c r="BW78" s="41">
        <v>20</v>
      </c>
      <c r="BX78" s="56">
        <f t="shared" si="46"/>
        <v>0</v>
      </c>
      <c r="BY78" s="41" t="s">
        <v>66</v>
      </c>
      <c r="BZ78" s="41">
        <v>0</v>
      </c>
      <c r="CA78" s="41">
        <v>15</v>
      </c>
      <c r="CB78" s="41">
        <v>22</v>
      </c>
      <c r="CC78" s="41" t="s">
        <v>71</v>
      </c>
      <c r="CD78" s="41">
        <v>10</v>
      </c>
      <c r="CE78" s="41">
        <v>14</v>
      </c>
      <c r="CF78" s="41">
        <v>32</v>
      </c>
      <c r="CG78" s="41" t="s">
        <v>69</v>
      </c>
      <c r="CH78" s="41">
        <v>16</v>
      </c>
      <c r="CI78" s="41">
        <v>14</v>
      </c>
      <c r="CJ78" s="41">
        <v>35</v>
      </c>
      <c r="CK78" s="41" t="s">
        <v>69</v>
      </c>
      <c r="CL78" s="41">
        <v>8</v>
      </c>
      <c r="CM78" s="41">
        <v>16</v>
      </c>
      <c r="CN78" s="41" t="s">
        <v>69</v>
      </c>
      <c r="CO78" s="41">
        <v>8</v>
      </c>
      <c r="CP78" s="57">
        <f t="shared" si="47"/>
        <v>210</v>
      </c>
      <c r="CQ78" s="57">
        <f t="shared" si="48"/>
        <v>73</v>
      </c>
      <c r="CR78" s="58">
        <f t="shared" si="49"/>
        <v>0</v>
      </c>
      <c r="CS78" s="57" t="str">
        <f t="shared" si="50"/>
        <v>Fail</v>
      </c>
      <c r="CT78" s="57">
        <f t="shared" si="51"/>
        <v>1</v>
      </c>
      <c r="CU78" s="57">
        <f t="shared" si="52"/>
        <v>0</v>
      </c>
      <c r="CV78" s="57">
        <f t="shared" si="36"/>
        <v>1</v>
      </c>
      <c r="CW78" s="57" t="str">
        <f t="shared" si="53"/>
        <v>-</v>
      </c>
    </row>
    <row r="79" spans="1:101"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42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59"/>
      <c r="BK79" s="59"/>
      <c r="BL79" s="59"/>
      <c r="BM79" s="59"/>
      <c r="BN79" s="59"/>
      <c r="BO79" s="59"/>
      <c r="BP79" s="59"/>
      <c r="BQ79" s="59"/>
      <c r="BR79" s="59"/>
      <c r="BS79" s="59"/>
      <c r="BT79" s="59"/>
      <c r="BU79" s="59"/>
      <c r="BV79" s="59"/>
      <c r="BW79" s="59"/>
      <c r="BX79" s="59"/>
      <c r="BY79" s="59"/>
      <c r="BZ79" s="59"/>
      <c r="CA79" s="59"/>
      <c r="CB79" s="59"/>
      <c r="CC79" s="59"/>
      <c r="CD79" s="59"/>
      <c r="CE79" s="59"/>
      <c r="CF79" s="59"/>
      <c r="CG79" s="59"/>
      <c r="CH79" s="59"/>
      <c r="CI79" s="59"/>
      <c r="CJ79" s="59"/>
      <c r="CK79" s="59"/>
      <c r="CL79" s="59"/>
      <c r="CM79" s="59"/>
      <c r="CN79" s="59"/>
      <c r="CO79" s="59"/>
      <c r="CP79" s="59"/>
      <c r="CQ79" s="59"/>
      <c r="CR79" s="59"/>
      <c r="CS79" s="59"/>
      <c r="CT79" s="59"/>
      <c r="CU79" s="59"/>
      <c r="CV79" s="59"/>
      <c r="CW79" s="59"/>
    </row>
    <row r="80" spans="1:101" ht="34.5" customHeight="1">
      <c r="C80" s="67" t="s">
        <v>178</v>
      </c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59"/>
      <c r="BK80" s="59"/>
      <c r="BL80" s="59"/>
      <c r="BM80" s="59"/>
      <c r="BN80" s="59"/>
      <c r="BO80" s="59"/>
      <c r="BP80" s="59"/>
      <c r="BQ80" s="59"/>
      <c r="BR80" s="59"/>
      <c r="BS80" s="59"/>
      <c r="BT80" s="59"/>
      <c r="BU80" s="59"/>
      <c r="BV80" s="59"/>
      <c r="BW80" s="59"/>
      <c r="BX80" s="59"/>
      <c r="BY80" s="59"/>
      <c r="BZ80" s="59"/>
      <c r="CA80" s="59"/>
      <c r="CB80" s="59"/>
      <c r="CC80" s="59"/>
      <c r="CD80" s="59"/>
      <c r="CE80" s="59"/>
      <c r="CF80" s="59"/>
      <c r="CG80" s="59"/>
      <c r="CH80" s="59"/>
      <c r="CI80" s="59"/>
      <c r="CJ80" s="59"/>
      <c r="CK80" s="59"/>
      <c r="CL80" s="59"/>
      <c r="CM80" s="59"/>
      <c r="CN80" s="59"/>
      <c r="CO80" s="59"/>
      <c r="CP80" s="95" t="s">
        <v>79</v>
      </c>
      <c r="CQ80" s="96"/>
      <c r="CR80" s="96"/>
      <c r="CS80" s="59"/>
      <c r="CT80" s="59"/>
      <c r="CU80" s="59"/>
      <c r="CV80" s="59"/>
      <c r="CW80" s="59"/>
    </row>
    <row r="81" spans="2:97" s="61" customFormat="1" ht="15.75" customHeight="1">
      <c r="B81" s="85" t="s">
        <v>16</v>
      </c>
      <c r="C81" s="85"/>
      <c r="D81" s="86">
        <f>COUNTIF(H$9:H$78,"O")</f>
        <v>5</v>
      </c>
      <c r="E81" s="87"/>
      <c r="F81" s="87"/>
      <c r="G81" s="87"/>
      <c r="H81" s="87"/>
      <c r="I81" s="87"/>
      <c r="J81" s="86">
        <f>COUNTIF(N$9:N$78,"O")</f>
        <v>0</v>
      </c>
      <c r="K81" s="87"/>
      <c r="L81" s="87"/>
      <c r="M81" s="87"/>
      <c r="N81" s="87"/>
      <c r="O81" s="87"/>
      <c r="P81" s="86">
        <f>COUNTIF(T$9:T$78,"O")</f>
        <v>0</v>
      </c>
      <c r="Q81" s="87"/>
      <c r="R81" s="87"/>
      <c r="S81" s="87"/>
      <c r="T81" s="87"/>
      <c r="U81" s="87"/>
      <c r="V81" s="86">
        <f>COUNTIF(Z$9:Z$78,"O")</f>
        <v>0</v>
      </c>
      <c r="W81" s="87"/>
      <c r="X81" s="87"/>
      <c r="Y81" s="87"/>
      <c r="Z81" s="87"/>
      <c r="AA81" s="87"/>
      <c r="AB81" s="86">
        <f>COUNTIF(AF$9:AF$78,"O")</f>
        <v>5</v>
      </c>
      <c r="AC81" s="87"/>
      <c r="AD81" s="87"/>
      <c r="AE81" s="87"/>
      <c r="AF81" s="87"/>
      <c r="AG81" s="87"/>
      <c r="AH81" s="77">
        <f>COUNTIF(AJ$9:AJ$78,"O")</f>
        <v>16</v>
      </c>
      <c r="AI81" s="77"/>
      <c r="AJ81" s="77"/>
      <c r="AK81" s="77"/>
      <c r="AL81" s="77">
        <f>COUNTIF(AN$9:AN$78,"O")</f>
        <v>16</v>
      </c>
      <c r="AM81" s="77"/>
      <c r="AN81" s="77"/>
      <c r="AO81" s="77"/>
      <c r="AP81" s="77">
        <f>COUNTIF(AR$9:AR$78,"O")</f>
        <v>24</v>
      </c>
      <c r="AQ81" s="77"/>
      <c r="AR81" s="77"/>
      <c r="AS81" s="77"/>
      <c r="AT81" s="77">
        <f>COUNTIF(AU$9:AU$78,"O")</f>
        <v>18</v>
      </c>
      <c r="AU81" s="77"/>
      <c r="AV81" s="77"/>
      <c r="AW81" s="86">
        <f>COUNTIF(BA$9:BA$78,"O")</f>
        <v>4</v>
      </c>
      <c r="AX81" s="87"/>
      <c r="AY81" s="87"/>
      <c r="AZ81" s="87"/>
      <c r="BA81" s="87"/>
      <c r="BB81" s="87"/>
      <c r="BC81" s="86">
        <f>COUNTIF(BG$9:BG$78,"O")</f>
        <v>3</v>
      </c>
      <c r="BD81" s="87"/>
      <c r="BE81" s="87"/>
      <c r="BF81" s="87"/>
      <c r="BG81" s="87"/>
      <c r="BH81" s="87"/>
      <c r="BI81" s="86">
        <f>COUNTIF(BM$9:BM$78,"O")</f>
        <v>2</v>
      </c>
      <c r="BJ81" s="87"/>
      <c r="BK81" s="87"/>
      <c r="BL81" s="87"/>
      <c r="BM81" s="87"/>
      <c r="BN81" s="87"/>
      <c r="BO81" s="86">
        <f>COUNTIF(BS$9:BS$78,"O")</f>
        <v>4</v>
      </c>
      <c r="BP81" s="87"/>
      <c r="BQ81" s="87"/>
      <c r="BR81" s="87"/>
      <c r="BS81" s="87"/>
      <c r="BT81" s="87"/>
      <c r="BU81" s="86">
        <f>COUNTIF(BY$9:BY$78,"O")</f>
        <v>0</v>
      </c>
      <c r="BV81" s="87"/>
      <c r="BW81" s="87"/>
      <c r="BX81" s="87"/>
      <c r="BY81" s="87"/>
      <c r="BZ81" s="87"/>
      <c r="CA81" s="77">
        <f>COUNTIF(CC$9:CC$78,"O")</f>
        <v>24</v>
      </c>
      <c r="CB81" s="77"/>
      <c r="CC81" s="77"/>
      <c r="CD81" s="77"/>
      <c r="CE81" s="77">
        <f>COUNTIF(CG$9:CG$78,"O")</f>
        <v>12</v>
      </c>
      <c r="CF81" s="77"/>
      <c r="CG81" s="77"/>
      <c r="CH81" s="77"/>
      <c r="CI81" s="77">
        <f>COUNTIF(CK$9:CK$78,"O")</f>
        <v>24</v>
      </c>
      <c r="CJ81" s="77"/>
      <c r="CK81" s="77"/>
      <c r="CL81" s="77"/>
      <c r="CM81" s="77">
        <f>COUNTIF(CN$9:CN$78,"O")</f>
        <v>36</v>
      </c>
      <c r="CN81" s="77"/>
      <c r="CO81" s="77"/>
      <c r="CP81" s="94" t="s">
        <v>32</v>
      </c>
      <c r="CQ81" s="94"/>
      <c r="CR81" s="94"/>
      <c r="CS81" s="62">
        <f>COUNTIF(CS$9:CS$78,"Dist")</f>
        <v>14</v>
      </c>
    </row>
    <row r="82" spans="2:97" s="61" customFormat="1" ht="15.75" customHeight="1">
      <c r="B82" s="85" t="s">
        <v>17</v>
      </c>
      <c r="C82" s="85"/>
      <c r="D82" s="86">
        <f>COUNTIF(H$9:H$78,"A+")</f>
        <v>8</v>
      </c>
      <c r="E82" s="87"/>
      <c r="F82" s="87"/>
      <c r="G82" s="87"/>
      <c r="H82" s="87"/>
      <c r="I82" s="87"/>
      <c r="J82" s="86">
        <f>COUNTIF(N$9:N$78,"A+")</f>
        <v>3</v>
      </c>
      <c r="K82" s="87"/>
      <c r="L82" s="87"/>
      <c r="M82" s="87"/>
      <c r="N82" s="87"/>
      <c r="O82" s="87"/>
      <c r="P82" s="86">
        <f>COUNTIF(T$9:T$78,"A+")</f>
        <v>3</v>
      </c>
      <c r="Q82" s="87"/>
      <c r="R82" s="87"/>
      <c r="S82" s="87"/>
      <c r="T82" s="87"/>
      <c r="U82" s="87"/>
      <c r="V82" s="86">
        <f>COUNTIF(Z$9:Z$78,"A+")</f>
        <v>1</v>
      </c>
      <c r="W82" s="87"/>
      <c r="X82" s="87"/>
      <c r="Y82" s="87"/>
      <c r="Z82" s="87"/>
      <c r="AA82" s="87"/>
      <c r="AB82" s="86">
        <f>COUNTIF(AF$9:AF$78,"A+")</f>
        <v>11</v>
      </c>
      <c r="AC82" s="87"/>
      <c r="AD82" s="87"/>
      <c r="AE82" s="87"/>
      <c r="AF82" s="87"/>
      <c r="AG82" s="87"/>
      <c r="AH82" s="77">
        <f>COUNTIF(AJ$9:AJ$78,"A+")</f>
        <v>18</v>
      </c>
      <c r="AI82" s="77"/>
      <c r="AJ82" s="77"/>
      <c r="AK82" s="77"/>
      <c r="AL82" s="77">
        <f>COUNTIF(AN$9:AN$78,"A+")</f>
        <v>20</v>
      </c>
      <c r="AM82" s="77"/>
      <c r="AN82" s="77"/>
      <c r="AO82" s="77"/>
      <c r="AP82" s="77">
        <f>COUNTIF(AR$9:AR$78,"A+")</f>
        <v>16</v>
      </c>
      <c r="AQ82" s="77"/>
      <c r="AR82" s="77"/>
      <c r="AS82" s="77"/>
      <c r="AT82" s="77">
        <f>COUNTIF(AU$9:AU$78,"A+")</f>
        <v>15</v>
      </c>
      <c r="AU82" s="77"/>
      <c r="AV82" s="77"/>
      <c r="AW82" s="86">
        <f>COUNTIF(BA$9:BA$78,"A+")</f>
        <v>6</v>
      </c>
      <c r="AX82" s="87"/>
      <c r="AY82" s="87"/>
      <c r="AZ82" s="87"/>
      <c r="BA82" s="87"/>
      <c r="BB82" s="87"/>
      <c r="BC82" s="86">
        <f>COUNTIF(BG$9:BG$78,"A+")</f>
        <v>11</v>
      </c>
      <c r="BD82" s="87"/>
      <c r="BE82" s="87"/>
      <c r="BF82" s="87"/>
      <c r="BG82" s="87"/>
      <c r="BH82" s="87"/>
      <c r="BI82" s="86">
        <f>COUNTIF(BM$9:BM$78,"A+")</f>
        <v>2</v>
      </c>
      <c r="BJ82" s="87"/>
      <c r="BK82" s="87"/>
      <c r="BL82" s="87"/>
      <c r="BM82" s="87"/>
      <c r="BN82" s="87"/>
      <c r="BO82" s="86">
        <f>COUNTIF(BS$9:BS$78,"A+")</f>
        <v>13</v>
      </c>
      <c r="BP82" s="87"/>
      <c r="BQ82" s="87"/>
      <c r="BR82" s="87"/>
      <c r="BS82" s="87"/>
      <c r="BT82" s="87"/>
      <c r="BU82" s="86">
        <f>COUNTIF(BY$9:BY$78,"A+")</f>
        <v>2</v>
      </c>
      <c r="BV82" s="87"/>
      <c r="BW82" s="87"/>
      <c r="BX82" s="87"/>
      <c r="BY82" s="87"/>
      <c r="BZ82" s="87"/>
      <c r="CA82" s="77">
        <f>COUNTIF(CC$9:CC$78,"A+")</f>
        <v>19</v>
      </c>
      <c r="CB82" s="77"/>
      <c r="CC82" s="77"/>
      <c r="CD82" s="77"/>
      <c r="CE82" s="77">
        <f>COUNTIF(CG$9:CG$78,"A+")</f>
        <v>26</v>
      </c>
      <c r="CF82" s="77"/>
      <c r="CG82" s="77"/>
      <c r="CH82" s="77"/>
      <c r="CI82" s="77">
        <f>COUNTIF(CK$9:CK$78,"A+")</f>
        <v>21</v>
      </c>
      <c r="CJ82" s="77"/>
      <c r="CK82" s="77"/>
      <c r="CL82" s="77"/>
      <c r="CM82" s="77">
        <f>COUNTIF(CN$9:CN$78,"A+")</f>
        <v>8</v>
      </c>
      <c r="CN82" s="77"/>
      <c r="CO82" s="77"/>
      <c r="CP82" s="94" t="s">
        <v>33</v>
      </c>
      <c r="CQ82" s="94"/>
      <c r="CR82" s="94"/>
      <c r="CS82" s="62">
        <f>COUNTIF(CS$9:CS$78,"FC")</f>
        <v>18</v>
      </c>
    </row>
    <row r="83" spans="2:97" s="61" customFormat="1" ht="15.75" customHeight="1">
      <c r="B83" s="85" t="s">
        <v>18</v>
      </c>
      <c r="C83" s="85"/>
      <c r="D83" s="86">
        <f>COUNTIF(H$9:H$78,"A")</f>
        <v>21</v>
      </c>
      <c r="E83" s="87"/>
      <c r="F83" s="87"/>
      <c r="G83" s="87"/>
      <c r="H83" s="87"/>
      <c r="I83" s="87"/>
      <c r="J83" s="86">
        <f>COUNTIF(N$9:N$78,"A")</f>
        <v>13</v>
      </c>
      <c r="K83" s="87"/>
      <c r="L83" s="87"/>
      <c r="M83" s="87"/>
      <c r="N83" s="87"/>
      <c r="O83" s="87"/>
      <c r="P83" s="86">
        <f>COUNTIF(T$9:T$78,"A")</f>
        <v>13</v>
      </c>
      <c r="Q83" s="87"/>
      <c r="R83" s="87"/>
      <c r="S83" s="87"/>
      <c r="T83" s="87"/>
      <c r="U83" s="87"/>
      <c r="V83" s="86">
        <f>COUNTIF(Z$9:Z$78,"A")</f>
        <v>5</v>
      </c>
      <c r="W83" s="87"/>
      <c r="X83" s="87"/>
      <c r="Y83" s="87"/>
      <c r="Z83" s="87"/>
      <c r="AA83" s="87"/>
      <c r="AB83" s="86">
        <f>COUNTIF(AF$9:AF$78,"A")</f>
        <v>27</v>
      </c>
      <c r="AC83" s="87"/>
      <c r="AD83" s="87"/>
      <c r="AE83" s="87"/>
      <c r="AF83" s="87"/>
      <c r="AG83" s="87"/>
      <c r="AH83" s="77">
        <f>COUNTIF(AJ$9:AJ$78,"A")</f>
        <v>19</v>
      </c>
      <c r="AI83" s="77"/>
      <c r="AJ83" s="77"/>
      <c r="AK83" s="77"/>
      <c r="AL83" s="77">
        <f>COUNTIF(AN$9:AN$78,"A")</f>
        <v>14</v>
      </c>
      <c r="AM83" s="77"/>
      <c r="AN83" s="77"/>
      <c r="AO83" s="77"/>
      <c r="AP83" s="77">
        <f>COUNTIF(AR$9:AR$78,"A")</f>
        <v>19</v>
      </c>
      <c r="AQ83" s="77"/>
      <c r="AR83" s="77"/>
      <c r="AS83" s="77"/>
      <c r="AT83" s="77">
        <f>COUNTIF(AU$9:AU$78,"A")</f>
        <v>24</v>
      </c>
      <c r="AU83" s="77"/>
      <c r="AV83" s="77"/>
      <c r="AW83" s="86">
        <f>COUNTIF(BA$9:BA$78,"A")</f>
        <v>12</v>
      </c>
      <c r="AX83" s="87"/>
      <c r="AY83" s="87"/>
      <c r="AZ83" s="87"/>
      <c r="BA83" s="87"/>
      <c r="BB83" s="87"/>
      <c r="BC83" s="86">
        <f>COUNTIF(BG$9:BG$78,"A")</f>
        <v>19</v>
      </c>
      <c r="BD83" s="87"/>
      <c r="BE83" s="87"/>
      <c r="BF83" s="87"/>
      <c r="BG83" s="87"/>
      <c r="BH83" s="87"/>
      <c r="BI83" s="86">
        <f>COUNTIF(BM$9:BM$78,"A")</f>
        <v>6</v>
      </c>
      <c r="BJ83" s="87"/>
      <c r="BK83" s="87"/>
      <c r="BL83" s="87"/>
      <c r="BM83" s="87"/>
      <c r="BN83" s="87"/>
      <c r="BO83" s="86">
        <f>COUNTIF(BS$9:BS$78,"A")</f>
        <v>18</v>
      </c>
      <c r="BP83" s="87"/>
      <c r="BQ83" s="87"/>
      <c r="BR83" s="87"/>
      <c r="BS83" s="87"/>
      <c r="BT83" s="87"/>
      <c r="BU83" s="86">
        <f>COUNTIF(BY$9:BY$78,"A")</f>
        <v>9</v>
      </c>
      <c r="BV83" s="87"/>
      <c r="BW83" s="87"/>
      <c r="BX83" s="87"/>
      <c r="BY83" s="87"/>
      <c r="BZ83" s="87"/>
      <c r="CA83" s="77">
        <f>COUNTIF(CC$9:CC$78,"A")</f>
        <v>12</v>
      </c>
      <c r="CB83" s="77"/>
      <c r="CC83" s="77"/>
      <c r="CD83" s="77"/>
      <c r="CE83" s="77">
        <f>COUNTIF(CG$9:CG$78,"A")</f>
        <v>20</v>
      </c>
      <c r="CF83" s="77"/>
      <c r="CG83" s="77"/>
      <c r="CH83" s="77"/>
      <c r="CI83" s="77">
        <f>COUNTIF(CK$9:CK$78,"A")</f>
        <v>11</v>
      </c>
      <c r="CJ83" s="77"/>
      <c r="CK83" s="77"/>
      <c r="CL83" s="77"/>
      <c r="CM83" s="77">
        <f>COUNTIF(CN$9:CN$78,"A")</f>
        <v>20</v>
      </c>
      <c r="CN83" s="77"/>
      <c r="CO83" s="77"/>
      <c r="CP83" s="94" t="s">
        <v>34</v>
      </c>
      <c r="CQ83" s="94"/>
      <c r="CR83" s="94"/>
      <c r="CS83" s="62">
        <f>COUNTIF(CS$9:CS$78,"HSC")</f>
        <v>8</v>
      </c>
    </row>
    <row r="84" spans="2:97" s="61" customFormat="1" ht="15.75" customHeight="1">
      <c r="B84" s="85" t="s">
        <v>19</v>
      </c>
      <c r="C84" s="85"/>
      <c r="D84" s="86">
        <f>COUNTIF(H$9:H$78,"B+")</f>
        <v>10</v>
      </c>
      <c r="E84" s="87"/>
      <c r="F84" s="87"/>
      <c r="G84" s="87"/>
      <c r="H84" s="87"/>
      <c r="I84" s="87"/>
      <c r="J84" s="86">
        <f>COUNTIF(N$9:N$78,"B+")</f>
        <v>4</v>
      </c>
      <c r="K84" s="87"/>
      <c r="L84" s="87"/>
      <c r="M84" s="87"/>
      <c r="N84" s="87"/>
      <c r="O84" s="87"/>
      <c r="P84" s="86">
        <f>COUNTIF(T$9:T$78,"B+")</f>
        <v>14</v>
      </c>
      <c r="Q84" s="87"/>
      <c r="R84" s="87"/>
      <c r="S84" s="87"/>
      <c r="T84" s="87"/>
      <c r="U84" s="87"/>
      <c r="V84" s="86">
        <f>COUNTIF(Z$9:Z$78,"B+")</f>
        <v>12</v>
      </c>
      <c r="W84" s="87"/>
      <c r="X84" s="87"/>
      <c r="Y84" s="87"/>
      <c r="Z84" s="87"/>
      <c r="AA84" s="87"/>
      <c r="AB84" s="86">
        <f>COUNTIF(AF$9:AF$78,"B+")</f>
        <v>13</v>
      </c>
      <c r="AC84" s="87"/>
      <c r="AD84" s="87"/>
      <c r="AE84" s="87"/>
      <c r="AF84" s="87"/>
      <c r="AG84" s="87"/>
      <c r="AH84" s="77">
        <f>COUNTIF(AJ$9:AJ$78,"B+")</f>
        <v>9</v>
      </c>
      <c r="AI84" s="77"/>
      <c r="AJ84" s="77"/>
      <c r="AK84" s="77"/>
      <c r="AL84" s="77">
        <f>COUNTIF(AN$9:AN$78,"B+")</f>
        <v>8</v>
      </c>
      <c r="AM84" s="77"/>
      <c r="AN84" s="77"/>
      <c r="AO84" s="77"/>
      <c r="AP84" s="77">
        <f>COUNTIF(AR$9:AR$78,"B+")</f>
        <v>3</v>
      </c>
      <c r="AQ84" s="77"/>
      <c r="AR84" s="77"/>
      <c r="AS84" s="77"/>
      <c r="AT84" s="77">
        <f>COUNTIF(AU$9:AU$78,"B+")</f>
        <v>2</v>
      </c>
      <c r="AU84" s="77"/>
      <c r="AV84" s="77"/>
      <c r="AW84" s="86">
        <f>COUNTIF(BA$9:BA$78,"B+")</f>
        <v>6</v>
      </c>
      <c r="AX84" s="87"/>
      <c r="AY84" s="87"/>
      <c r="AZ84" s="87"/>
      <c r="BA84" s="87"/>
      <c r="BB84" s="87"/>
      <c r="BC84" s="86">
        <f>COUNTIF(BG$9:BG$78,"B+")</f>
        <v>12</v>
      </c>
      <c r="BD84" s="87"/>
      <c r="BE84" s="87"/>
      <c r="BF84" s="87"/>
      <c r="BG84" s="87"/>
      <c r="BH84" s="87"/>
      <c r="BI84" s="86">
        <f>COUNTIF(BM$9:BM$78,"B+")</f>
        <v>16</v>
      </c>
      <c r="BJ84" s="87"/>
      <c r="BK84" s="87"/>
      <c r="BL84" s="87"/>
      <c r="BM84" s="87"/>
      <c r="BN84" s="87"/>
      <c r="BO84" s="86">
        <f>COUNTIF(BS$9:BS$78,"B+")</f>
        <v>15</v>
      </c>
      <c r="BP84" s="87"/>
      <c r="BQ84" s="87"/>
      <c r="BR84" s="87"/>
      <c r="BS84" s="87"/>
      <c r="BT84" s="87"/>
      <c r="BU84" s="86">
        <f>COUNTIF(BY$9:BY$78,"B+")</f>
        <v>9</v>
      </c>
      <c r="BV84" s="87"/>
      <c r="BW84" s="87"/>
      <c r="BX84" s="87"/>
      <c r="BY84" s="87"/>
      <c r="BZ84" s="87"/>
      <c r="CA84" s="77">
        <f>COUNTIF(CC$9:CC$78,"B+")</f>
        <v>2</v>
      </c>
      <c r="CB84" s="77"/>
      <c r="CC84" s="77"/>
      <c r="CD84" s="77"/>
      <c r="CE84" s="77">
        <f>COUNTIF(CG$9:CG$78,"B+")</f>
        <v>1</v>
      </c>
      <c r="CF84" s="77"/>
      <c r="CG84" s="77"/>
      <c r="CH84" s="77"/>
      <c r="CI84" s="77">
        <f>COUNTIF(CK$9:CK$78,"B+")</f>
        <v>1</v>
      </c>
      <c r="CJ84" s="77"/>
      <c r="CK84" s="77"/>
      <c r="CL84" s="77"/>
      <c r="CM84" s="77">
        <f>COUNTIF(CN$9:CN$78,"B+")</f>
        <v>0</v>
      </c>
      <c r="CN84" s="77"/>
      <c r="CO84" s="77"/>
      <c r="CP84" s="94" t="s">
        <v>35</v>
      </c>
      <c r="CQ84" s="94"/>
      <c r="CR84" s="94"/>
      <c r="CS84" s="62">
        <f>COUNTIF(CS$9:CS$78,"SC")</f>
        <v>1</v>
      </c>
    </row>
    <row r="85" spans="2:97" s="61" customFormat="1" ht="15.75" customHeight="1">
      <c r="B85" s="85" t="s">
        <v>20</v>
      </c>
      <c r="C85" s="85"/>
      <c r="D85" s="86">
        <f>COUNTIF(H$9:H$78,"B")</f>
        <v>12</v>
      </c>
      <c r="E85" s="87"/>
      <c r="F85" s="87"/>
      <c r="G85" s="87"/>
      <c r="H85" s="87"/>
      <c r="I85" s="87"/>
      <c r="J85" s="86">
        <f>COUNTIF(N$9:N$78,"B")</f>
        <v>21</v>
      </c>
      <c r="K85" s="87"/>
      <c r="L85" s="87"/>
      <c r="M85" s="87"/>
      <c r="N85" s="87"/>
      <c r="O85" s="87"/>
      <c r="P85" s="86">
        <f>COUNTIF(T$9:T$78,"B")</f>
        <v>8</v>
      </c>
      <c r="Q85" s="87"/>
      <c r="R85" s="87"/>
      <c r="S85" s="87"/>
      <c r="T85" s="87"/>
      <c r="U85" s="87"/>
      <c r="V85" s="86">
        <f>COUNTIF(Z$9:Z$78,"B")</f>
        <v>20</v>
      </c>
      <c r="W85" s="87"/>
      <c r="X85" s="87"/>
      <c r="Y85" s="87"/>
      <c r="Z85" s="87"/>
      <c r="AA85" s="87"/>
      <c r="AB85" s="86">
        <f>COUNTIF(AF$9:AF$78,"B")</f>
        <v>9</v>
      </c>
      <c r="AC85" s="87"/>
      <c r="AD85" s="87"/>
      <c r="AE85" s="87"/>
      <c r="AF85" s="87"/>
      <c r="AG85" s="87"/>
      <c r="AH85" s="77">
        <f>COUNTIF(AJ$9:AJ$78,"B")</f>
        <v>2</v>
      </c>
      <c r="AI85" s="77"/>
      <c r="AJ85" s="77"/>
      <c r="AK85" s="77"/>
      <c r="AL85" s="77">
        <f>COUNTIF(AN$9:AN$78,"B")</f>
        <v>9</v>
      </c>
      <c r="AM85" s="77"/>
      <c r="AN85" s="77"/>
      <c r="AO85" s="77"/>
      <c r="AP85" s="77">
        <f>COUNTIF(AR$9:AR$78,"B")</f>
        <v>2</v>
      </c>
      <c r="AQ85" s="77"/>
      <c r="AR85" s="77"/>
      <c r="AS85" s="77"/>
      <c r="AT85" s="77">
        <f>COUNTIF(AU$9:AU$78,"B")</f>
        <v>4</v>
      </c>
      <c r="AU85" s="77"/>
      <c r="AV85" s="77"/>
      <c r="AW85" s="86">
        <f>COUNTIF(BA$9:BA$78,"B")</f>
        <v>7</v>
      </c>
      <c r="AX85" s="87"/>
      <c r="AY85" s="87"/>
      <c r="AZ85" s="87"/>
      <c r="BA85" s="87"/>
      <c r="BB85" s="87"/>
      <c r="BC85" s="86">
        <f>COUNTIF(BG$9:BG$78,"B")</f>
        <v>12</v>
      </c>
      <c r="BD85" s="87"/>
      <c r="BE85" s="87"/>
      <c r="BF85" s="87"/>
      <c r="BG85" s="87"/>
      <c r="BH85" s="87"/>
      <c r="BI85" s="86">
        <f>COUNTIF(BM$9:BM$78,"B")</f>
        <v>4</v>
      </c>
      <c r="BJ85" s="87"/>
      <c r="BK85" s="87"/>
      <c r="BL85" s="87"/>
      <c r="BM85" s="87"/>
      <c r="BN85" s="87"/>
      <c r="BO85" s="86">
        <f>COUNTIF(BS$9:BS$78,"B")</f>
        <v>6</v>
      </c>
      <c r="BP85" s="87"/>
      <c r="BQ85" s="87"/>
      <c r="BR85" s="87"/>
      <c r="BS85" s="87"/>
      <c r="BT85" s="87"/>
      <c r="BU85" s="86">
        <f>COUNTIF(BY$9:BY$78,"B")</f>
        <v>10</v>
      </c>
      <c r="BV85" s="87"/>
      <c r="BW85" s="87"/>
      <c r="BX85" s="87"/>
      <c r="BY85" s="87"/>
      <c r="BZ85" s="87"/>
      <c r="CA85" s="77">
        <f>COUNTIF(CC$9:CC$78,"B")</f>
        <v>4</v>
      </c>
      <c r="CB85" s="77"/>
      <c r="CC85" s="77"/>
      <c r="CD85" s="77"/>
      <c r="CE85" s="77">
        <f>COUNTIF(CG$9:CG$78,"B")</f>
        <v>4</v>
      </c>
      <c r="CF85" s="77"/>
      <c r="CG85" s="77"/>
      <c r="CH85" s="77"/>
      <c r="CI85" s="77">
        <f>COUNTIF(CK$9:CK$78,"B")</f>
        <v>5</v>
      </c>
      <c r="CJ85" s="77"/>
      <c r="CK85" s="77"/>
      <c r="CL85" s="77"/>
      <c r="CM85" s="77">
        <f>COUNTIF(CN$9:CN$78,"B")</f>
        <v>0</v>
      </c>
      <c r="CN85" s="77"/>
      <c r="CO85" s="77"/>
      <c r="CP85" s="94" t="s">
        <v>36</v>
      </c>
      <c r="CQ85" s="94"/>
      <c r="CR85" s="94"/>
      <c r="CS85" s="62">
        <f>COUNTIF(CS$9:CS$78,"Pass")</f>
        <v>0</v>
      </c>
    </row>
    <row r="86" spans="2:97" s="61" customFormat="1" ht="15.75" customHeight="1">
      <c r="B86" s="85" t="s">
        <v>21</v>
      </c>
      <c r="C86" s="85"/>
      <c r="D86" s="86">
        <f>COUNTIF(H$9:H$78,"C")</f>
        <v>5</v>
      </c>
      <c r="E86" s="87"/>
      <c r="F86" s="87"/>
      <c r="G86" s="87"/>
      <c r="H86" s="87"/>
      <c r="I86" s="87"/>
      <c r="J86" s="86">
        <f>COUNTIF(N$9:N$78,"C")</f>
        <v>19</v>
      </c>
      <c r="K86" s="87"/>
      <c r="L86" s="87"/>
      <c r="M86" s="87"/>
      <c r="N86" s="87"/>
      <c r="O86" s="87"/>
      <c r="P86" s="86">
        <f>COUNTIF(T$9:T$78,"C")</f>
        <v>14</v>
      </c>
      <c r="Q86" s="87"/>
      <c r="R86" s="87"/>
      <c r="S86" s="87"/>
      <c r="T86" s="87"/>
      <c r="U86" s="87"/>
      <c r="V86" s="86">
        <f>COUNTIF(Z$9:Z$78,"C")</f>
        <v>15</v>
      </c>
      <c r="W86" s="87"/>
      <c r="X86" s="87"/>
      <c r="Y86" s="87"/>
      <c r="Z86" s="87"/>
      <c r="AA86" s="87"/>
      <c r="AB86" s="86">
        <f>COUNTIF(AF$9:AF$78,"C")</f>
        <v>3</v>
      </c>
      <c r="AC86" s="87"/>
      <c r="AD86" s="87"/>
      <c r="AE86" s="87"/>
      <c r="AF86" s="87"/>
      <c r="AG86" s="87"/>
      <c r="AH86" s="77">
        <f>COUNTIF(AJ$9:AJ$78,"C")</f>
        <v>6</v>
      </c>
      <c r="AI86" s="77"/>
      <c r="AJ86" s="77"/>
      <c r="AK86" s="77"/>
      <c r="AL86" s="77">
        <f>COUNTIF(AN$9:AN$78,"C")</f>
        <v>3</v>
      </c>
      <c r="AM86" s="77"/>
      <c r="AN86" s="77"/>
      <c r="AO86" s="77"/>
      <c r="AP86" s="77">
        <f>COUNTIF(AR$9:AR$78,"C")</f>
        <v>4</v>
      </c>
      <c r="AQ86" s="77"/>
      <c r="AR86" s="77"/>
      <c r="AS86" s="77"/>
      <c r="AT86" s="77">
        <f>COUNTIF(AU$9:AU$78,"C")</f>
        <v>7</v>
      </c>
      <c r="AU86" s="77"/>
      <c r="AV86" s="77"/>
      <c r="AW86" s="86">
        <f>COUNTIF(BA$9:BA$78,"C")</f>
        <v>12</v>
      </c>
      <c r="AX86" s="87"/>
      <c r="AY86" s="87"/>
      <c r="AZ86" s="87"/>
      <c r="BA86" s="87"/>
      <c r="BB86" s="87"/>
      <c r="BC86" s="86">
        <f>COUNTIF(BG$9:BG$78,"C")</f>
        <v>7</v>
      </c>
      <c r="BD86" s="87"/>
      <c r="BE86" s="87"/>
      <c r="BF86" s="87"/>
      <c r="BG86" s="87"/>
      <c r="BH86" s="87"/>
      <c r="BI86" s="86">
        <f>COUNTIF(BM$9:BM$78,"C")</f>
        <v>12</v>
      </c>
      <c r="BJ86" s="87"/>
      <c r="BK86" s="87"/>
      <c r="BL86" s="87"/>
      <c r="BM86" s="87"/>
      <c r="BN86" s="87"/>
      <c r="BO86" s="86">
        <f>COUNTIF(BS$9:BS$78,"C")</f>
        <v>8</v>
      </c>
      <c r="BP86" s="87"/>
      <c r="BQ86" s="87"/>
      <c r="BR86" s="87"/>
      <c r="BS86" s="87"/>
      <c r="BT86" s="87"/>
      <c r="BU86" s="86">
        <f>COUNTIF(BY$9:BY$78,"C")</f>
        <v>15</v>
      </c>
      <c r="BV86" s="87"/>
      <c r="BW86" s="87"/>
      <c r="BX86" s="87"/>
      <c r="BY86" s="87"/>
      <c r="BZ86" s="87"/>
      <c r="CA86" s="77">
        <f>COUNTIF(CC$9:CC$78,"C")</f>
        <v>3</v>
      </c>
      <c r="CB86" s="77"/>
      <c r="CC86" s="77"/>
      <c r="CD86" s="77"/>
      <c r="CE86" s="77">
        <f>COUNTIF(CG$9:CG$78,"C")</f>
        <v>1</v>
      </c>
      <c r="CF86" s="77"/>
      <c r="CG86" s="77"/>
      <c r="CH86" s="77"/>
      <c r="CI86" s="77">
        <f>COUNTIF(CK$9:CK$78,"C")</f>
        <v>3</v>
      </c>
      <c r="CJ86" s="77"/>
      <c r="CK86" s="77"/>
      <c r="CL86" s="77"/>
      <c r="CM86" s="77">
        <f>COUNTIF(CN$9:CN$78,"C")</f>
        <v>6</v>
      </c>
      <c r="CN86" s="77"/>
      <c r="CO86" s="77"/>
      <c r="CP86" s="94" t="s">
        <v>37</v>
      </c>
      <c r="CQ86" s="94"/>
      <c r="CR86" s="94"/>
      <c r="CS86" s="62">
        <f>COUNTIF(CS$9:CS$78,"Fail")</f>
        <v>29</v>
      </c>
    </row>
    <row r="87" spans="2:97" s="61" customFormat="1" ht="15.75" customHeight="1">
      <c r="B87" s="85" t="s">
        <v>22</v>
      </c>
      <c r="C87" s="85"/>
      <c r="D87" s="86">
        <f>COUNTIF(H$9:H$78,"P")</f>
        <v>6</v>
      </c>
      <c r="E87" s="87"/>
      <c r="F87" s="87"/>
      <c r="G87" s="87"/>
      <c r="H87" s="87"/>
      <c r="I87" s="87"/>
      <c r="J87" s="86">
        <f>COUNTIF(N$9:N$78,"P")</f>
        <v>7</v>
      </c>
      <c r="K87" s="87"/>
      <c r="L87" s="87"/>
      <c r="M87" s="87"/>
      <c r="N87" s="87"/>
      <c r="O87" s="87"/>
      <c r="P87" s="86">
        <f>COUNTIF(T$9:T$78,"P")</f>
        <v>5</v>
      </c>
      <c r="Q87" s="87"/>
      <c r="R87" s="87"/>
      <c r="S87" s="87"/>
      <c r="T87" s="87"/>
      <c r="U87" s="87"/>
      <c r="V87" s="86">
        <f>COUNTIF(Z$9:Z$78,"P")</f>
        <v>12</v>
      </c>
      <c r="W87" s="87"/>
      <c r="X87" s="87"/>
      <c r="Y87" s="87"/>
      <c r="Z87" s="87"/>
      <c r="AA87" s="87"/>
      <c r="AB87" s="86">
        <f>COUNTIF(AF$9:AF$78,"P")</f>
        <v>1</v>
      </c>
      <c r="AC87" s="87"/>
      <c r="AD87" s="87"/>
      <c r="AE87" s="87"/>
      <c r="AF87" s="87"/>
      <c r="AG87" s="87"/>
      <c r="AH87" s="77">
        <f>COUNTIF(AJ$9:AJ$78,"P")</f>
        <v>0</v>
      </c>
      <c r="AI87" s="77"/>
      <c r="AJ87" s="77"/>
      <c r="AK87" s="77"/>
      <c r="AL87" s="77">
        <f>COUNTIF(AN$9:AN$78,"P")</f>
        <v>0</v>
      </c>
      <c r="AM87" s="77"/>
      <c r="AN87" s="77"/>
      <c r="AO87" s="77"/>
      <c r="AP87" s="77">
        <f>COUNTIF(AR$9:AR$78,"P")</f>
        <v>1</v>
      </c>
      <c r="AQ87" s="77"/>
      <c r="AR87" s="77"/>
      <c r="AS87" s="77"/>
      <c r="AT87" s="77">
        <f>COUNTIF(AU$9:AU$78,"P")</f>
        <v>0</v>
      </c>
      <c r="AU87" s="77"/>
      <c r="AV87" s="77"/>
      <c r="AW87" s="86">
        <f>COUNTIF(BA$9:BA$78,"P")</f>
        <v>7</v>
      </c>
      <c r="AX87" s="87"/>
      <c r="AY87" s="87"/>
      <c r="AZ87" s="87"/>
      <c r="BA87" s="87"/>
      <c r="BB87" s="87"/>
      <c r="BC87" s="86">
        <f>COUNTIF(BG$9:BG$78,"P")</f>
        <v>3</v>
      </c>
      <c r="BD87" s="87"/>
      <c r="BE87" s="87"/>
      <c r="BF87" s="87"/>
      <c r="BG87" s="87"/>
      <c r="BH87" s="87"/>
      <c r="BI87" s="86">
        <f>COUNTIF(BM$9:BM$78,"P")</f>
        <v>8</v>
      </c>
      <c r="BJ87" s="87"/>
      <c r="BK87" s="87"/>
      <c r="BL87" s="87"/>
      <c r="BM87" s="87"/>
      <c r="BN87" s="87"/>
      <c r="BO87" s="86">
        <f>COUNTIF(BS$9:BS$78,"P")</f>
        <v>0</v>
      </c>
      <c r="BP87" s="87"/>
      <c r="BQ87" s="87"/>
      <c r="BR87" s="87"/>
      <c r="BS87" s="87"/>
      <c r="BT87" s="87"/>
      <c r="BU87" s="86">
        <f>COUNTIF(BY$9:BY$78,"P")</f>
        <v>11</v>
      </c>
      <c r="BV87" s="87"/>
      <c r="BW87" s="87"/>
      <c r="BX87" s="87"/>
      <c r="BY87" s="87"/>
      <c r="BZ87" s="87"/>
      <c r="CA87" s="77">
        <f>COUNTIF(CC$9:CC$78,"P")</f>
        <v>0</v>
      </c>
      <c r="CB87" s="77"/>
      <c r="CC87" s="77"/>
      <c r="CD87" s="77"/>
      <c r="CE87" s="77">
        <f>COUNTIF(CG$9:CG$78,"P")</f>
        <v>0</v>
      </c>
      <c r="CF87" s="77"/>
      <c r="CG87" s="77"/>
      <c r="CH87" s="77"/>
      <c r="CI87" s="77">
        <f>COUNTIF(CK$9:CK$78,"P")</f>
        <v>1</v>
      </c>
      <c r="CJ87" s="77"/>
      <c r="CK87" s="77"/>
      <c r="CL87" s="77"/>
      <c r="CM87" s="77">
        <f>COUNTIF(CN$9:CN$78,"P")</f>
        <v>0</v>
      </c>
      <c r="CN87" s="77"/>
      <c r="CO87" s="77"/>
      <c r="CP87" s="94" t="s">
        <v>29</v>
      </c>
      <c r="CQ87" s="94"/>
      <c r="CR87" s="94"/>
      <c r="CS87" s="62">
        <f>SUM(CS81:CS85)</f>
        <v>41</v>
      </c>
    </row>
    <row r="88" spans="2:97" s="61" customFormat="1" ht="15.75" customHeight="1">
      <c r="B88" s="85" t="s">
        <v>23</v>
      </c>
      <c r="C88" s="85"/>
      <c r="D88" s="86">
        <f>COUNTIF(H$9:H$78,"F")</f>
        <v>3</v>
      </c>
      <c r="E88" s="87"/>
      <c r="F88" s="87"/>
      <c r="G88" s="87"/>
      <c r="H88" s="87"/>
      <c r="I88" s="87"/>
      <c r="J88" s="86">
        <f>COUNTIF(N$9:N$78,"F")</f>
        <v>3</v>
      </c>
      <c r="K88" s="87"/>
      <c r="L88" s="87"/>
      <c r="M88" s="87"/>
      <c r="N88" s="87"/>
      <c r="O88" s="87"/>
      <c r="P88" s="86">
        <f>COUNTIF(T$9:T$78,"F")</f>
        <v>13</v>
      </c>
      <c r="Q88" s="87"/>
      <c r="R88" s="87"/>
      <c r="S88" s="87"/>
      <c r="T88" s="87"/>
      <c r="U88" s="87"/>
      <c r="V88" s="86">
        <f>COUNTIF(Z$9:Z$78,"F")</f>
        <v>5</v>
      </c>
      <c r="W88" s="87"/>
      <c r="X88" s="87"/>
      <c r="Y88" s="87"/>
      <c r="Z88" s="87"/>
      <c r="AA88" s="87"/>
      <c r="AB88" s="86">
        <f>COUNTIF(AF$9:AF$78,"F")</f>
        <v>1</v>
      </c>
      <c r="AC88" s="87"/>
      <c r="AD88" s="87"/>
      <c r="AE88" s="87"/>
      <c r="AF88" s="87"/>
      <c r="AG88" s="87"/>
      <c r="AH88" s="77">
        <f>COUNTIF(AJ$9:AJ$78,"F")</f>
        <v>0</v>
      </c>
      <c r="AI88" s="77"/>
      <c r="AJ88" s="77"/>
      <c r="AK88" s="77"/>
      <c r="AL88" s="77">
        <f>COUNTIF(AN$9:AN$78,"F")</f>
        <v>0</v>
      </c>
      <c r="AM88" s="77"/>
      <c r="AN88" s="77"/>
      <c r="AO88" s="77"/>
      <c r="AP88" s="77">
        <f>COUNTIF(AR$9:AR$78,"F")</f>
        <v>1</v>
      </c>
      <c r="AQ88" s="77"/>
      <c r="AR88" s="77"/>
      <c r="AS88" s="77"/>
      <c r="AT88" s="77">
        <f>COUNTIF(AU$9:AU$78,"F")</f>
        <v>0</v>
      </c>
      <c r="AU88" s="77"/>
      <c r="AV88" s="77"/>
      <c r="AW88" s="86">
        <f>COUNTIF(BA$9:BA$78,"F")</f>
        <v>16</v>
      </c>
      <c r="AX88" s="87"/>
      <c r="AY88" s="87"/>
      <c r="AZ88" s="87"/>
      <c r="BA88" s="87"/>
      <c r="BB88" s="87"/>
      <c r="BC88" s="86">
        <f>COUNTIF(BG$9:BG$78,"F")</f>
        <v>3</v>
      </c>
      <c r="BD88" s="87"/>
      <c r="BE88" s="87"/>
      <c r="BF88" s="87"/>
      <c r="BG88" s="87"/>
      <c r="BH88" s="87"/>
      <c r="BI88" s="86">
        <f>COUNTIF(BM$9:BM$78,"F")</f>
        <v>20</v>
      </c>
      <c r="BJ88" s="87"/>
      <c r="BK88" s="87"/>
      <c r="BL88" s="87"/>
      <c r="BM88" s="87"/>
      <c r="BN88" s="87"/>
      <c r="BO88" s="86">
        <f>COUNTIF(BS$9:BS$78,"F")</f>
        <v>6</v>
      </c>
      <c r="BP88" s="87"/>
      <c r="BQ88" s="87"/>
      <c r="BR88" s="87"/>
      <c r="BS88" s="87"/>
      <c r="BT88" s="87"/>
      <c r="BU88" s="86">
        <f>COUNTIF(BY$9:BY$78,"F")</f>
        <v>14</v>
      </c>
      <c r="BV88" s="87"/>
      <c r="BW88" s="87"/>
      <c r="BX88" s="87"/>
      <c r="BY88" s="87"/>
      <c r="BZ88" s="87"/>
      <c r="CA88" s="77">
        <f>COUNTIF(CC$9:CC$78,"F")</f>
        <v>6</v>
      </c>
      <c r="CB88" s="77"/>
      <c r="CC88" s="77"/>
      <c r="CD88" s="77"/>
      <c r="CE88" s="77">
        <f>COUNTIF(CG$9:CG$78,"F")</f>
        <v>6</v>
      </c>
      <c r="CF88" s="77"/>
      <c r="CG88" s="77"/>
      <c r="CH88" s="77"/>
      <c r="CI88" s="77">
        <f>COUNTIF(CK$9:CK$78,"F")</f>
        <v>4</v>
      </c>
      <c r="CJ88" s="77"/>
      <c r="CK88" s="77"/>
      <c r="CL88" s="77"/>
      <c r="CM88" s="77">
        <f>COUNTIF(CN$9:CN$78,"F")</f>
        <v>0</v>
      </c>
      <c r="CN88" s="77"/>
      <c r="CO88" s="77"/>
      <c r="CP88" s="94" t="s">
        <v>38</v>
      </c>
      <c r="CQ88" s="94"/>
      <c r="CR88" s="94"/>
      <c r="CS88" s="62">
        <f>SUM(CS81:CS86)</f>
        <v>70</v>
      </c>
    </row>
    <row r="89" spans="2:97" s="61" customFormat="1" ht="15.75" customHeight="1">
      <c r="B89" s="85" t="s">
        <v>29</v>
      </c>
      <c r="C89" s="85"/>
      <c r="D89" s="86">
        <f>SUM(D81:I87)</f>
        <v>67</v>
      </c>
      <c r="E89" s="87"/>
      <c r="F89" s="87"/>
      <c r="G89" s="87"/>
      <c r="H89" s="87"/>
      <c r="I89" s="87"/>
      <c r="J89" s="86">
        <f t="shared" ref="J89" si="54">SUM(J81:O87)</f>
        <v>67</v>
      </c>
      <c r="K89" s="87"/>
      <c r="L89" s="87"/>
      <c r="M89" s="87"/>
      <c r="N89" s="87"/>
      <c r="O89" s="87"/>
      <c r="P89" s="86">
        <f t="shared" ref="P89" si="55">SUM(P81:U87)</f>
        <v>57</v>
      </c>
      <c r="Q89" s="87"/>
      <c r="R89" s="87"/>
      <c r="S89" s="87"/>
      <c r="T89" s="87"/>
      <c r="U89" s="87"/>
      <c r="V89" s="86">
        <f t="shared" ref="V89" si="56">SUM(V81:AA87)</f>
        <v>65</v>
      </c>
      <c r="W89" s="87"/>
      <c r="X89" s="87"/>
      <c r="Y89" s="87"/>
      <c r="Z89" s="87"/>
      <c r="AA89" s="87"/>
      <c r="AB89" s="86">
        <f>SUM(AB81:AG87)</f>
        <v>69</v>
      </c>
      <c r="AC89" s="87"/>
      <c r="AD89" s="87"/>
      <c r="AE89" s="87"/>
      <c r="AF89" s="87"/>
      <c r="AG89" s="87"/>
      <c r="AH89" s="77">
        <f t="shared" ref="AH89" si="57">SUM(AH81:AK87)</f>
        <v>70</v>
      </c>
      <c r="AI89" s="77"/>
      <c r="AJ89" s="77"/>
      <c r="AK89" s="77"/>
      <c r="AL89" s="77">
        <f t="shared" ref="AL89" si="58">SUM(AL81:AO87)</f>
        <v>70</v>
      </c>
      <c r="AM89" s="77"/>
      <c r="AN89" s="77"/>
      <c r="AO89" s="77"/>
      <c r="AP89" s="77">
        <f t="shared" ref="AP89" si="59">SUM(AP81:AS87)</f>
        <v>69</v>
      </c>
      <c r="AQ89" s="77"/>
      <c r="AR89" s="77"/>
      <c r="AS89" s="77"/>
      <c r="AT89" s="77">
        <f>SUM(AT81:AV87)</f>
        <v>70</v>
      </c>
      <c r="AU89" s="77"/>
      <c r="AV89" s="77"/>
      <c r="AW89" s="86">
        <f>SUM(AW81:BB87)</f>
        <v>54</v>
      </c>
      <c r="AX89" s="87"/>
      <c r="AY89" s="87"/>
      <c r="AZ89" s="87"/>
      <c r="BA89" s="87"/>
      <c r="BB89" s="87"/>
      <c r="BC89" s="86">
        <f t="shared" ref="BC89" si="60">SUM(BC81:BH87)</f>
        <v>67</v>
      </c>
      <c r="BD89" s="87"/>
      <c r="BE89" s="87"/>
      <c r="BF89" s="87"/>
      <c r="BG89" s="87"/>
      <c r="BH89" s="87"/>
      <c r="BI89" s="86">
        <f t="shared" ref="BI89" si="61">SUM(BI81:BN87)</f>
        <v>50</v>
      </c>
      <c r="BJ89" s="87"/>
      <c r="BK89" s="87"/>
      <c r="BL89" s="87"/>
      <c r="BM89" s="87"/>
      <c r="BN89" s="87"/>
      <c r="BO89" s="86">
        <f t="shared" ref="BO89" si="62">SUM(BO81:BT87)</f>
        <v>64</v>
      </c>
      <c r="BP89" s="87"/>
      <c r="BQ89" s="87"/>
      <c r="BR89" s="87"/>
      <c r="BS89" s="87"/>
      <c r="BT89" s="87"/>
      <c r="BU89" s="86">
        <f>SUM(BU81:BZ87)</f>
        <v>56</v>
      </c>
      <c r="BV89" s="87"/>
      <c r="BW89" s="87"/>
      <c r="BX89" s="87"/>
      <c r="BY89" s="87"/>
      <c r="BZ89" s="87"/>
      <c r="CA89" s="77">
        <f t="shared" ref="CA89" si="63">SUM(CA81:CD87)</f>
        <v>64</v>
      </c>
      <c r="CB89" s="77"/>
      <c r="CC89" s="77"/>
      <c r="CD89" s="77"/>
      <c r="CE89" s="77">
        <f t="shared" ref="CE89" si="64">SUM(CE81:CH87)</f>
        <v>64</v>
      </c>
      <c r="CF89" s="77"/>
      <c r="CG89" s="77"/>
      <c r="CH89" s="77"/>
      <c r="CI89" s="77">
        <f t="shared" ref="CI89" si="65">SUM(CI81:CL87)</f>
        <v>66</v>
      </c>
      <c r="CJ89" s="77"/>
      <c r="CK89" s="77"/>
      <c r="CL89" s="77"/>
      <c r="CM89" s="77">
        <f>SUM(CM81:CO87)</f>
        <v>70</v>
      </c>
      <c r="CN89" s="77"/>
      <c r="CO89" s="77"/>
      <c r="CP89" s="92" t="s">
        <v>40</v>
      </c>
      <c r="CQ89" s="92"/>
      <c r="CR89" s="92"/>
      <c r="CS89" s="63">
        <f>(CS87/CS88)</f>
        <v>0.58571428571428574</v>
      </c>
    </row>
    <row r="90" spans="2:97" s="61" customFormat="1" ht="15.75" customHeight="1">
      <c r="B90" s="85" t="s">
        <v>30</v>
      </c>
      <c r="C90" s="85"/>
      <c r="D90" s="86">
        <f>D88</f>
        <v>3</v>
      </c>
      <c r="E90" s="87"/>
      <c r="F90" s="87"/>
      <c r="G90" s="87"/>
      <c r="H90" s="87"/>
      <c r="I90" s="87"/>
      <c r="J90" s="86">
        <f t="shared" ref="J90" si="66">J88</f>
        <v>3</v>
      </c>
      <c r="K90" s="87"/>
      <c r="L90" s="87"/>
      <c r="M90" s="87"/>
      <c r="N90" s="87"/>
      <c r="O90" s="87"/>
      <c r="P90" s="86">
        <f t="shared" ref="P90" si="67">P88</f>
        <v>13</v>
      </c>
      <c r="Q90" s="87"/>
      <c r="R90" s="87"/>
      <c r="S90" s="87"/>
      <c r="T90" s="87"/>
      <c r="U90" s="87"/>
      <c r="V90" s="86">
        <f t="shared" ref="V90" si="68">V88</f>
        <v>5</v>
      </c>
      <c r="W90" s="87"/>
      <c r="X90" s="87"/>
      <c r="Y90" s="87"/>
      <c r="Z90" s="87"/>
      <c r="AA90" s="87"/>
      <c r="AB90" s="86">
        <f t="shared" ref="AB90" si="69">AB88</f>
        <v>1</v>
      </c>
      <c r="AC90" s="87"/>
      <c r="AD90" s="87"/>
      <c r="AE90" s="87"/>
      <c r="AF90" s="87"/>
      <c r="AG90" s="87"/>
      <c r="AH90" s="77">
        <f t="shared" ref="AH90" si="70">AH88</f>
        <v>0</v>
      </c>
      <c r="AI90" s="77"/>
      <c r="AJ90" s="77"/>
      <c r="AK90" s="77"/>
      <c r="AL90" s="77">
        <f t="shared" ref="AL90" si="71">AL88</f>
        <v>0</v>
      </c>
      <c r="AM90" s="77"/>
      <c r="AN90" s="77"/>
      <c r="AO90" s="77"/>
      <c r="AP90" s="77">
        <f t="shared" ref="AP90" si="72">AP88</f>
        <v>1</v>
      </c>
      <c r="AQ90" s="77"/>
      <c r="AR90" s="77"/>
      <c r="AS90" s="77"/>
      <c r="AT90" s="77">
        <f>AT88</f>
        <v>0</v>
      </c>
      <c r="AU90" s="77"/>
      <c r="AV90" s="77"/>
      <c r="AW90" s="86">
        <f>AW88</f>
        <v>16</v>
      </c>
      <c r="AX90" s="87"/>
      <c r="AY90" s="87"/>
      <c r="AZ90" s="87"/>
      <c r="BA90" s="87"/>
      <c r="BB90" s="87"/>
      <c r="BC90" s="86">
        <f t="shared" ref="BC90" si="73">BC88</f>
        <v>3</v>
      </c>
      <c r="BD90" s="87"/>
      <c r="BE90" s="87"/>
      <c r="BF90" s="87"/>
      <c r="BG90" s="87"/>
      <c r="BH90" s="87"/>
      <c r="BI90" s="86">
        <f t="shared" ref="BI90" si="74">BI88</f>
        <v>20</v>
      </c>
      <c r="BJ90" s="87"/>
      <c r="BK90" s="87"/>
      <c r="BL90" s="87"/>
      <c r="BM90" s="87"/>
      <c r="BN90" s="87"/>
      <c r="BO90" s="86">
        <f t="shared" ref="BO90" si="75">BO88</f>
        <v>6</v>
      </c>
      <c r="BP90" s="87"/>
      <c r="BQ90" s="87"/>
      <c r="BR90" s="87"/>
      <c r="BS90" s="87"/>
      <c r="BT90" s="87"/>
      <c r="BU90" s="86">
        <f t="shared" ref="BU90" si="76">BU88</f>
        <v>14</v>
      </c>
      <c r="BV90" s="87"/>
      <c r="BW90" s="87"/>
      <c r="BX90" s="87"/>
      <c r="BY90" s="87"/>
      <c r="BZ90" s="87"/>
      <c r="CA90" s="77">
        <f t="shared" ref="CA90" si="77">CA88</f>
        <v>6</v>
      </c>
      <c r="CB90" s="77"/>
      <c r="CC90" s="77"/>
      <c r="CD90" s="77"/>
      <c r="CE90" s="77">
        <f t="shared" ref="CE90" si="78">CE88</f>
        <v>6</v>
      </c>
      <c r="CF90" s="77"/>
      <c r="CG90" s="77"/>
      <c r="CH90" s="77"/>
      <c r="CI90" s="77">
        <f t="shared" ref="CI90" si="79">CI88</f>
        <v>4</v>
      </c>
      <c r="CJ90" s="77"/>
      <c r="CK90" s="77"/>
      <c r="CL90" s="77"/>
      <c r="CM90" s="77">
        <f>CM88</f>
        <v>0</v>
      </c>
      <c r="CN90" s="77"/>
      <c r="CO90" s="77"/>
      <c r="CP90" s="64"/>
      <c r="CQ90" s="64"/>
      <c r="CR90" s="64"/>
      <c r="CS90" s="64"/>
    </row>
    <row r="91" spans="2:97" s="61" customFormat="1" ht="15.75" customHeight="1">
      <c r="B91" s="85" t="s">
        <v>24</v>
      </c>
      <c r="C91" s="85"/>
      <c r="D91" s="90">
        <f>D90/(D90+D89)%</f>
        <v>4.2857142857142856</v>
      </c>
      <c r="E91" s="91"/>
      <c r="F91" s="91"/>
      <c r="G91" s="91"/>
      <c r="H91" s="91"/>
      <c r="I91" s="91"/>
      <c r="J91" s="90">
        <f t="shared" ref="J91" si="80">J90/(J90+J89)%</f>
        <v>4.2857142857142856</v>
      </c>
      <c r="K91" s="91"/>
      <c r="L91" s="91"/>
      <c r="M91" s="91"/>
      <c r="N91" s="91"/>
      <c r="O91" s="91"/>
      <c r="P91" s="90">
        <f t="shared" ref="P91" si="81">P90/(P90+P89)%</f>
        <v>18.571428571428573</v>
      </c>
      <c r="Q91" s="91"/>
      <c r="R91" s="91"/>
      <c r="S91" s="91"/>
      <c r="T91" s="91"/>
      <c r="U91" s="91"/>
      <c r="V91" s="90">
        <f t="shared" ref="V91" si="82">V90/(V90+V89)%</f>
        <v>7.1428571428571432</v>
      </c>
      <c r="W91" s="91"/>
      <c r="X91" s="91"/>
      <c r="Y91" s="91"/>
      <c r="Z91" s="91"/>
      <c r="AA91" s="91"/>
      <c r="AB91" s="90">
        <f t="shared" ref="AB91" si="83">AB90/(AB90+AB89)%</f>
        <v>1.4285714285714286</v>
      </c>
      <c r="AC91" s="91"/>
      <c r="AD91" s="91"/>
      <c r="AE91" s="91"/>
      <c r="AF91" s="91"/>
      <c r="AG91" s="91"/>
      <c r="AH91" s="83">
        <f t="shared" ref="AH91" si="84">AH90/(AH90+AH89)%</f>
        <v>0</v>
      </c>
      <c r="AI91" s="83"/>
      <c r="AJ91" s="83"/>
      <c r="AK91" s="83"/>
      <c r="AL91" s="83">
        <f t="shared" ref="AL91" si="85">AL90/(AL90+AL89)%</f>
        <v>0</v>
      </c>
      <c r="AM91" s="83"/>
      <c r="AN91" s="83"/>
      <c r="AO91" s="83"/>
      <c r="AP91" s="83">
        <f t="shared" ref="AP91" si="86">AP90/(AP90+AP89)%</f>
        <v>1.4285714285714286</v>
      </c>
      <c r="AQ91" s="83"/>
      <c r="AR91" s="83"/>
      <c r="AS91" s="83"/>
      <c r="AT91" s="77">
        <f t="shared" ref="AT91" si="87">AT90/(AT90+AT89)%</f>
        <v>0</v>
      </c>
      <c r="AU91" s="77"/>
      <c r="AV91" s="77"/>
      <c r="AW91" s="90">
        <f>AW90/(AW90+AW89)%</f>
        <v>22.857142857142858</v>
      </c>
      <c r="AX91" s="91"/>
      <c r="AY91" s="91"/>
      <c r="AZ91" s="91"/>
      <c r="BA91" s="91"/>
      <c r="BB91" s="91"/>
      <c r="BC91" s="90">
        <f t="shared" ref="BC91" si="88">BC90/(BC90+BC89)%</f>
        <v>4.2857142857142856</v>
      </c>
      <c r="BD91" s="91"/>
      <c r="BE91" s="91"/>
      <c r="BF91" s="91"/>
      <c r="BG91" s="91"/>
      <c r="BH91" s="91"/>
      <c r="BI91" s="90">
        <f t="shared" ref="BI91" si="89">BI90/(BI90+BI89)%</f>
        <v>28.571428571428573</v>
      </c>
      <c r="BJ91" s="91"/>
      <c r="BK91" s="91"/>
      <c r="BL91" s="91"/>
      <c r="BM91" s="91"/>
      <c r="BN91" s="91"/>
      <c r="BO91" s="90">
        <f t="shared" ref="BO91" si="90">BO90/(BO90+BO89)%</f>
        <v>8.5714285714285712</v>
      </c>
      <c r="BP91" s="91"/>
      <c r="BQ91" s="91"/>
      <c r="BR91" s="91"/>
      <c r="BS91" s="91"/>
      <c r="BT91" s="91"/>
      <c r="BU91" s="90">
        <f t="shared" ref="BU91" si="91">BU90/(BU90+BU89)%</f>
        <v>20</v>
      </c>
      <c r="BV91" s="91"/>
      <c r="BW91" s="91"/>
      <c r="BX91" s="91"/>
      <c r="BY91" s="91"/>
      <c r="BZ91" s="91"/>
      <c r="CA91" s="83">
        <f t="shared" ref="CA91" si="92">CA90/(CA90+CA89)%</f>
        <v>8.5714285714285712</v>
      </c>
      <c r="CB91" s="83"/>
      <c r="CC91" s="83"/>
      <c r="CD91" s="83"/>
      <c r="CE91" s="83">
        <f t="shared" ref="CE91" si="93">CE90/(CE90+CE89)%</f>
        <v>8.5714285714285712</v>
      </c>
      <c r="CF91" s="83"/>
      <c r="CG91" s="83"/>
      <c r="CH91" s="83"/>
      <c r="CI91" s="83">
        <f t="shared" ref="CI91" si="94">CI90/(CI90+CI89)%</f>
        <v>5.7142857142857144</v>
      </c>
      <c r="CJ91" s="83"/>
      <c r="CK91" s="83"/>
      <c r="CL91" s="83"/>
      <c r="CM91" s="77">
        <f t="shared" ref="CM91" si="95">CM90/(CM90+CM89)%</f>
        <v>0</v>
      </c>
      <c r="CN91" s="77"/>
      <c r="CO91" s="77"/>
      <c r="CP91" s="86" t="s">
        <v>46</v>
      </c>
      <c r="CQ91" s="86"/>
      <c r="CR91" s="65" t="s">
        <v>2</v>
      </c>
      <c r="CS91" s="65">
        <f>COUNTIF(CV$9:CV$78,"1")</f>
        <v>6</v>
      </c>
    </row>
    <row r="92" spans="2:97" s="61" customFormat="1" ht="15.75" customHeight="1">
      <c r="B92" s="85" t="s">
        <v>25</v>
      </c>
      <c r="C92" s="85"/>
      <c r="D92" s="90">
        <f>D89/(D89+D90)%</f>
        <v>95.714285714285722</v>
      </c>
      <c r="E92" s="91"/>
      <c r="F92" s="91"/>
      <c r="G92" s="91"/>
      <c r="H92" s="91"/>
      <c r="I92" s="91"/>
      <c r="J92" s="90">
        <f t="shared" ref="J92" si="96">J89/(J89+J90)%</f>
        <v>95.714285714285722</v>
      </c>
      <c r="K92" s="91"/>
      <c r="L92" s="91"/>
      <c r="M92" s="91"/>
      <c r="N92" s="91"/>
      <c r="O92" s="91"/>
      <c r="P92" s="90">
        <f t="shared" ref="P92" si="97">P89/(P89+P90)%</f>
        <v>81.428571428571431</v>
      </c>
      <c r="Q92" s="91"/>
      <c r="R92" s="91"/>
      <c r="S92" s="91"/>
      <c r="T92" s="91"/>
      <c r="U92" s="91"/>
      <c r="V92" s="90">
        <f t="shared" ref="V92" si="98">V89/(V89+V90)%</f>
        <v>92.857142857142861</v>
      </c>
      <c r="W92" s="91"/>
      <c r="X92" s="91"/>
      <c r="Y92" s="91"/>
      <c r="Z92" s="91"/>
      <c r="AA92" s="91"/>
      <c r="AB92" s="90">
        <f t="shared" ref="AB92" si="99">AB89/(AB89+AB90)%</f>
        <v>98.571428571428584</v>
      </c>
      <c r="AC92" s="91"/>
      <c r="AD92" s="91"/>
      <c r="AE92" s="91"/>
      <c r="AF92" s="91"/>
      <c r="AG92" s="91"/>
      <c r="AH92" s="83">
        <f t="shared" ref="AH92" si="100">AH89/(AH89+AH90)%</f>
        <v>100</v>
      </c>
      <c r="AI92" s="83"/>
      <c r="AJ92" s="83"/>
      <c r="AK92" s="83"/>
      <c r="AL92" s="83">
        <f t="shared" ref="AL92" si="101">AL89/(AL89+AL90)%</f>
        <v>100</v>
      </c>
      <c r="AM92" s="83"/>
      <c r="AN92" s="83"/>
      <c r="AO92" s="83"/>
      <c r="AP92" s="83">
        <f t="shared" ref="AP92" si="102">AP89/(AP89+AP90)%</f>
        <v>98.571428571428584</v>
      </c>
      <c r="AQ92" s="83"/>
      <c r="AR92" s="83"/>
      <c r="AS92" s="83"/>
      <c r="AT92" s="77">
        <f t="shared" ref="AT92" si="103">AT89/(AT89+AT90)%</f>
        <v>100</v>
      </c>
      <c r="AU92" s="77"/>
      <c r="AV92" s="77"/>
      <c r="AW92" s="90">
        <f>AW89/(AW89+AW90)%</f>
        <v>77.142857142857153</v>
      </c>
      <c r="AX92" s="91"/>
      <c r="AY92" s="91"/>
      <c r="AZ92" s="91"/>
      <c r="BA92" s="91"/>
      <c r="BB92" s="91"/>
      <c r="BC92" s="90">
        <f t="shared" ref="BC92" si="104">BC89/(BC89+BC90)%</f>
        <v>95.714285714285722</v>
      </c>
      <c r="BD92" s="91"/>
      <c r="BE92" s="91"/>
      <c r="BF92" s="91"/>
      <c r="BG92" s="91"/>
      <c r="BH92" s="91"/>
      <c r="BI92" s="90">
        <f t="shared" ref="BI92" si="105">BI89/(BI89+BI90)%</f>
        <v>71.428571428571431</v>
      </c>
      <c r="BJ92" s="91"/>
      <c r="BK92" s="91"/>
      <c r="BL92" s="91"/>
      <c r="BM92" s="91"/>
      <c r="BN92" s="91"/>
      <c r="BO92" s="90">
        <f t="shared" ref="BO92" si="106">BO89/(BO89+BO90)%</f>
        <v>91.428571428571431</v>
      </c>
      <c r="BP92" s="91"/>
      <c r="BQ92" s="91"/>
      <c r="BR92" s="91"/>
      <c r="BS92" s="91"/>
      <c r="BT92" s="91"/>
      <c r="BU92" s="90">
        <f t="shared" ref="BU92" si="107">BU89/(BU89+BU90)%</f>
        <v>80</v>
      </c>
      <c r="BV92" s="91"/>
      <c r="BW92" s="91"/>
      <c r="BX92" s="91"/>
      <c r="BY92" s="91"/>
      <c r="BZ92" s="91"/>
      <c r="CA92" s="83">
        <f t="shared" ref="CA92" si="108">CA89/(CA89+CA90)%</f>
        <v>91.428571428571431</v>
      </c>
      <c r="CB92" s="83"/>
      <c r="CC92" s="83"/>
      <c r="CD92" s="83"/>
      <c r="CE92" s="83">
        <f t="shared" ref="CE92" si="109">CE89/(CE89+CE90)%</f>
        <v>91.428571428571431</v>
      </c>
      <c r="CF92" s="83"/>
      <c r="CG92" s="83"/>
      <c r="CH92" s="83"/>
      <c r="CI92" s="83">
        <f t="shared" ref="CI92" si="110">CI89/(CI89+CI90)%</f>
        <v>94.285714285714292</v>
      </c>
      <c r="CJ92" s="83"/>
      <c r="CK92" s="83"/>
      <c r="CL92" s="83"/>
      <c r="CM92" s="77">
        <f t="shared" ref="CM92" si="111">CM89/(CM89+CM90)%</f>
        <v>100</v>
      </c>
      <c r="CN92" s="77"/>
      <c r="CO92" s="77"/>
      <c r="CP92" s="86"/>
      <c r="CQ92" s="86"/>
      <c r="CR92" s="65" t="s">
        <v>47</v>
      </c>
      <c r="CS92" s="65">
        <f>COUNTIF(CV$9:CV$78,"2")</f>
        <v>9</v>
      </c>
    </row>
    <row r="93" spans="2:97" s="61" customFormat="1" ht="15.75" customHeight="1">
      <c r="B93" s="85" t="s">
        <v>27</v>
      </c>
      <c r="C93" s="85"/>
      <c r="D93" s="86">
        <f>COUNTIF(G9:G78,1)+COUNTIF(G9:G78,2)</f>
        <v>0</v>
      </c>
      <c r="E93" s="87"/>
      <c r="F93" s="87"/>
      <c r="G93" s="87"/>
      <c r="H93" s="87"/>
      <c r="I93" s="87"/>
      <c r="J93" s="86">
        <f>COUNTIF(M9:M78,1)+COUNTIF(M9:M78,2)</f>
        <v>1</v>
      </c>
      <c r="K93" s="87"/>
      <c r="L93" s="87"/>
      <c r="M93" s="87"/>
      <c r="N93" s="87"/>
      <c r="O93" s="87"/>
      <c r="P93" s="86">
        <f>COUNTIF(S9:S78,1)+COUNTIF(S9:S78,2)</f>
        <v>4</v>
      </c>
      <c r="Q93" s="87"/>
      <c r="R93" s="87"/>
      <c r="S93" s="87"/>
      <c r="T93" s="87"/>
      <c r="U93" s="87"/>
      <c r="V93" s="86">
        <f>COUNTIF(Y9:Y78,1)+COUNTIF(Y9:Y78,2)</f>
        <v>0</v>
      </c>
      <c r="W93" s="87"/>
      <c r="X93" s="87"/>
      <c r="Y93" s="87"/>
      <c r="Z93" s="87"/>
      <c r="AA93" s="87"/>
      <c r="AB93" s="86">
        <f>COUNTIF(AE9:AE78,1)+COUNTIF(AE9:AE78,2)</f>
        <v>0</v>
      </c>
      <c r="AC93" s="87"/>
      <c r="AD93" s="87"/>
      <c r="AE93" s="87"/>
      <c r="AF93" s="87"/>
      <c r="AG93" s="87"/>
      <c r="AH93" s="77">
        <f>COUNTIF(AI9:AI78,"AB")</f>
        <v>0</v>
      </c>
      <c r="AI93" s="77"/>
      <c r="AJ93" s="77"/>
      <c r="AK93" s="77"/>
      <c r="AL93" s="77">
        <f>COUNTIF(AM9:AM78,"AB")</f>
        <v>0</v>
      </c>
      <c r="AM93" s="77"/>
      <c r="AN93" s="77"/>
      <c r="AO93" s="77"/>
      <c r="AP93" s="77">
        <f>COUNTIF(AQ9:AQ78,"AB")</f>
        <v>0</v>
      </c>
      <c r="AQ93" s="77"/>
      <c r="AR93" s="77"/>
      <c r="AS93" s="77"/>
      <c r="AT93" s="77">
        <f>COUNTIF(AT9:AT78,"AB")</f>
        <v>0</v>
      </c>
      <c r="AU93" s="77"/>
      <c r="AV93" s="77"/>
      <c r="AW93" s="86">
        <f>COUNTIF(AZ9:AZ78,1)+COUNTIF(AZ9:AZ78,2)</f>
        <v>2</v>
      </c>
      <c r="AX93" s="87"/>
      <c r="AY93" s="87"/>
      <c r="AZ93" s="87"/>
      <c r="BA93" s="87"/>
      <c r="BB93" s="87"/>
      <c r="BC93" s="86">
        <f>COUNTIF(BF9:BF78,1)+COUNTIF(BF9:BF78,2)</f>
        <v>1</v>
      </c>
      <c r="BD93" s="87"/>
      <c r="BE93" s="87"/>
      <c r="BF93" s="87"/>
      <c r="BG93" s="87"/>
      <c r="BH93" s="87"/>
      <c r="BI93" s="86">
        <f>COUNTIF(BL9:BL78,1)+COUNTIF(BL9:BL78,2)</f>
        <v>3</v>
      </c>
      <c r="BJ93" s="87"/>
      <c r="BK93" s="87"/>
      <c r="BL93" s="87"/>
      <c r="BM93" s="87"/>
      <c r="BN93" s="87"/>
      <c r="BO93" s="86">
        <f>COUNTIF(BR9:BR78,1)+COUNTIF(BR9:BR78,2)</f>
        <v>0</v>
      </c>
      <c r="BP93" s="87"/>
      <c r="BQ93" s="87"/>
      <c r="BR93" s="87"/>
      <c r="BS93" s="87"/>
      <c r="BT93" s="87"/>
      <c r="BU93" s="86">
        <f>COUNTIF(BX9:BX78,1)+COUNTIF(BX9:BX78,2)</f>
        <v>0</v>
      </c>
      <c r="BV93" s="87"/>
      <c r="BW93" s="87"/>
      <c r="BX93" s="87"/>
      <c r="BY93" s="87"/>
      <c r="BZ93" s="87"/>
      <c r="CA93" s="77">
        <f>COUNTIF(CB9:CB78,"AB")</f>
        <v>3</v>
      </c>
      <c r="CB93" s="77"/>
      <c r="CC93" s="77"/>
      <c r="CD93" s="77"/>
      <c r="CE93" s="77">
        <f>COUNTIF(CF9:CF78,"AB")</f>
        <v>3</v>
      </c>
      <c r="CF93" s="77"/>
      <c r="CG93" s="77"/>
      <c r="CH93" s="77"/>
      <c r="CI93" s="77">
        <f>COUNTIF(CJ9:CJ78,"AB")</f>
        <v>3</v>
      </c>
      <c r="CJ93" s="77"/>
      <c r="CK93" s="77"/>
      <c r="CL93" s="77"/>
      <c r="CM93" s="77">
        <f>COUNTIF(CM9:CM78,"AB")</f>
        <v>0</v>
      </c>
      <c r="CN93" s="77"/>
      <c r="CO93" s="77"/>
      <c r="CP93" s="86"/>
      <c r="CQ93" s="86"/>
      <c r="CR93" s="65" t="s">
        <v>48</v>
      </c>
      <c r="CS93" s="65">
        <f>COUNTIF(CV$9:CV$78,"3")</f>
        <v>4</v>
      </c>
    </row>
    <row r="94" spans="2:97" s="61" customFormat="1" ht="15.75" customHeight="1">
      <c r="B94" s="85" t="s">
        <v>28</v>
      </c>
      <c r="C94" s="85"/>
      <c r="D94" s="86">
        <f>COUNTIF(G9:G78,0)</f>
        <v>70</v>
      </c>
      <c r="E94" s="87"/>
      <c r="F94" s="87"/>
      <c r="G94" s="87"/>
      <c r="H94" s="87"/>
      <c r="I94" s="87"/>
      <c r="J94" s="86">
        <f>COUNTIF(M9:M78,0)</f>
        <v>69</v>
      </c>
      <c r="K94" s="87"/>
      <c r="L94" s="87"/>
      <c r="M94" s="87"/>
      <c r="N94" s="87"/>
      <c r="O94" s="87"/>
      <c r="P94" s="86">
        <f>COUNTIF(S9:S78,0)</f>
        <v>66</v>
      </c>
      <c r="Q94" s="87"/>
      <c r="R94" s="87"/>
      <c r="S94" s="87"/>
      <c r="T94" s="87"/>
      <c r="U94" s="87"/>
      <c r="V94" s="86">
        <f>COUNTIF(Y9:Y78,0)</f>
        <v>70</v>
      </c>
      <c r="W94" s="87"/>
      <c r="X94" s="87"/>
      <c r="Y94" s="87"/>
      <c r="Z94" s="87"/>
      <c r="AA94" s="87"/>
      <c r="AB94" s="86">
        <f>COUNTIF(AE9:AE78,0)</f>
        <v>70</v>
      </c>
      <c r="AC94" s="87"/>
      <c r="AD94" s="87"/>
      <c r="AE94" s="87"/>
      <c r="AF94" s="87"/>
      <c r="AG94" s="87"/>
      <c r="AH94" s="77">
        <f>COUNT(AI9:AI78)</f>
        <v>70</v>
      </c>
      <c r="AI94" s="77"/>
      <c r="AJ94" s="77"/>
      <c r="AK94" s="77"/>
      <c r="AL94" s="77">
        <f>COUNT(AM9:AM78)</f>
        <v>70</v>
      </c>
      <c r="AM94" s="77"/>
      <c r="AN94" s="77"/>
      <c r="AO94" s="77"/>
      <c r="AP94" s="77">
        <f>COUNT(AQ9:AQ78)</f>
        <v>70</v>
      </c>
      <c r="AQ94" s="77"/>
      <c r="AR94" s="77"/>
      <c r="AS94" s="77"/>
      <c r="AT94" s="77">
        <f>COUNT(AT9:AT78)</f>
        <v>70</v>
      </c>
      <c r="AU94" s="77"/>
      <c r="AV94" s="77"/>
      <c r="AW94" s="86">
        <f>COUNTIF(AZ9:AZ78,0)</f>
        <v>68</v>
      </c>
      <c r="AX94" s="87"/>
      <c r="AY94" s="87"/>
      <c r="AZ94" s="87"/>
      <c r="BA94" s="87"/>
      <c r="BB94" s="87"/>
      <c r="BC94" s="86">
        <f>COUNTIF(BF9:BF78,0)</f>
        <v>69</v>
      </c>
      <c r="BD94" s="87"/>
      <c r="BE94" s="87"/>
      <c r="BF94" s="87"/>
      <c r="BG94" s="87"/>
      <c r="BH94" s="87"/>
      <c r="BI94" s="86">
        <f>COUNTIF(BL9:BL78,0)</f>
        <v>67</v>
      </c>
      <c r="BJ94" s="87"/>
      <c r="BK94" s="87"/>
      <c r="BL94" s="87"/>
      <c r="BM94" s="87"/>
      <c r="BN94" s="87"/>
      <c r="BO94" s="86">
        <f>COUNTIF(BR9:BR78,0)</f>
        <v>70</v>
      </c>
      <c r="BP94" s="87"/>
      <c r="BQ94" s="87"/>
      <c r="BR94" s="87"/>
      <c r="BS94" s="87"/>
      <c r="BT94" s="87"/>
      <c r="BU94" s="86">
        <f>COUNTIF(BX9:BX78,0)</f>
        <v>70</v>
      </c>
      <c r="BV94" s="87"/>
      <c r="BW94" s="87"/>
      <c r="BX94" s="87"/>
      <c r="BY94" s="87"/>
      <c r="BZ94" s="87"/>
      <c r="CA94" s="77">
        <f>COUNT(CB9:CB78)</f>
        <v>67</v>
      </c>
      <c r="CB94" s="77"/>
      <c r="CC94" s="77"/>
      <c r="CD94" s="77"/>
      <c r="CE94" s="77">
        <f>COUNT(CF9:CF78)</f>
        <v>67</v>
      </c>
      <c r="CF94" s="77"/>
      <c r="CG94" s="77"/>
      <c r="CH94" s="77"/>
      <c r="CI94" s="77">
        <f>COUNT(CJ9:CJ78)</f>
        <v>67</v>
      </c>
      <c r="CJ94" s="77"/>
      <c r="CK94" s="77"/>
      <c r="CL94" s="77"/>
      <c r="CM94" s="77">
        <f>COUNT(CM9:CM78)</f>
        <v>70</v>
      </c>
      <c r="CN94" s="77"/>
      <c r="CO94" s="77"/>
      <c r="CP94" s="86"/>
      <c r="CQ94" s="86"/>
      <c r="CR94" s="65" t="s">
        <v>49</v>
      </c>
      <c r="CS94" s="65">
        <f>COUNTIF(CV$9:CV$78,"4")</f>
        <v>1</v>
      </c>
    </row>
    <row r="95" spans="2:97" s="61" customFormat="1" ht="15.75" customHeight="1">
      <c r="B95" s="85" t="s">
        <v>26</v>
      </c>
      <c r="C95" s="85"/>
      <c r="D95" s="86">
        <f>D94+D93</f>
        <v>70</v>
      </c>
      <c r="E95" s="87"/>
      <c r="F95" s="87"/>
      <c r="G95" s="87"/>
      <c r="H95" s="87"/>
      <c r="I95" s="87"/>
      <c r="J95" s="86">
        <f t="shared" ref="J95" si="112">J94+J93</f>
        <v>70</v>
      </c>
      <c r="K95" s="87"/>
      <c r="L95" s="87"/>
      <c r="M95" s="87"/>
      <c r="N95" s="87"/>
      <c r="O95" s="87"/>
      <c r="P95" s="86">
        <f t="shared" ref="P95" si="113">P94+P93</f>
        <v>70</v>
      </c>
      <c r="Q95" s="87"/>
      <c r="R95" s="87"/>
      <c r="S95" s="87"/>
      <c r="T95" s="87"/>
      <c r="U95" s="87"/>
      <c r="V95" s="86">
        <f t="shared" ref="V95" si="114">V94+V93</f>
        <v>70</v>
      </c>
      <c r="W95" s="87"/>
      <c r="X95" s="87"/>
      <c r="Y95" s="87"/>
      <c r="Z95" s="87"/>
      <c r="AA95" s="87"/>
      <c r="AB95" s="86">
        <f t="shared" ref="AB95" si="115">AB94+AB93</f>
        <v>70</v>
      </c>
      <c r="AC95" s="87"/>
      <c r="AD95" s="87"/>
      <c r="AE95" s="87"/>
      <c r="AF95" s="87"/>
      <c r="AG95" s="87"/>
      <c r="AH95" s="77">
        <f t="shared" ref="AH95" si="116">AH93+AH94</f>
        <v>70</v>
      </c>
      <c r="AI95" s="77"/>
      <c r="AJ95" s="77"/>
      <c r="AK95" s="77"/>
      <c r="AL95" s="77">
        <f t="shared" ref="AL95" si="117">AL93+AL94</f>
        <v>70</v>
      </c>
      <c r="AM95" s="77"/>
      <c r="AN95" s="77"/>
      <c r="AO95" s="77"/>
      <c r="AP95" s="77">
        <f t="shared" ref="AP95" si="118">AP93+AP94</f>
        <v>70</v>
      </c>
      <c r="AQ95" s="77"/>
      <c r="AR95" s="77"/>
      <c r="AS95" s="77"/>
      <c r="AT95" s="77">
        <f>AT93+AT94</f>
        <v>70</v>
      </c>
      <c r="AU95" s="77"/>
      <c r="AV95" s="77"/>
      <c r="AW95" s="86">
        <f>AW94+AW93</f>
        <v>70</v>
      </c>
      <c r="AX95" s="87"/>
      <c r="AY95" s="87"/>
      <c r="AZ95" s="87"/>
      <c r="BA95" s="87"/>
      <c r="BB95" s="87"/>
      <c r="BC95" s="86">
        <f t="shared" ref="BC95" si="119">BC94+BC93</f>
        <v>70</v>
      </c>
      <c r="BD95" s="87"/>
      <c r="BE95" s="87"/>
      <c r="BF95" s="87"/>
      <c r="BG95" s="87"/>
      <c r="BH95" s="87"/>
      <c r="BI95" s="86">
        <f t="shared" ref="BI95" si="120">BI94+BI93</f>
        <v>70</v>
      </c>
      <c r="BJ95" s="87"/>
      <c r="BK95" s="87"/>
      <c r="BL95" s="87"/>
      <c r="BM95" s="87"/>
      <c r="BN95" s="87"/>
      <c r="BO95" s="86">
        <f t="shared" ref="BO95" si="121">BO94+BO93</f>
        <v>70</v>
      </c>
      <c r="BP95" s="87"/>
      <c r="BQ95" s="87"/>
      <c r="BR95" s="87"/>
      <c r="BS95" s="87"/>
      <c r="BT95" s="87"/>
      <c r="BU95" s="86">
        <f t="shared" ref="BU95" si="122">BU94+BU93</f>
        <v>70</v>
      </c>
      <c r="BV95" s="87"/>
      <c r="BW95" s="87"/>
      <c r="BX95" s="87"/>
      <c r="BY95" s="87"/>
      <c r="BZ95" s="87"/>
      <c r="CA95" s="77">
        <f>CA93+CA94</f>
        <v>70</v>
      </c>
      <c r="CB95" s="77"/>
      <c r="CC95" s="77"/>
      <c r="CD95" s="77"/>
      <c r="CE95" s="77">
        <f t="shared" ref="CE95" si="123">CE93+CE94</f>
        <v>70</v>
      </c>
      <c r="CF95" s="77"/>
      <c r="CG95" s="77"/>
      <c r="CH95" s="77"/>
      <c r="CI95" s="77">
        <f t="shared" ref="CI95" si="124">CI93+CI94</f>
        <v>70</v>
      </c>
      <c r="CJ95" s="77"/>
      <c r="CK95" s="77"/>
      <c r="CL95" s="77"/>
      <c r="CM95" s="77">
        <f>CM93+CM94</f>
        <v>70</v>
      </c>
      <c r="CN95" s="77"/>
      <c r="CO95" s="77"/>
      <c r="CP95" s="86"/>
      <c r="CQ95" s="86"/>
      <c r="CR95" s="65" t="s">
        <v>50</v>
      </c>
      <c r="CS95" s="65">
        <f>COUNTIF(CV$9:CV$78,"5")</f>
        <v>2</v>
      </c>
    </row>
    <row r="96" spans="2:97" s="61" customFormat="1"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4"/>
      <c r="BA96" s="64"/>
      <c r="BB96" s="64"/>
      <c r="BC96" s="64"/>
      <c r="BD96" s="64"/>
      <c r="BE96" s="64"/>
      <c r="BF96" s="64"/>
      <c r="BG96" s="64"/>
      <c r="BH96" s="64"/>
      <c r="BI96" s="64"/>
      <c r="BJ96" s="64"/>
      <c r="BK96" s="64"/>
      <c r="BL96" s="64"/>
      <c r="BM96" s="64"/>
      <c r="BN96" s="64"/>
      <c r="BO96" s="64"/>
      <c r="BP96" s="64"/>
      <c r="BQ96" s="64"/>
      <c r="BR96" s="64"/>
      <c r="BS96" s="64"/>
      <c r="BT96" s="64"/>
      <c r="BU96" s="64"/>
      <c r="BV96" s="64"/>
      <c r="BW96" s="64"/>
      <c r="BX96" s="64"/>
      <c r="BY96" s="64"/>
      <c r="BZ96" s="64"/>
      <c r="CA96" s="64"/>
      <c r="CB96" s="64"/>
      <c r="CC96" s="64"/>
      <c r="CD96" s="64"/>
      <c r="CE96" s="64"/>
      <c r="CF96" s="64"/>
      <c r="CG96" s="64"/>
      <c r="CH96" s="64"/>
      <c r="CI96" s="64"/>
      <c r="CJ96" s="64"/>
      <c r="CK96" s="64"/>
      <c r="CL96" s="64"/>
      <c r="CM96" s="64"/>
      <c r="CN96" s="64"/>
      <c r="CO96" s="64"/>
      <c r="CP96" s="86"/>
      <c r="CQ96" s="86"/>
      <c r="CR96" s="65" t="s">
        <v>3</v>
      </c>
      <c r="CS96" s="65">
        <f>COUNTIF(CV$9:CV$78,"&gt;=6")</f>
        <v>7</v>
      </c>
    </row>
    <row r="97" s="61" customFormat="1"/>
  </sheetData>
  <sortState ref="A9:CW98">
    <sortCondition ref="A9"/>
  </sortState>
  <mergeCells count="379">
    <mergeCell ref="CP80:CR80"/>
    <mergeCell ref="D5:AO5"/>
    <mergeCell ref="AW5:CO5"/>
    <mergeCell ref="G7:G8"/>
    <mergeCell ref="M7:M8"/>
    <mergeCell ref="S7:S8"/>
    <mergeCell ref="Y7:Y8"/>
    <mergeCell ref="AE7:AE8"/>
    <mergeCell ref="AZ7:AZ8"/>
    <mergeCell ref="BF7:BF8"/>
    <mergeCell ref="BL7:BL8"/>
    <mergeCell ref="BR7:BR8"/>
    <mergeCell ref="BX7:BX8"/>
    <mergeCell ref="CM6:CO6"/>
    <mergeCell ref="CN7:CN8"/>
    <mergeCell ref="CO7:CO8"/>
    <mergeCell ref="BU6:BZ6"/>
    <mergeCell ref="CA6:CD6"/>
    <mergeCell ref="CE6:CH6"/>
    <mergeCell ref="CI6:CL6"/>
    <mergeCell ref="BA7:BA8"/>
    <mergeCell ref="BB7:BB8"/>
    <mergeCell ref="BG7:BG8"/>
    <mergeCell ref="BH7:BH8"/>
    <mergeCell ref="CM87:CO87"/>
    <mergeCell ref="CM88:CO88"/>
    <mergeCell ref="CM89:CO89"/>
    <mergeCell ref="CM90:CO90"/>
    <mergeCell ref="CM91:CO91"/>
    <mergeCell ref="CM92:CO92"/>
    <mergeCell ref="CM93:CO93"/>
    <mergeCell ref="CM94:CO94"/>
    <mergeCell ref="CI85:CL85"/>
    <mergeCell ref="CM95:CO95"/>
    <mergeCell ref="CM81:CO81"/>
    <mergeCell ref="CM82:CO82"/>
    <mergeCell ref="CM83:CO83"/>
    <mergeCell ref="CM84:CO84"/>
    <mergeCell ref="CM85:CO85"/>
    <mergeCell ref="CM86:CO86"/>
    <mergeCell ref="AW95:BB95"/>
    <mergeCell ref="BC95:BH95"/>
    <mergeCell ref="BI95:BN95"/>
    <mergeCell ref="BO95:BT95"/>
    <mergeCell ref="BU95:BZ95"/>
    <mergeCell ref="CA95:CD95"/>
    <mergeCell ref="CE95:CH95"/>
    <mergeCell ref="CI95:CL95"/>
    <mergeCell ref="AW94:BB94"/>
    <mergeCell ref="BC94:BH94"/>
    <mergeCell ref="BI94:BN94"/>
    <mergeCell ref="BO94:BT94"/>
    <mergeCell ref="BU94:BZ94"/>
    <mergeCell ref="CA94:CD94"/>
    <mergeCell ref="CE94:CH94"/>
    <mergeCell ref="CI94:CL94"/>
    <mergeCell ref="AW93:BB93"/>
    <mergeCell ref="BC93:BH93"/>
    <mergeCell ref="BI93:BN93"/>
    <mergeCell ref="BO93:BT93"/>
    <mergeCell ref="BU93:BZ93"/>
    <mergeCell ref="CA93:CD93"/>
    <mergeCell ref="CE93:CH93"/>
    <mergeCell ref="CI93:CL93"/>
    <mergeCell ref="AW92:BB92"/>
    <mergeCell ref="BC92:BH92"/>
    <mergeCell ref="BI92:BN92"/>
    <mergeCell ref="BO92:BT92"/>
    <mergeCell ref="BU92:BZ92"/>
    <mergeCell ref="CA92:CD92"/>
    <mergeCell ref="CE92:CH92"/>
    <mergeCell ref="CI92:CL92"/>
    <mergeCell ref="AW91:BB91"/>
    <mergeCell ref="BC91:BH91"/>
    <mergeCell ref="BI91:BN91"/>
    <mergeCell ref="BO91:BT91"/>
    <mergeCell ref="BU91:BZ91"/>
    <mergeCell ref="CA91:CD91"/>
    <mergeCell ref="CE91:CH91"/>
    <mergeCell ref="CI91:CL91"/>
    <mergeCell ref="AW90:BB90"/>
    <mergeCell ref="BC90:BH90"/>
    <mergeCell ref="BI90:BN90"/>
    <mergeCell ref="BO90:BT90"/>
    <mergeCell ref="BU90:BZ90"/>
    <mergeCell ref="CA90:CD90"/>
    <mergeCell ref="CE90:CH90"/>
    <mergeCell ref="CI90:CL90"/>
    <mergeCell ref="AW89:BB89"/>
    <mergeCell ref="BC89:BH89"/>
    <mergeCell ref="BI89:BN89"/>
    <mergeCell ref="BO89:BT89"/>
    <mergeCell ref="BU89:BZ89"/>
    <mergeCell ref="CA89:CD89"/>
    <mergeCell ref="CE89:CH89"/>
    <mergeCell ref="CI89:CL89"/>
    <mergeCell ref="BO87:BT87"/>
    <mergeCell ref="BU87:BZ87"/>
    <mergeCell ref="CA87:CD87"/>
    <mergeCell ref="CE87:CH87"/>
    <mergeCell ref="CI87:CL87"/>
    <mergeCell ref="AW88:BB88"/>
    <mergeCell ref="BC88:BH88"/>
    <mergeCell ref="BI88:BN88"/>
    <mergeCell ref="BO88:BT88"/>
    <mergeCell ref="BU88:BZ88"/>
    <mergeCell ref="CA88:CD88"/>
    <mergeCell ref="CE88:CH88"/>
    <mergeCell ref="CI88:CL88"/>
    <mergeCell ref="BC87:BH87"/>
    <mergeCell ref="BI87:BN87"/>
    <mergeCell ref="AW87:BB87"/>
    <mergeCell ref="AW86:BB86"/>
    <mergeCell ref="BC86:BH86"/>
    <mergeCell ref="BI86:BN86"/>
    <mergeCell ref="BO86:BT86"/>
    <mergeCell ref="BU86:BZ86"/>
    <mergeCell ref="CA86:CD86"/>
    <mergeCell ref="CE86:CH86"/>
    <mergeCell ref="CI86:CL86"/>
    <mergeCell ref="BU85:BZ85"/>
    <mergeCell ref="CA85:CD85"/>
    <mergeCell ref="CE85:CH85"/>
    <mergeCell ref="AW85:BB85"/>
    <mergeCell ref="BC85:BH85"/>
    <mergeCell ref="BI85:BN85"/>
    <mergeCell ref="BO85:BT85"/>
    <mergeCell ref="BI84:BN84"/>
    <mergeCell ref="BO84:BT84"/>
    <mergeCell ref="BU84:BZ84"/>
    <mergeCell ref="CA84:CD84"/>
    <mergeCell ref="CE84:CH84"/>
    <mergeCell ref="CI84:CL84"/>
    <mergeCell ref="BU83:BZ83"/>
    <mergeCell ref="CA83:CD83"/>
    <mergeCell ref="CE83:CH83"/>
    <mergeCell ref="BI83:BN83"/>
    <mergeCell ref="BO83:BT83"/>
    <mergeCell ref="CI83:CL83"/>
    <mergeCell ref="BI82:BN82"/>
    <mergeCell ref="BO82:BT82"/>
    <mergeCell ref="BU82:BZ82"/>
    <mergeCell ref="CA82:CD82"/>
    <mergeCell ref="CE82:CH82"/>
    <mergeCell ref="CI82:CL82"/>
    <mergeCell ref="BN7:BN8"/>
    <mergeCell ref="BS7:BS8"/>
    <mergeCell ref="BT7:BT8"/>
    <mergeCell ref="BY7:BY8"/>
    <mergeCell ref="BZ7:BZ8"/>
    <mergeCell ref="CC7:CC8"/>
    <mergeCell ref="CD7:CD8"/>
    <mergeCell ref="CG7:CG8"/>
    <mergeCell ref="BO81:BT81"/>
    <mergeCell ref="BM7:BM8"/>
    <mergeCell ref="CH7:CH8"/>
    <mergeCell ref="BU81:BZ81"/>
    <mergeCell ref="CA81:CD81"/>
    <mergeCell ref="CE81:CH81"/>
    <mergeCell ref="CI81:CL81"/>
    <mergeCell ref="BI81:BN81"/>
    <mergeCell ref="CP89:CR89"/>
    <mergeCell ref="CP91:CQ96"/>
    <mergeCell ref="A1:CW1"/>
    <mergeCell ref="A2:CW2"/>
    <mergeCell ref="A3:CW3"/>
    <mergeCell ref="A4:CW4"/>
    <mergeCell ref="CP81:CR81"/>
    <mergeCell ref="CP82:CR82"/>
    <mergeCell ref="CP83:CR83"/>
    <mergeCell ref="CP84:CR84"/>
    <mergeCell ref="CP85:CR85"/>
    <mergeCell ref="CP86:CR86"/>
    <mergeCell ref="CP87:CR87"/>
    <mergeCell ref="CP88:CR88"/>
    <mergeCell ref="AH90:AK90"/>
    <mergeCell ref="AL90:AO90"/>
    <mergeCell ref="AH89:AK89"/>
    <mergeCell ref="AL89:AO89"/>
    <mergeCell ref="CK7:CK8"/>
    <mergeCell ref="CL7:CL8"/>
    <mergeCell ref="B90:C90"/>
    <mergeCell ref="D90:I90"/>
    <mergeCell ref="J90:O90"/>
    <mergeCell ref="P90:U90"/>
    <mergeCell ref="D89:I89"/>
    <mergeCell ref="J89:O89"/>
    <mergeCell ref="P89:U89"/>
    <mergeCell ref="V89:AA89"/>
    <mergeCell ref="AB89:AG89"/>
    <mergeCell ref="P92:U92"/>
    <mergeCell ref="V92:AA92"/>
    <mergeCell ref="AH92:AK92"/>
    <mergeCell ref="J91:O91"/>
    <mergeCell ref="P91:U91"/>
    <mergeCell ref="V91:AA91"/>
    <mergeCell ref="AH91:AK91"/>
    <mergeCell ref="B95:C95"/>
    <mergeCell ref="B89:C89"/>
    <mergeCell ref="AH94:AK94"/>
    <mergeCell ref="AL94:AO94"/>
    <mergeCell ref="D95:I95"/>
    <mergeCell ref="J95:O95"/>
    <mergeCell ref="P95:U95"/>
    <mergeCell ref="V95:AA95"/>
    <mergeCell ref="AH95:AK95"/>
    <mergeCell ref="AL95:AO95"/>
    <mergeCell ref="AL91:AO91"/>
    <mergeCell ref="P94:U94"/>
    <mergeCell ref="V94:AA94"/>
    <mergeCell ref="AB94:AG94"/>
    <mergeCell ref="AL92:AO92"/>
    <mergeCell ref="AB95:AG95"/>
    <mergeCell ref="P93:U93"/>
    <mergeCell ref="V93:AA93"/>
    <mergeCell ref="AH93:AK93"/>
    <mergeCell ref="AB91:AG91"/>
    <mergeCell ref="AB92:AG92"/>
    <mergeCell ref="AB93:AG93"/>
    <mergeCell ref="AL93:AO93"/>
    <mergeCell ref="V90:AA90"/>
    <mergeCell ref="AL85:AO85"/>
    <mergeCell ref="B83:C83"/>
    <mergeCell ref="B84:C84"/>
    <mergeCell ref="B85:C85"/>
    <mergeCell ref="B86:C86"/>
    <mergeCell ref="B87:C87"/>
    <mergeCell ref="D94:I94"/>
    <mergeCell ref="J94:O94"/>
    <mergeCell ref="D88:I88"/>
    <mergeCell ref="J88:O88"/>
    <mergeCell ref="J87:O87"/>
    <mergeCell ref="B92:C92"/>
    <mergeCell ref="B93:C93"/>
    <mergeCell ref="B94:C94"/>
    <mergeCell ref="B88:C88"/>
    <mergeCell ref="B91:C91"/>
    <mergeCell ref="D93:I93"/>
    <mergeCell ref="J93:O93"/>
    <mergeCell ref="D92:I92"/>
    <mergeCell ref="J92:O92"/>
    <mergeCell ref="D91:I91"/>
    <mergeCell ref="D83:I83"/>
    <mergeCell ref="J83:O83"/>
    <mergeCell ref="AB90:AG90"/>
    <mergeCell ref="AB88:AG88"/>
    <mergeCell ref="P87:U87"/>
    <mergeCell ref="V87:AA87"/>
    <mergeCell ref="AH87:AK87"/>
    <mergeCell ref="AL87:AO87"/>
    <mergeCell ref="D86:I86"/>
    <mergeCell ref="J86:O86"/>
    <mergeCell ref="P86:U86"/>
    <mergeCell ref="V86:AA86"/>
    <mergeCell ref="AH86:AK86"/>
    <mergeCell ref="AB87:AG87"/>
    <mergeCell ref="AB86:AG86"/>
    <mergeCell ref="AL86:AO86"/>
    <mergeCell ref="D87:I87"/>
    <mergeCell ref="AL88:AO88"/>
    <mergeCell ref="P88:U88"/>
    <mergeCell ref="V88:AA88"/>
    <mergeCell ref="AH88:AK88"/>
    <mergeCell ref="V81:AA81"/>
    <mergeCell ref="AH81:AK81"/>
    <mergeCell ref="D85:I85"/>
    <mergeCell ref="J85:O85"/>
    <mergeCell ref="P85:U85"/>
    <mergeCell ref="V85:AA85"/>
    <mergeCell ref="AH85:AK85"/>
    <mergeCell ref="D84:I84"/>
    <mergeCell ref="J84:O84"/>
    <mergeCell ref="P84:U84"/>
    <mergeCell ref="V84:AA84"/>
    <mergeCell ref="AH84:AK84"/>
    <mergeCell ref="AB85:AG85"/>
    <mergeCell ref="AB81:AG81"/>
    <mergeCell ref="D82:I82"/>
    <mergeCell ref="J82:O82"/>
    <mergeCell ref="P82:U82"/>
    <mergeCell ref="V82:AA82"/>
    <mergeCell ref="AH82:AK82"/>
    <mergeCell ref="AH83:AK83"/>
    <mergeCell ref="P83:U83"/>
    <mergeCell ref="V83:AA83"/>
    <mergeCell ref="AW6:BB6"/>
    <mergeCell ref="BC6:BH6"/>
    <mergeCell ref="AW81:BB81"/>
    <mergeCell ref="BC81:BH81"/>
    <mergeCell ref="AB82:AG82"/>
    <mergeCell ref="AB83:AG83"/>
    <mergeCell ref="AW82:BB82"/>
    <mergeCell ref="BC82:BH82"/>
    <mergeCell ref="AW84:BB84"/>
    <mergeCell ref="BC84:BH84"/>
    <mergeCell ref="AW83:BB83"/>
    <mergeCell ref="BC83:BH83"/>
    <mergeCell ref="AN7:AN8"/>
    <mergeCell ref="AR7:AR8"/>
    <mergeCell ref="AP6:AS6"/>
    <mergeCell ref="AS7:AS8"/>
    <mergeCell ref="AP81:AS81"/>
    <mergeCell ref="AP82:AS82"/>
    <mergeCell ref="AP83:AS83"/>
    <mergeCell ref="AL82:AO82"/>
    <mergeCell ref="AL83:AO83"/>
    <mergeCell ref="AL84:AO84"/>
    <mergeCell ref="CW6:CW8"/>
    <mergeCell ref="H7:H8"/>
    <mergeCell ref="I7:I8"/>
    <mergeCell ref="N7:N8"/>
    <mergeCell ref="O7:O8"/>
    <mergeCell ref="T7:T8"/>
    <mergeCell ref="U7:U8"/>
    <mergeCell ref="Z7:Z8"/>
    <mergeCell ref="AA7:AA8"/>
    <mergeCell ref="AF7:AF8"/>
    <mergeCell ref="CQ6:CQ7"/>
    <mergeCell ref="CR6:CR7"/>
    <mergeCell ref="CS6:CS8"/>
    <mergeCell ref="CT6:CT8"/>
    <mergeCell ref="CU6:CU8"/>
    <mergeCell ref="CV6:CV8"/>
    <mergeCell ref="V6:AA6"/>
    <mergeCell ref="AB6:AG6"/>
    <mergeCell ref="AH6:AK6"/>
    <mergeCell ref="CP6:CP7"/>
    <mergeCell ref="AG7:AG8"/>
    <mergeCell ref="AO7:AO8"/>
    <mergeCell ref="BI6:BN6"/>
    <mergeCell ref="BO6:BT6"/>
    <mergeCell ref="AP85:AS85"/>
    <mergeCell ref="AP86:AS86"/>
    <mergeCell ref="AP87:AS87"/>
    <mergeCell ref="AP88:AS88"/>
    <mergeCell ref="AP89:AS89"/>
    <mergeCell ref="AP90:AS90"/>
    <mergeCell ref="AP91:AS91"/>
    <mergeCell ref="AP92:AS92"/>
    <mergeCell ref="A6:A8"/>
    <mergeCell ref="B6:B8"/>
    <mergeCell ref="C6:C8"/>
    <mergeCell ref="D6:I6"/>
    <mergeCell ref="J6:O6"/>
    <mergeCell ref="P6:U6"/>
    <mergeCell ref="B81:C81"/>
    <mergeCell ref="B82:C82"/>
    <mergeCell ref="D81:I81"/>
    <mergeCell ref="J81:O81"/>
    <mergeCell ref="AL81:AO81"/>
    <mergeCell ref="AL6:AO6"/>
    <mergeCell ref="AJ7:AJ8"/>
    <mergeCell ref="AK7:AK8"/>
    <mergeCell ref="AB84:AG84"/>
    <mergeCell ref="P81:U81"/>
    <mergeCell ref="AP93:AS93"/>
    <mergeCell ref="AP94:AS94"/>
    <mergeCell ref="AP95:AS95"/>
    <mergeCell ref="AP5:AS5"/>
    <mergeCell ref="AT5:AV5"/>
    <mergeCell ref="AT6:AV6"/>
    <mergeCell ref="AU7:AU8"/>
    <mergeCell ref="AV7:AV8"/>
    <mergeCell ref="AT81:AV81"/>
    <mergeCell ref="AT82:AV82"/>
    <mergeCell ref="AT83:AV83"/>
    <mergeCell ref="AT84:AV84"/>
    <mergeCell ref="AT85:AV85"/>
    <mergeCell ref="AT86:AV86"/>
    <mergeCell ref="AT87:AV87"/>
    <mergeCell ref="AT88:AV88"/>
    <mergeCell ref="AT89:AV89"/>
    <mergeCell ref="AT90:AV90"/>
    <mergeCell ref="AT91:AV91"/>
    <mergeCell ref="AT92:AV92"/>
    <mergeCell ref="AT93:AV93"/>
    <mergeCell ref="AT94:AV94"/>
    <mergeCell ref="AT95:AV95"/>
    <mergeCell ref="AP84:AS84"/>
  </mergeCells>
  <conditionalFormatting sqref="D9:CO78">
    <cfRule type="cellIs" dxfId="3" priority="1" operator="equal">
      <formula>"F"</formula>
    </cfRule>
    <cfRule type="containsText" dxfId="2" priority="2" operator="containsText" text="AB">
      <formula>NOT(ISERROR(SEARCH("AB",D9)))</formula>
    </cfRule>
  </conditionalFormatting>
  <pageMargins left="0.47244094488188981" right="0.15748031496062992" top="0.31496062992125984" bottom="0.23622047244094491" header="0.31496062992125984" footer="0.31496062992125984"/>
  <pageSetup paperSize="5" scale="76" fitToHeight="0" pageOrder="overThenDown" orientation="landscape" r:id="rId1"/>
  <colBreaks count="1" manualBreakCount="1">
    <brk id="48" max="121" man="1"/>
  </colBreaks>
  <ignoredErrors>
    <ignoredError sqref="CS82" formula="1"/>
    <ignoredError sqref="CR8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76"/>
  <sheetViews>
    <sheetView tabSelected="1" view="pageBreakPreview" topLeftCell="A7" zoomScaleSheetLayoutView="100" workbookViewId="0">
      <selection activeCell="R13" sqref="R13"/>
    </sheetView>
  </sheetViews>
  <sheetFormatPr defaultRowHeight="15"/>
  <cols>
    <col min="1" max="1" width="4.140625" style="2" customWidth="1"/>
    <col min="2" max="2" width="22.85546875" style="2" customWidth="1"/>
    <col min="3" max="3" width="7.5703125" style="2" customWidth="1"/>
    <col min="4" max="4" width="8.28515625" style="2" customWidth="1"/>
    <col min="5" max="5" width="7" style="2" customWidth="1"/>
    <col min="6" max="6" width="8.140625" style="2" customWidth="1"/>
    <col min="7" max="7" width="7.140625" style="2" bestFit="1" customWidth="1"/>
    <col min="8" max="8" width="8.5703125" style="2" bestFit="1" customWidth="1"/>
    <col min="9" max="9" width="8.7109375" style="2" bestFit="1" customWidth="1"/>
    <col min="10" max="10" width="7.7109375" style="2" customWidth="1"/>
    <col min="11" max="11" width="10.140625" style="2" bestFit="1" customWidth="1"/>
    <col min="12" max="12" width="7.5703125" style="2" customWidth="1"/>
    <col min="13" max="14" width="9.85546875" style="2" customWidth="1"/>
    <col min="15" max="15" width="9.140625" style="2"/>
    <col min="16" max="16" width="12.7109375" style="2" bestFit="1" customWidth="1"/>
    <col min="17" max="17" width="11" style="2" bestFit="1" customWidth="1"/>
    <col min="18" max="18" width="34.42578125" style="2" bestFit="1" customWidth="1"/>
    <col min="19" max="16384" width="9.140625" style="2"/>
  </cols>
  <sheetData>
    <row r="1" spans="1:16" ht="10.5" customHeight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5" customHeight="1" thickBot="1">
      <c r="A2" s="119" t="s">
        <v>59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1"/>
    </row>
    <row r="3" spans="1:16" ht="42" customHeight="1">
      <c r="A3" s="3" t="s">
        <v>41</v>
      </c>
      <c r="B3" s="4" t="s">
        <v>42</v>
      </c>
      <c r="C3" s="4" t="s">
        <v>16</v>
      </c>
      <c r="D3" s="4" t="s">
        <v>17</v>
      </c>
      <c r="E3" s="4" t="s">
        <v>18</v>
      </c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55</v>
      </c>
      <c r="L3" s="4" t="s">
        <v>24</v>
      </c>
      <c r="M3" s="4" t="s">
        <v>43</v>
      </c>
      <c r="N3" s="75" t="s">
        <v>294</v>
      </c>
      <c r="O3" s="122" t="s">
        <v>44</v>
      </c>
      <c r="P3" s="123"/>
    </row>
    <row r="4" spans="1:16" ht="30" customHeight="1">
      <c r="A4" s="5">
        <v>1</v>
      </c>
      <c r="B4" s="32" t="str">
        <f>'Analysis Regular'!D6</f>
        <v>214441
Discrete Structures</v>
      </c>
      <c r="C4" s="6">
        <f>'Analysis Regular'!$D81</f>
        <v>5</v>
      </c>
      <c r="D4" s="6">
        <f>'Analysis Regular'!$D82</f>
        <v>8</v>
      </c>
      <c r="E4" s="6">
        <f>'Analysis Regular'!$D83</f>
        <v>21</v>
      </c>
      <c r="F4" s="6">
        <f>'Analysis Regular'!$D84</f>
        <v>10</v>
      </c>
      <c r="G4" s="6">
        <f>'Analysis Regular'!$D85</f>
        <v>12</v>
      </c>
      <c r="H4" s="6">
        <f>'Analysis Regular'!$D86</f>
        <v>5</v>
      </c>
      <c r="I4" s="6">
        <f>'Analysis Regular'!$D87</f>
        <v>6</v>
      </c>
      <c r="J4" s="6">
        <f>'Analysis Regular'!$D88</f>
        <v>3</v>
      </c>
      <c r="K4" s="6">
        <f>'Analysis Regular'!$D93</f>
        <v>0</v>
      </c>
      <c r="L4" s="7">
        <f>'Analysis Regular'!$D91</f>
        <v>4.2857142857142856</v>
      </c>
      <c r="M4" s="7">
        <f>'Analysis Regular'!$D92</f>
        <v>95.714285714285722</v>
      </c>
      <c r="N4" s="7">
        <f>(70-(J4-K4))*100/70</f>
        <v>95.714285714285708</v>
      </c>
      <c r="O4" s="125" t="s">
        <v>174</v>
      </c>
      <c r="P4" s="126"/>
    </row>
    <row r="5" spans="1:16" s="46" customFormat="1" ht="39.950000000000003" customHeight="1">
      <c r="A5" s="5">
        <v>2</v>
      </c>
      <c r="B5" s="32" t="str">
        <f>'Analysis Regular'!J6</f>
        <v>214442
Computer Organization and Architecture</v>
      </c>
      <c r="C5" s="6">
        <f>'Analysis Regular'!$J81</f>
        <v>0</v>
      </c>
      <c r="D5" s="6">
        <f>'Analysis Regular'!$J82</f>
        <v>3</v>
      </c>
      <c r="E5" s="6">
        <f>'Analysis Regular'!$J83</f>
        <v>13</v>
      </c>
      <c r="F5" s="6">
        <f>'Analysis Regular'!$J84</f>
        <v>4</v>
      </c>
      <c r="G5" s="6">
        <f>'Analysis Regular'!$J85</f>
        <v>21</v>
      </c>
      <c r="H5" s="6">
        <f>'Analysis Regular'!$J86</f>
        <v>19</v>
      </c>
      <c r="I5" s="6">
        <f>'Analysis Regular'!$J87</f>
        <v>7</v>
      </c>
      <c r="J5" s="6">
        <f>'Analysis Regular'!$J88</f>
        <v>3</v>
      </c>
      <c r="K5" s="6">
        <f>'Analysis Regular'!$J93</f>
        <v>1</v>
      </c>
      <c r="L5" s="7">
        <f>'Analysis Regular'!$J91</f>
        <v>4.2857142857142856</v>
      </c>
      <c r="M5" s="7">
        <f>'Analysis Regular'!$J92</f>
        <v>95.714285714285722</v>
      </c>
      <c r="N5" s="7">
        <f t="shared" ref="N5:N8" si="0">(70-(J5-K5))*100/70</f>
        <v>97.142857142857139</v>
      </c>
      <c r="O5" s="127" t="s">
        <v>287</v>
      </c>
      <c r="P5" s="128"/>
    </row>
    <row r="6" spans="1:16" ht="39.950000000000003" customHeight="1">
      <c r="A6" s="5">
        <v>3</v>
      </c>
      <c r="B6" s="32" t="str">
        <f>'Analysis Regular'!P6</f>
        <v>214443
Digital Electronics and Logic Design</v>
      </c>
      <c r="C6" s="6">
        <f>'Analysis Regular'!$P81</f>
        <v>0</v>
      </c>
      <c r="D6" s="6">
        <f>'Analysis Regular'!$P82</f>
        <v>3</v>
      </c>
      <c r="E6" s="6">
        <f>'Analysis Regular'!$P83</f>
        <v>13</v>
      </c>
      <c r="F6" s="6">
        <f>'Analysis Regular'!$P84</f>
        <v>14</v>
      </c>
      <c r="G6" s="6">
        <f>'Analysis Regular'!$P85</f>
        <v>8</v>
      </c>
      <c r="H6" s="6">
        <f>'Analysis Regular'!$P86</f>
        <v>14</v>
      </c>
      <c r="I6" s="6">
        <f>'Analysis Regular'!$P87</f>
        <v>5</v>
      </c>
      <c r="J6" s="6">
        <f>'Analysis Regular'!$P88</f>
        <v>13</v>
      </c>
      <c r="K6" s="6">
        <f>'Analysis Regular'!$P93</f>
        <v>4</v>
      </c>
      <c r="L6" s="7">
        <f>'Analysis Regular'!$P91</f>
        <v>18.571428571428573</v>
      </c>
      <c r="M6" s="7">
        <f>'Analysis Regular'!$P92</f>
        <v>81.428571428571431</v>
      </c>
      <c r="N6" s="7">
        <f t="shared" si="0"/>
        <v>87.142857142857139</v>
      </c>
      <c r="O6" s="125" t="s">
        <v>288</v>
      </c>
      <c r="P6" s="126"/>
    </row>
    <row r="7" spans="1:16" ht="40.5" customHeight="1">
      <c r="A7" s="5">
        <v>4</v>
      </c>
      <c r="B7" s="32" t="str">
        <f>'Analysis Regular'!V6</f>
        <v>214444
Fundamentals of Data Structures</v>
      </c>
      <c r="C7" s="6">
        <f>'Analysis Regular'!$V81</f>
        <v>0</v>
      </c>
      <c r="D7" s="6">
        <f>'Analysis Regular'!$V82</f>
        <v>1</v>
      </c>
      <c r="E7" s="6">
        <f>'Analysis Regular'!$V83</f>
        <v>5</v>
      </c>
      <c r="F7" s="6">
        <f>'Analysis Regular'!$V84</f>
        <v>12</v>
      </c>
      <c r="G7" s="6">
        <f>'Analysis Regular'!$V85</f>
        <v>20</v>
      </c>
      <c r="H7" s="6">
        <f>'Analysis Regular'!$V86</f>
        <v>15</v>
      </c>
      <c r="I7" s="6">
        <f>'Analysis Regular'!$V87</f>
        <v>12</v>
      </c>
      <c r="J7" s="6">
        <f>'Analysis Regular'!$V88</f>
        <v>5</v>
      </c>
      <c r="K7" s="6">
        <f>'Analysis Regular'!$V93</f>
        <v>0</v>
      </c>
      <c r="L7" s="7">
        <f>'Analysis Regular'!$V91</f>
        <v>7.1428571428571432</v>
      </c>
      <c r="M7" s="7">
        <f>'Analysis Regular'!$V92</f>
        <v>92.857142857142861</v>
      </c>
      <c r="N7" s="7">
        <f t="shared" si="0"/>
        <v>92.857142857142861</v>
      </c>
      <c r="O7" s="113" t="s">
        <v>175</v>
      </c>
      <c r="P7" s="114"/>
    </row>
    <row r="8" spans="1:16" ht="39.950000000000003" customHeight="1" thickBot="1">
      <c r="A8" s="8">
        <v>5</v>
      </c>
      <c r="B8" s="33" t="str">
        <f>'Analysis Regular'!AB6</f>
        <v>214445
Problem Solving and Object Oriented Programming</v>
      </c>
      <c r="C8" s="9">
        <f>'Analysis Regular'!$AB81</f>
        <v>5</v>
      </c>
      <c r="D8" s="9">
        <f>'Analysis Regular'!$AB82</f>
        <v>11</v>
      </c>
      <c r="E8" s="9">
        <f>'Analysis Regular'!$AB83</f>
        <v>27</v>
      </c>
      <c r="F8" s="9">
        <f>'Analysis Regular'!$AB84</f>
        <v>13</v>
      </c>
      <c r="G8" s="9">
        <f>'Analysis Regular'!$AB85</f>
        <v>9</v>
      </c>
      <c r="H8" s="9">
        <f>'Analysis Regular'!$AB86</f>
        <v>3</v>
      </c>
      <c r="I8" s="9">
        <f>'Analysis Regular'!$AB87</f>
        <v>1</v>
      </c>
      <c r="J8" s="9">
        <f>'Analysis Regular'!$AB88</f>
        <v>1</v>
      </c>
      <c r="K8" s="9">
        <f>'Analysis Regular'!$AB93</f>
        <v>0</v>
      </c>
      <c r="L8" s="10">
        <f>'Analysis Regular'!$AB91</f>
        <v>1.4285714285714286</v>
      </c>
      <c r="M8" s="10">
        <f>'Analysis Regular'!$AB92</f>
        <v>98.571428571428584</v>
      </c>
      <c r="N8" s="7">
        <f t="shared" si="0"/>
        <v>98.571428571428569</v>
      </c>
      <c r="O8" s="113" t="s">
        <v>176</v>
      </c>
      <c r="P8" s="114"/>
    </row>
    <row r="9" spans="1:16" ht="15" customHeight="1" thickBot="1">
      <c r="A9" s="119" t="s">
        <v>60</v>
      </c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1"/>
    </row>
    <row r="10" spans="1:16" ht="38.25">
      <c r="A10" s="3" t="s">
        <v>41</v>
      </c>
      <c r="B10" s="36" t="s">
        <v>42</v>
      </c>
      <c r="C10" s="36" t="s">
        <v>16</v>
      </c>
      <c r="D10" s="36" t="s">
        <v>17</v>
      </c>
      <c r="E10" s="36" t="s">
        <v>18</v>
      </c>
      <c r="F10" s="36" t="s">
        <v>19</v>
      </c>
      <c r="G10" s="36" t="s">
        <v>20</v>
      </c>
      <c r="H10" s="36" t="s">
        <v>21</v>
      </c>
      <c r="I10" s="36" t="s">
        <v>22</v>
      </c>
      <c r="J10" s="36" t="s">
        <v>23</v>
      </c>
      <c r="K10" s="36" t="s">
        <v>55</v>
      </c>
      <c r="L10" s="36" t="s">
        <v>24</v>
      </c>
      <c r="M10" s="36" t="s">
        <v>43</v>
      </c>
      <c r="N10" s="75" t="s">
        <v>294</v>
      </c>
      <c r="O10" s="122" t="s">
        <v>44</v>
      </c>
      <c r="P10" s="123"/>
    </row>
    <row r="11" spans="1:16" ht="39.950000000000003" customHeight="1">
      <c r="A11" s="5">
        <v>1</v>
      </c>
      <c r="B11" s="32" t="str">
        <f>'Analysis Regular'!AW6</f>
        <v>207003
Engineering Mathematics- III</v>
      </c>
      <c r="C11" s="6">
        <f>'Analysis Regular'!$AW81</f>
        <v>4</v>
      </c>
      <c r="D11" s="6">
        <f>'Analysis Regular'!$AW82</f>
        <v>6</v>
      </c>
      <c r="E11" s="6">
        <f>'Analysis Regular'!$AW83</f>
        <v>12</v>
      </c>
      <c r="F11" s="6">
        <f>'Analysis Regular'!$AW84</f>
        <v>6</v>
      </c>
      <c r="G11" s="6">
        <f>'Analysis Regular'!$AW85</f>
        <v>7</v>
      </c>
      <c r="H11" s="6">
        <f>'Analysis Regular'!$AW86</f>
        <v>12</v>
      </c>
      <c r="I11" s="6">
        <f>'Analysis Regular'!$AW87</f>
        <v>7</v>
      </c>
      <c r="J11" s="6">
        <f>'Analysis Regular'!$AW88</f>
        <v>16</v>
      </c>
      <c r="K11" s="6">
        <f>'Analysis Regular'!$AW93</f>
        <v>2</v>
      </c>
      <c r="L11" s="7">
        <f>'Analysis Regular'!$AW91</f>
        <v>22.857142857142858</v>
      </c>
      <c r="M11" s="7">
        <f>'Analysis Regular'!$AW92</f>
        <v>77.142857142857153</v>
      </c>
      <c r="N11" s="7">
        <f>(SUM(C11:I11)/(70-K11))*100</f>
        <v>79.411764705882348</v>
      </c>
      <c r="O11" s="113" t="s">
        <v>289</v>
      </c>
      <c r="P11" s="114"/>
    </row>
    <row r="12" spans="1:16" ht="30" customHeight="1">
      <c r="A12" s="5">
        <v>2</v>
      </c>
      <c r="B12" s="32" t="str">
        <f>'Analysis Regular'!BC6</f>
        <v>214450
Computer Graphics</v>
      </c>
      <c r="C12" s="6">
        <f>'Analysis Regular'!$BC81</f>
        <v>3</v>
      </c>
      <c r="D12" s="6">
        <f>'Analysis Regular'!$BC82</f>
        <v>11</v>
      </c>
      <c r="E12" s="6">
        <f>'Analysis Regular'!$BC83</f>
        <v>19</v>
      </c>
      <c r="F12" s="6">
        <f>'Analysis Regular'!$BC84</f>
        <v>12</v>
      </c>
      <c r="G12" s="6">
        <f>'Analysis Regular'!$BC85</f>
        <v>12</v>
      </c>
      <c r="H12" s="6">
        <f>'Analysis Regular'!$BC86</f>
        <v>7</v>
      </c>
      <c r="I12" s="6">
        <f>'Analysis Regular'!$BC87</f>
        <v>3</v>
      </c>
      <c r="J12" s="6">
        <f>'Analysis Regular'!$BC88</f>
        <v>3</v>
      </c>
      <c r="K12" s="6">
        <f>'Analysis Regular'!$BC93</f>
        <v>1</v>
      </c>
      <c r="L12" s="7">
        <f>'Analysis Regular'!$BC91</f>
        <v>4.2857142857142856</v>
      </c>
      <c r="M12" s="7">
        <f>'Analysis Regular'!$BC92</f>
        <v>95.714285714285722</v>
      </c>
      <c r="N12" s="7">
        <f t="shared" ref="N12:N15" si="1">(SUM(C12:I12)/(70-K12))*100</f>
        <v>97.101449275362313</v>
      </c>
      <c r="O12" s="113" t="s">
        <v>176</v>
      </c>
      <c r="P12" s="114"/>
    </row>
    <row r="13" spans="1:16" ht="39.950000000000003" customHeight="1">
      <c r="A13" s="5">
        <v>3</v>
      </c>
      <c r="B13" s="32" t="str">
        <f>'Analysis Regular'!BI6</f>
        <v>214451
Processor Architecture and Interfacing</v>
      </c>
      <c r="C13" s="6">
        <f>'Analysis Regular'!$BI81</f>
        <v>2</v>
      </c>
      <c r="D13" s="6">
        <f>'Analysis Regular'!$BI82</f>
        <v>2</v>
      </c>
      <c r="E13" s="6">
        <f>'Analysis Regular'!$BI83</f>
        <v>6</v>
      </c>
      <c r="F13" s="6">
        <f>'Analysis Regular'!$BI84</f>
        <v>16</v>
      </c>
      <c r="G13" s="6">
        <f>'Analysis Regular'!$BI85</f>
        <v>4</v>
      </c>
      <c r="H13" s="6">
        <f>'Analysis Regular'!$BI86</f>
        <v>12</v>
      </c>
      <c r="I13" s="6">
        <f>'Analysis Regular'!$BI87</f>
        <v>8</v>
      </c>
      <c r="J13" s="6">
        <f>'Analysis Regular'!$BI88</f>
        <v>20</v>
      </c>
      <c r="K13" s="6">
        <f>'Analysis Regular'!$BI93</f>
        <v>3</v>
      </c>
      <c r="L13" s="7">
        <f>'Analysis Regular'!$BI91</f>
        <v>28.571428571428573</v>
      </c>
      <c r="M13" s="7">
        <f>'Analysis Regular'!$BI92</f>
        <v>71.428571428571431</v>
      </c>
      <c r="N13" s="7">
        <f t="shared" si="1"/>
        <v>74.626865671641795</v>
      </c>
      <c r="O13" s="113" t="s">
        <v>290</v>
      </c>
      <c r="P13" s="114"/>
    </row>
    <row r="14" spans="1:16" ht="30" customHeight="1">
      <c r="A14" s="5">
        <v>4</v>
      </c>
      <c r="B14" s="32" t="str">
        <f>'Analysis Regular'!BO6</f>
        <v>214452
Data Structures and Files</v>
      </c>
      <c r="C14" s="6">
        <f>'Analysis Regular'!$BO81</f>
        <v>4</v>
      </c>
      <c r="D14" s="6">
        <f>'Analysis Regular'!$BO82</f>
        <v>13</v>
      </c>
      <c r="E14" s="6">
        <f>'Analysis Regular'!$BO83</f>
        <v>18</v>
      </c>
      <c r="F14" s="6">
        <f>'Analysis Regular'!$BO84</f>
        <v>15</v>
      </c>
      <c r="G14" s="6">
        <f>'Analysis Regular'!$BO85</f>
        <v>6</v>
      </c>
      <c r="H14" s="6">
        <f>'Analysis Regular'!$BO86</f>
        <v>8</v>
      </c>
      <c r="I14" s="6">
        <f>'Analysis Regular'!$BO87</f>
        <v>0</v>
      </c>
      <c r="J14" s="6">
        <f>'Analysis Regular'!$BO88</f>
        <v>6</v>
      </c>
      <c r="K14" s="6">
        <f>'Analysis Regular'!$BO93</f>
        <v>0</v>
      </c>
      <c r="L14" s="7">
        <f>'Analysis Regular'!$BO91</f>
        <v>8.5714285714285712</v>
      </c>
      <c r="M14" s="7">
        <f>'Analysis Regular'!$BO92</f>
        <v>91.428571428571431</v>
      </c>
      <c r="N14" s="7">
        <f t="shared" si="1"/>
        <v>91.428571428571431</v>
      </c>
      <c r="O14" s="113" t="s">
        <v>175</v>
      </c>
      <c r="P14" s="114"/>
    </row>
    <row r="15" spans="1:16" ht="62.25" customHeight="1" thickBot="1">
      <c r="A15" s="8">
        <v>5</v>
      </c>
      <c r="B15" s="33" t="str">
        <f>'Analysis Regular'!BU6</f>
        <v>214453
Foundations of Communication and Computer Network</v>
      </c>
      <c r="C15" s="9">
        <f>'Analysis Regular'!$BU81</f>
        <v>0</v>
      </c>
      <c r="D15" s="9">
        <f>'Analysis Regular'!$BU82</f>
        <v>2</v>
      </c>
      <c r="E15" s="9">
        <f>'Analysis Regular'!$BU83</f>
        <v>9</v>
      </c>
      <c r="F15" s="9">
        <f>'Analysis Regular'!$BU84</f>
        <v>9</v>
      </c>
      <c r="G15" s="9">
        <f>'Analysis Regular'!$BU85</f>
        <v>10</v>
      </c>
      <c r="H15" s="9">
        <f>'Analysis Regular'!$BU86</f>
        <v>15</v>
      </c>
      <c r="I15" s="9">
        <f>'Analysis Regular'!$BU87</f>
        <v>11</v>
      </c>
      <c r="J15" s="9">
        <f>'Analysis Regular'!$BU88</f>
        <v>14</v>
      </c>
      <c r="K15" s="9">
        <f>'Analysis Regular'!$BU93</f>
        <v>0</v>
      </c>
      <c r="L15" s="10">
        <f>'Analysis Regular'!$BU91</f>
        <v>20</v>
      </c>
      <c r="M15" s="10">
        <f>'Analysis Regular'!$BU92</f>
        <v>80</v>
      </c>
      <c r="N15" s="7">
        <f t="shared" si="1"/>
        <v>80</v>
      </c>
      <c r="O15" s="115" t="s">
        <v>177</v>
      </c>
      <c r="P15" s="116"/>
    </row>
    <row r="16" spans="1:16">
      <c r="A16" s="11"/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4"/>
      <c r="M16" s="15"/>
      <c r="N16" s="15"/>
      <c r="O16" s="16"/>
      <c r="P16" s="16"/>
    </row>
    <row r="17" spans="1:16">
      <c r="A17" s="11"/>
      <c r="B17" s="12"/>
      <c r="C17" s="13"/>
      <c r="D17" s="13"/>
      <c r="E17" s="13"/>
      <c r="F17" s="13"/>
      <c r="G17" s="13"/>
      <c r="H17" s="13"/>
      <c r="I17" s="13"/>
      <c r="J17" s="13"/>
      <c r="K17" s="13"/>
      <c r="L17" s="14"/>
      <c r="M17" s="15"/>
      <c r="N17" s="15"/>
      <c r="O17" s="16"/>
      <c r="P17" s="16"/>
    </row>
    <row r="18" spans="1:16">
      <c r="A18" s="11"/>
      <c r="B18" s="12"/>
      <c r="C18" s="13"/>
      <c r="D18" s="13"/>
      <c r="E18" s="13"/>
      <c r="F18" s="13"/>
      <c r="G18" s="13"/>
      <c r="H18" s="13"/>
      <c r="I18" s="13"/>
      <c r="J18" s="13"/>
      <c r="K18" s="13"/>
      <c r="L18" s="14"/>
      <c r="M18" s="15"/>
      <c r="N18" s="15"/>
      <c r="O18" s="16"/>
      <c r="P18" s="16"/>
    </row>
    <row r="19" spans="1:16" ht="15.75" customHeight="1" thickBot="1">
      <c r="A19" s="37"/>
      <c r="B19" s="124" t="s">
        <v>62</v>
      </c>
      <c r="C19" s="124"/>
      <c r="D19" s="124"/>
      <c r="E19" s="124"/>
      <c r="F19" s="124"/>
      <c r="G19" s="124"/>
      <c r="H19" s="1"/>
      <c r="I19" s="1"/>
      <c r="J19" s="1"/>
      <c r="K19" s="1"/>
      <c r="L19" s="17"/>
      <c r="M19" s="1"/>
      <c r="N19" s="1"/>
      <c r="O19" s="1"/>
      <c r="P19" s="1"/>
    </row>
    <row r="20" spans="1:16" ht="36.75" customHeight="1">
      <c r="B20" s="3" t="s">
        <v>45</v>
      </c>
      <c r="C20" s="4" t="s">
        <v>33</v>
      </c>
      <c r="D20" s="4" t="s">
        <v>34</v>
      </c>
      <c r="E20" s="4" t="s">
        <v>35</v>
      </c>
      <c r="F20" s="4" t="s">
        <v>36</v>
      </c>
      <c r="G20" s="4" t="s">
        <v>37</v>
      </c>
      <c r="H20" s="4" t="s">
        <v>29</v>
      </c>
      <c r="I20" s="4" t="s">
        <v>38</v>
      </c>
      <c r="J20" s="117" t="s">
        <v>39</v>
      </c>
      <c r="K20" s="118"/>
      <c r="M20" s="11"/>
      <c r="N20" s="11"/>
      <c r="O20" s="11"/>
    </row>
    <row r="21" spans="1:16" ht="15.75" thickBot="1">
      <c r="B21" s="18">
        <f>'Analysis Regular'!CS81</f>
        <v>14</v>
      </c>
      <c r="C21" s="9">
        <f>'Analysis Regular'!CS82</f>
        <v>18</v>
      </c>
      <c r="D21" s="9">
        <f>'Analysis Regular'!CS83</f>
        <v>8</v>
      </c>
      <c r="E21" s="9">
        <f>'Analysis Regular'!CS84</f>
        <v>1</v>
      </c>
      <c r="F21" s="9">
        <f>'Analysis Regular'!CS85</f>
        <v>0</v>
      </c>
      <c r="G21" s="9">
        <f>'Analysis Regular'!CS86</f>
        <v>29</v>
      </c>
      <c r="H21" s="9">
        <f>'Analysis Regular'!CS87</f>
        <v>41</v>
      </c>
      <c r="I21" s="9">
        <f>'Analysis Regular'!CS88</f>
        <v>70</v>
      </c>
      <c r="J21" s="100">
        <f>'Analysis Regular'!CS89</f>
        <v>0.58571428571428574</v>
      </c>
      <c r="K21" s="101"/>
      <c r="M21" s="19"/>
      <c r="N21" s="19"/>
      <c r="O21" s="1"/>
    </row>
    <row r="22" spans="1:16" ht="10.5" customHeight="1">
      <c r="A22" s="1"/>
      <c r="B22" s="20"/>
      <c r="C22" s="17"/>
      <c r="D22" s="17"/>
      <c r="E22" s="17"/>
      <c r="F22" s="17"/>
      <c r="G22" s="17"/>
      <c r="H22" s="17"/>
      <c r="K22" s="1"/>
      <c r="L22" s="1"/>
      <c r="M22" s="1"/>
      <c r="N22" s="1"/>
      <c r="O22" s="1"/>
      <c r="P22" s="1"/>
    </row>
    <row r="23" spans="1:16" ht="16.5" thickBot="1">
      <c r="B23" s="124" t="s">
        <v>63</v>
      </c>
      <c r="C23" s="124"/>
      <c r="D23" s="124"/>
      <c r="E23" s="124"/>
      <c r="F23" s="124"/>
      <c r="G23" s="124"/>
      <c r="H23" s="22"/>
    </row>
    <row r="24" spans="1:16">
      <c r="A24" s="21"/>
      <c r="B24" s="31" t="s">
        <v>46</v>
      </c>
      <c r="C24" s="23" t="s">
        <v>2</v>
      </c>
      <c r="D24" s="23" t="s">
        <v>47</v>
      </c>
      <c r="E24" s="23" t="s">
        <v>48</v>
      </c>
      <c r="F24" s="23" t="s">
        <v>49</v>
      </c>
      <c r="G24" s="23" t="s">
        <v>50</v>
      </c>
      <c r="H24" s="24" t="s">
        <v>51</v>
      </c>
      <c r="I24" s="17"/>
    </row>
    <row r="25" spans="1:16" ht="15.75" thickBot="1">
      <c r="A25" s="21"/>
      <c r="B25" s="35" t="s">
        <v>52</v>
      </c>
      <c r="C25" s="9">
        <f>'Analysis Regular'!CS91</f>
        <v>6</v>
      </c>
      <c r="D25" s="9">
        <f>'Analysis Regular'!CS92</f>
        <v>9</v>
      </c>
      <c r="E25" s="9">
        <f>'Analysis Regular'!CS93</f>
        <v>4</v>
      </c>
      <c r="F25" s="9">
        <f>'Analysis Regular'!CS94</f>
        <v>1</v>
      </c>
      <c r="G25" s="9">
        <f>'Analysis Regular'!CS95</f>
        <v>2</v>
      </c>
      <c r="H25" s="34">
        <f>'Analysis Regular'!CS96</f>
        <v>7</v>
      </c>
    </row>
    <row r="26" spans="1:16" ht="15.75" customHeight="1">
      <c r="A26" s="1"/>
    </row>
    <row r="27" spans="1:16" ht="16.5" thickBot="1">
      <c r="A27" s="21"/>
      <c r="B27" s="124" t="s">
        <v>64</v>
      </c>
      <c r="C27" s="124"/>
      <c r="D27" s="124"/>
      <c r="E27" s="38"/>
      <c r="F27" s="38"/>
      <c r="G27" s="38"/>
    </row>
    <row r="28" spans="1:16" ht="15.75">
      <c r="A28" s="21"/>
      <c r="B28" s="106" t="s">
        <v>54</v>
      </c>
      <c r="C28" s="107"/>
      <c r="D28" s="25" t="s">
        <v>9</v>
      </c>
      <c r="E28" s="17"/>
      <c r="F28" s="17"/>
      <c r="G28" s="17"/>
      <c r="H28" s="1"/>
      <c r="J28" s="112" t="s">
        <v>61</v>
      </c>
      <c r="K28" s="112"/>
      <c r="L28" s="112"/>
      <c r="M28" s="112"/>
      <c r="N28" s="112"/>
      <c r="O28" s="112"/>
      <c r="P28" s="112"/>
    </row>
    <row r="29" spans="1:16">
      <c r="A29" s="20"/>
      <c r="B29" s="108" t="str">
        <f>K30</f>
        <v>THORAT SHALAKA GURUDATTA</v>
      </c>
      <c r="C29" s="109"/>
      <c r="D29" s="26">
        <f>O30</f>
        <v>9.68</v>
      </c>
      <c r="E29" s="39"/>
      <c r="F29" s="39"/>
      <c r="G29" s="39"/>
      <c r="H29" s="1"/>
      <c r="J29" s="60" t="s">
        <v>12</v>
      </c>
      <c r="K29" s="105" t="s">
        <v>6</v>
      </c>
      <c r="L29" s="105"/>
      <c r="M29" s="105"/>
      <c r="N29" s="76"/>
      <c r="O29" s="60" t="s">
        <v>9</v>
      </c>
      <c r="P29" s="60" t="s">
        <v>10</v>
      </c>
    </row>
    <row r="30" spans="1:16" ht="15.75" thickBot="1">
      <c r="A30" s="1"/>
      <c r="B30" s="110"/>
      <c r="C30" s="111"/>
      <c r="D30" s="27"/>
      <c r="E30" s="39"/>
      <c r="F30" s="39"/>
      <c r="G30" s="39"/>
      <c r="H30" s="28"/>
      <c r="J30" s="43">
        <v>1</v>
      </c>
      <c r="K30" s="102" t="s">
        <v>281</v>
      </c>
      <c r="L30" s="103"/>
      <c r="M30" s="104"/>
      <c r="N30" s="74"/>
      <c r="O30" s="44">
        <v>9.68</v>
      </c>
      <c r="P30" s="45" t="s">
        <v>53</v>
      </c>
    </row>
    <row r="31" spans="1:16">
      <c r="A31" s="29"/>
      <c r="G31" s="1"/>
      <c r="H31" s="1"/>
      <c r="J31" s="43">
        <v>2</v>
      </c>
      <c r="K31" s="102" t="s">
        <v>241</v>
      </c>
      <c r="L31" s="103"/>
      <c r="M31" s="104"/>
      <c r="N31" s="74"/>
      <c r="O31" s="44">
        <v>8.98</v>
      </c>
      <c r="P31" s="45" t="s">
        <v>53</v>
      </c>
    </row>
    <row r="32" spans="1:16">
      <c r="A32" s="29"/>
      <c r="H32" s="30"/>
      <c r="J32" s="43">
        <v>3</v>
      </c>
      <c r="K32" s="102" t="s">
        <v>214</v>
      </c>
      <c r="L32" s="103"/>
      <c r="M32" s="104"/>
      <c r="N32" s="74"/>
      <c r="O32" s="44">
        <v>8.92</v>
      </c>
      <c r="P32" s="45" t="s">
        <v>53</v>
      </c>
    </row>
    <row r="33" spans="1:16">
      <c r="A33" s="29"/>
      <c r="H33" s="30"/>
      <c r="J33" s="43">
        <v>4</v>
      </c>
      <c r="K33" s="102" t="s">
        <v>258</v>
      </c>
      <c r="L33" s="103"/>
      <c r="M33" s="104"/>
      <c r="N33" s="74"/>
      <c r="O33" s="44">
        <v>8.74</v>
      </c>
      <c r="P33" s="45" t="s">
        <v>53</v>
      </c>
    </row>
    <row r="34" spans="1:16">
      <c r="A34" s="29"/>
      <c r="H34" s="30"/>
      <c r="J34" s="43">
        <v>5</v>
      </c>
      <c r="K34" s="102" t="s">
        <v>223</v>
      </c>
      <c r="L34" s="103"/>
      <c r="M34" s="104"/>
      <c r="N34" s="74"/>
      <c r="O34" s="44">
        <v>8.48</v>
      </c>
      <c r="P34" s="45" t="s">
        <v>53</v>
      </c>
    </row>
    <row r="35" spans="1:16">
      <c r="H35" s="1"/>
      <c r="J35" s="43">
        <v>6</v>
      </c>
      <c r="K35" s="102" t="s">
        <v>276</v>
      </c>
      <c r="L35" s="103"/>
      <c r="M35" s="104"/>
      <c r="N35" s="74"/>
      <c r="O35" s="44">
        <v>8.36</v>
      </c>
      <c r="P35" s="45" t="s">
        <v>53</v>
      </c>
    </row>
    <row r="36" spans="1:16">
      <c r="H36" s="1"/>
      <c r="J36" s="43">
        <v>7</v>
      </c>
      <c r="K36" s="102" t="s">
        <v>255</v>
      </c>
      <c r="L36" s="103"/>
      <c r="M36" s="104"/>
      <c r="N36" s="74"/>
      <c r="O36" s="44">
        <v>8.24</v>
      </c>
      <c r="P36" s="45" t="s">
        <v>53</v>
      </c>
    </row>
    <row r="37" spans="1:16">
      <c r="J37" s="43">
        <v>8</v>
      </c>
      <c r="K37" s="102" t="s">
        <v>264</v>
      </c>
      <c r="L37" s="103"/>
      <c r="M37" s="104"/>
      <c r="N37" s="74"/>
      <c r="O37" s="44">
        <v>8.18</v>
      </c>
      <c r="P37" s="45" t="s">
        <v>53</v>
      </c>
    </row>
    <row r="38" spans="1:16">
      <c r="J38" s="43">
        <v>9</v>
      </c>
      <c r="K38" s="102" t="s">
        <v>256</v>
      </c>
      <c r="L38" s="103"/>
      <c r="M38" s="104"/>
      <c r="N38" s="74"/>
      <c r="O38" s="44">
        <v>8.1199999999999992</v>
      </c>
      <c r="P38" s="45" t="s">
        <v>53</v>
      </c>
    </row>
    <row r="39" spans="1:16">
      <c r="J39" s="43">
        <v>10</v>
      </c>
      <c r="K39" s="102" t="s">
        <v>242</v>
      </c>
      <c r="L39" s="103"/>
      <c r="M39" s="104"/>
      <c r="N39" s="74"/>
      <c r="O39" s="44">
        <v>8.0399999999999991</v>
      </c>
      <c r="P39" s="45" t="s">
        <v>53</v>
      </c>
    </row>
    <row r="44" spans="1:16">
      <c r="B44" s="47" t="s">
        <v>77</v>
      </c>
      <c r="C44"/>
      <c r="D44"/>
      <c r="E44"/>
      <c r="F44"/>
      <c r="G44"/>
      <c r="H44"/>
      <c r="I44"/>
      <c r="J44"/>
      <c r="K44"/>
      <c r="L44"/>
      <c r="M44" s="47" t="s">
        <v>78</v>
      </c>
      <c r="N44" s="47"/>
      <c r="O44"/>
    </row>
    <row r="45" spans="1:16">
      <c r="B45" s="47" t="s">
        <v>176</v>
      </c>
      <c r="C45"/>
      <c r="D45"/>
      <c r="E45"/>
      <c r="F45"/>
      <c r="G45"/>
      <c r="H45"/>
      <c r="I45"/>
      <c r="J45"/>
      <c r="K45"/>
      <c r="L45"/>
      <c r="M45" s="48" t="s">
        <v>74</v>
      </c>
      <c r="N45" s="48"/>
      <c r="O45"/>
    </row>
    <row r="76" spans="2:2">
      <c r="B76" s="40"/>
    </row>
  </sheetData>
  <mergeCells count="34">
    <mergeCell ref="K37:M37"/>
    <mergeCell ref="K38:M38"/>
    <mergeCell ref="K39:M39"/>
    <mergeCell ref="A9:P9"/>
    <mergeCell ref="A2:P2"/>
    <mergeCell ref="O10:P10"/>
    <mergeCell ref="B23:G23"/>
    <mergeCell ref="B19:G19"/>
    <mergeCell ref="O8:P8"/>
    <mergeCell ref="O3:P3"/>
    <mergeCell ref="O4:P4"/>
    <mergeCell ref="O5:P5"/>
    <mergeCell ref="O6:P6"/>
    <mergeCell ref="O7:P7"/>
    <mergeCell ref="B27:D27"/>
    <mergeCell ref="O11:P11"/>
    <mergeCell ref="O12:P12"/>
    <mergeCell ref="O13:P13"/>
    <mergeCell ref="O14:P14"/>
    <mergeCell ref="O15:P15"/>
    <mergeCell ref="J20:K20"/>
    <mergeCell ref="J21:K21"/>
    <mergeCell ref="K35:M35"/>
    <mergeCell ref="K36:M36"/>
    <mergeCell ref="K29:M29"/>
    <mergeCell ref="B28:C28"/>
    <mergeCell ref="B29:C29"/>
    <mergeCell ref="B30:C30"/>
    <mergeCell ref="K30:M30"/>
    <mergeCell ref="K32:M32"/>
    <mergeCell ref="K33:M33"/>
    <mergeCell ref="J28:P28"/>
    <mergeCell ref="K31:M31"/>
    <mergeCell ref="K34:M34"/>
  </mergeCells>
  <pageMargins left="0.23622047244094491" right="0.23622047244094491" top="1.2598425196850394" bottom="0.23622047244094491" header="0.19685039370078741" footer="0.19685039370078741"/>
  <pageSetup paperSize="9" pageOrder="overThenDown" orientation="landscape" r:id="rId1"/>
  <headerFooter>
    <oddHeader>&amp;L&amp;G&amp;C&amp;"-,Bold"&amp;16International Institute of Information Technology, Pune - 411057
Department of Information Technology
Semester - I &amp; II (AY 2018 - 19)
Result Analysis for Second Year</oddHeader>
    <oddFooter>&amp;R&amp;"-,Bold"&amp;12Signature Of HOD</oddFooter>
  </headerFooter>
  <rowBreaks count="1" manualBreakCount="1">
    <brk id="16" max="14" man="1"/>
  </rowBreaks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17"/>
  <sheetViews>
    <sheetView topLeftCell="BG1" workbookViewId="0">
      <selection activeCell="C100" sqref="C100"/>
    </sheetView>
  </sheetViews>
  <sheetFormatPr defaultRowHeight="15"/>
  <cols>
    <col min="1" max="1" width="4.42578125" style="55" customWidth="1"/>
    <col min="2" max="2" width="11.42578125" style="55" customWidth="1"/>
    <col min="3" max="3" width="33.85546875" style="55" customWidth="1"/>
    <col min="4" max="6" width="4.42578125" style="55" customWidth="1"/>
    <col min="7" max="7" width="7.140625" style="55" hidden="1" customWidth="1"/>
    <col min="8" max="9" width="3.85546875" style="55" customWidth="1"/>
    <col min="10" max="12" width="4.42578125" style="55" customWidth="1"/>
    <col min="13" max="13" width="7.140625" style="55" hidden="1" customWidth="1"/>
    <col min="14" max="15" width="3.85546875" style="55" customWidth="1"/>
    <col min="16" max="18" width="4.42578125" style="55" customWidth="1"/>
    <col min="19" max="19" width="7.140625" style="55" hidden="1" customWidth="1"/>
    <col min="20" max="21" width="3.85546875" style="55" customWidth="1"/>
    <col min="22" max="24" width="4.42578125" style="55" customWidth="1"/>
    <col min="25" max="25" width="7.140625" style="55" hidden="1" customWidth="1"/>
    <col min="26" max="27" width="3.85546875" style="55" customWidth="1"/>
    <col min="28" max="30" width="4.42578125" style="55" customWidth="1"/>
    <col min="31" max="31" width="6.28515625" style="55" hidden="1" customWidth="1"/>
    <col min="32" max="33" width="3.85546875" style="55" customWidth="1"/>
    <col min="34" max="35" width="4.42578125" style="55" customWidth="1"/>
    <col min="36" max="37" width="3.85546875" style="55" customWidth="1"/>
    <col min="38" max="38" width="4.42578125" style="55" customWidth="1"/>
    <col min="39" max="41" width="3.85546875" style="55" customWidth="1"/>
    <col min="42" max="42" width="4.42578125" style="55" customWidth="1"/>
    <col min="43" max="45" width="3.85546875" style="55" customWidth="1"/>
    <col min="46" max="46" width="4.42578125" style="55" customWidth="1"/>
    <col min="47" max="48" width="3.85546875" style="55" customWidth="1"/>
    <col min="49" max="51" width="4.42578125" style="55" customWidth="1"/>
    <col min="52" max="52" width="7.140625" style="55" hidden="1" customWidth="1"/>
    <col min="53" max="54" width="3.85546875" style="55" customWidth="1"/>
    <col min="55" max="57" width="4.42578125" style="55" customWidth="1"/>
    <col min="58" max="58" width="7.140625" style="55" hidden="1" customWidth="1"/>
    <col min="59" max="60" width="3.85546875" style="55" customWidth="1"/>
    <col min="61" max="63" width="4.42578125" style="55" customWidth="1"/>
    <col min="64" max="64" width="7.140625" style="55" hidden="1" customWidth="1"/>
    <col min="65" max="66" width="3.85546875" style="55" customWidth="1"/>
    <col min="67" max="69" width="4.42578125" style="55" customWidth="1"/>
    <col min="70" max="70" width="7.140625" style="55" hidden="1" customWidth="1"/>
    <col min="71" max="72" width="3.85546875" style="55" customWidth="1"/>
    <col min="73" max="75" width="4.42578125" style="55" customWidth="1"/>
    <col min="76" max="76" width="7.140625" style="55" hidden="1" customWidth="1"/>
    <col min="77" max="78" width="3.85546875" style="55" customWidth="1"/>
    <col min="79" max="82" width="5.140625" style="55" customWidth="1"/>
    <col min="83" max="84" width="4.42578125" style="55" customWidth="1"/>
    <col min="85" max="86" width="3.85546875" style="55" customWidth="1"/>
    <col min="87" max="88" width="4.42578125" style="55" customWidth="1"/>
    <col min="89" max="90" width="3.85546875" style="55" customWidth="1"/>
    <col min="91" max="91" width="4.5703125" style="55" customWidth="1"/>
    <col min="92" max="92" width="3.85546875" style="55" customWidth="1"/>
    <col min="93" max="93" width="4.5703125" style="55" customWidth="1"/>
    <col min="94" max="94" width="8.28515625" style="55" customWidth="1"/>
    <col min="95" max="95" width="7.28515625" style="55" customWidth="1"/>
    <col min="96" max="96" width="6.42578125" style="55" customWidth="1"/>
    <col min="97" max="97" width="5.85546875" style="55" customWidth="1"/>
    <col min="98" max="98" width="6.42578125" style="55" customWidth="1"/>
    <col min="99" max="101" width="5.42578125" style="55" customWidth="1"/>
    <col min="102" max="16384" width="9.140625" style="55"/>
  </cols>
  <sheetData>
    <row r="1" spans="1:101" s="52" customFormat="1" ht="23.25">
      <c r="A1" s="93" t="s">
        <v>56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93"/>
      <c r="BI1" s="93"/>
      <c r="BJ1" s="93"/>
      <c r="BK1" s="93"/>
      <c r="BL1" s="93"/>
      <c r="BM1" s="93"/>
      <c r="BN1" s="93"/>
      <c r="BO1" s="93"/>
      <c r="BP1" s="93"/>
      <c r="BQ1" s="93"/>
      <c r="BR1" s="93"/>
      <c r="BS1" s="93"/>
      <c r="BT1" s="93"/>
      <c r="BU1" s="93"/>
      <c r="BV1" s="93"/>
      <c r="BW1" s="93"/>
      <c r="BX1" s="93"/>
      <c r="BY1" s="93"/>
      <c r="BZ1" s="93"/>
      <c r="CA1" s="93"/>
      <c r="CB1" s="93"/>
      <c r="CC1" s="93"/>
      <c r="CD1" s="93"/>
      <c r="CE1" s="93"/>
      <c r="CF1" s="93"/>
      <c r="CG1" s="93"/>
      <c r="CH1" s="93"/>
      <c r="CI1" s="93"/>
      <c r="CJ1" s="93"/>
      <c r="CK1" s="93"/>
      <c r="CL1" s="93"/>
      <c r="CM1" s="93"/>
      <c r="CN1" s="93"/>
      <c r="CO1" s="93"/>
      <c r="CP1" s="93"/>
      <c r="CQ1" s="93"/>
      <c r="CR1" s="93"/>
      <c r="CS1" s="93"/>
      <c r="CT1" s="93"/>
      <c r="CU1" s="93"/>
      <c r="CV1" s="93"/>
      <c r="CW1" s="93"/>
    </row>
    <row r="2" spans="1:101" s="52" customFormat="1" ht="23.25">
      <c r="A2" s="93" t="s">
        <v>76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93"/>
      <c r="BE2" s="93"/>
      <c r="BF2" s="93"/>
      <c r="BG2" s="93"/>
      <c r="BH2" s="93"/>
      <c r="BI2" s="93"/>
      <c r="BJ2" s="93"/>
      <c r="BK2" s="93"/>
      <c r="BL2" s="93"/>
      <c r="BM2" s="93"/>
      <c r="BN2" s="93"/>
      <c r="BO2" s="93"/>
      <c r="BP2" s="93"/>
      <c r="BQ2" s="93"/>
      <c r="BR2" s="93"/>
      <c r="BS2" s="93"/>
      <c r="BT2" s="93"/>
      <c r="BU2" s="93"/>
      <c r="BV2" s="93"/>
      <c r="BW2" s="93"/>
      <c r="BX2" s="93"/>
      <c r="BY2" s="93"/>
      <c r="BZ2" s="93"/>
      <c r="CA2" s="93"/>
      <c r="CB2" s="93"/>
      <c r="CC2" s="93"/>
      <c r="CD2" s="93"/>
      <c r="CE2" s="93"/>
      <c r="CF2" s="93"/>
      <c r="CG2" s="93"/>
      <c r="CH2" s="93"/>
      <c r="CI2" s="93"/>
      <c r="CJ2" s="93"/>
      <c r="CK2" s="93"/>
      <c r="CL2" s="93"/>
      <c r="CM2" s="93"/>
      <c r="CN2" s="93"/>
      <c r="CO2" s="93"/>
      <c r="CP2" s="93"/>
      <c r="CQ2" s="93"/>
      <c r="CR2" s="93"/>
      <c r="CS2" s="93"/>
      <c r="CT2" s="93"/>
      <c r="CU2" s="93"/>
      <c r="CV2" s="93"/>
      <c r="CW2" s="93"/>
    </row>
    <row r="3" spans="1:101" s="52" customFormat="1" ht="23.25">
      <c r="A3" s="93" t="s">
        <v>211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/>
      <c r="BF3" s="93"/>
      <c r="BG3" s="93"/>
      <c r="BH3" s="93"/>
      <c r="BI3" s="93"/>
      <c r="BJ3" s="93"/>
      <c r="BK3" s="93"/>
      <c r="BL3" s="93"/>
      <c r="BM3" s="93"/>
      <c r="BN3" s="93"/>
      <c r="BO3" s="93"/>
      <c r="BP3" s="93"/>
      <c r="BQ3" s="93"/>
      <c r="BR3" s="93"/>
      <c r="BS3" s="93"/>
      <c r="BT3" s="93"/>
      <c r="BU3" s="93"/>
      <c r="BV3" s="93"/>
      <c r="BW3" s="93"/>
      <c r="BX3" s="93"/>
      <c r="BY3" s="93"/>
      <c r="BZ3" s="93"/>
      <c r="CA3" s="93"/>
      <c r="CB3" s="93"/>
      <c r="CC3" s="93"/>
      <c r="CD3" s="93"/>
      <c r="CE3" s="93"/>
      <c r="CF3" s="93"/>
      <c r="CG3" s="93"/>
      <c r="CH3" s="93"/>
      <c r="CI3" s="93"/>
      <c r="CJ3" s="93"/>
      <c r="CK3" s="93"/>
      <c r="CL3" s="93"/>
      <c r="CM3" s="93"/>
      <c r="CN3" s="93"/>
      <c r="CO3" s="93"/>
      <c r="CP3" s="93"/>
      <c r="CQ3" s="93"/>
      <c r="CR3" s="93"/>
      <c r="CS3" s="93"/>
      <c r="CT3" s="93"/>
      <c r="CU3" s="93"/>
      <c r="CV3" s="93"/>
      <c r="CW3" s="93"/>
    </row>
    <row r="4" spans="1:101" s="52" customFormat="1" ht="24" thickBot="1">
      <c r="A4" s="93" t="s">
        <v>212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93"/>
      <c r="BG4" s="93"/>
      <c r="BH4" s="93"/>
      <c r="BI4" s="93"/>
      <c r="BJ4" s="93"/>
      <c r="BK4" s="93"/>
      <c r="BL4" s="93"/>
      <c r="BM4" s="93"/>
      <c r="BN4" s="93"/>
      <c r="BO4" s="93"/>
      <c r="BP4" s="93"/>
      <c r="BQ4" s="93"/>
      <c r="BR4" s="93"/>
      <c r="BS4" s="93"/>
      <c r="BT4" s="93"/>
      <c r="BU4" s="93"/>
      <c r="BV4" s="93"/>
      <c r="BW4" s="93"/>
      <c r="BX4" s="93"/>
      <c r="BY4" s="93"/>
      <c r="BZ4" s="93"/>
      <c r="CA4" s="93"/>
      <c r="CB4" s="93"/>
      <c r="CC4" s="93"/>
      <c r="CD4" s="93"/>
      <c r="CE4" s="93"/>
      <c r="CF4" s="93"/>
      <c r="CG4" s="93"/>
      <c r="CH4" s="93"/>
      <c r="CI4" s="93"/>
      <c r="CJ4" s="93"/>
      <c r="CK4" s="93"/>
      <c r="CL4" s="93"/>
      <c r="CM4" s="93"/>
      <c r="CN4" s="93"/>
      <c r="CO4" s="93"/>
      <c r="CP4" s="93"/>
      <c r="CQ4" s="93"/>
      <c r="CR4" s="93"/>
      <c r="CS4" s="93"/>
      <c r="CT4" s="93"/>
      <c r="CU4" s="93"/>
      <c r="CV4" s="93"/>
      <c r="CW4" s="93"/>
    </row>
    <row r="5" spans="1:101" s="54" customFormat="1" ht="22.5">
      <c r="A5" s="53"/>
      <c r="B5" s="53"/>
      <c r="C5" s="53"/>
      <c r="D5" s="78" t="s">
        <v>59</v>
      </c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9"/>
      <c r="AU5" s="79"/>
      <c r="AV5" s="80"/>
      <c r="AW5" s="97" t="s">
        <v>60</v>
      </c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79"/>
      <c r="BQ5" s="79"/>
      <c r="BR5" s="79"/>
      <c r="BS5" s="79"/>
      <c r="BT5" s="79"/>
      <c r="BU5" s="79"/>
      <c r="BV5" s="79"/>
      <c r="BW5" s="79"/>
      <c r="BX5" s="79"/>
      <c r="BY5" s="79"/>
      <c r="BZ5" s="79"/>
      <c r="CA5" s="79"/>
      <c r="CB5" s="79"/>
      <c r="CC5" s="79"/>
      <c r="CD5" s="79"/>
      <c r="CE5" s="79"/>
      <c r="CF5" s="79"/>
      <c r="CG5" s="79"/>
      <c r="CH5" s="79"/>
      <c r="CI5" s="79"/>
      <c r="CJ5" s="79"/>
      <c r="CK5" s="79"/>
      <c r="CL5" s="79"/>
      <c r="CM5" s="79"/>
      <c r="CN5" s="79"/>
      <c r="CO5" s="80"/>
      <c r="CP5" s="53"/>
      <c r="CQ5" s="53"/>
      <c r="CR5" s="53"/>
      <c r="CS5" s="53"/>
      <c r="CT5" s="53"/>
      <c r="CU5" s="53"/>
      <c r="CV5" s="53"/>
      <c r="CW5" s="53"/>
    </row>
    <row r="6" spans="1:101" ht="63.75" customHeight="1">
      <c r="A6" s="82" t="s">
        <v>4</v>
      </c>
      <c r="B6" s="82" t="s">
        <v>5</v>
      </c>
      <c r="C6" s="84" t="s">
        <v>6</v>
      </c>
      <c r="D6" s="82" t="s">
        <v>155</v>
      </c>
      <c r="E6" s="84"/>
      <c r="F6" s="84"/>
      <c r="G6" s="84"/>
      <c r="H6" s="84"/>
      <c r="I6" s="84"/>
      <c r="J6" s="82" t="s">
        <v>156</v>
      </c>
      <c r="K6" s="84"/>
      <c r="L6" s="84"/>
      <c r="M6" s="84"/>
      <c r="N6" s="84"/>
      <c r="O6" s="84"/>
      <c r="P6" s="82" t="s">
        <v>173</v>
      </c>
      <c r="Q6" s="84"/>
      <c r="R6" s="84"/>
      <c r="S6" s="84"/>
      <c r="T6" s="84"/>
      <c r="U6" s="84"/>
      <c r="V6" s="82" t="s">
        <v>157</v>
      </c>
      <c r="W6" s="84"/>
      <c r="X6" s="84"/>
      <c r="Y6" s="84"/>
      <c r="Z6" s="84"/>
      <c r="AA6" s="84"/>
      <c r="AB6" s="82" t="s">
        <v>158</v>
      </c>
      <c r="AC6" s="84"/>
      <c r="AD6" s="84"/>
      <c r="AE6" s="84"/>
      <c r="AF6" s="84"/>
      <c r="AG6" s="84"/>
      <c r="AH6" s="81" t="s">
        <v>172</v>
      </c>
      <c r="AI6" s="81"/>
      <c r="AJ6" s="81"/>
      <c r="AK6" s="81"/>
      <c r="AL6" s="81" t="s">
        <v>159</v>
      </c>
      <c r="AM6" s="81"/>
      <c r="AN6" s="81"/>
      <c r="AO6" s="81"/>
      <c r="AP6" s="81" t="s">
        <v>160</v>
      </c>
      <c r="AQ6" s="81"/>
      <c r="AR6" s="81"/>
      <c r="AS6" s="81"/>
      <c r="AT6" s="81" t="s">
        <v>161</v>
      </c>
      <c r="AU6" s="81"/>
      <c r="AV6" s="81"/>
      <c r="AW6" s="82" t="s">
        <v>162</v>
      </c>
      <c r="AX6" s="84"/>
      <c r="AY6" s="84"/>
      <c r="AZ6" s="84"/>
      <c r="BA6" s="84"/>
      <c r="BB6" s="84"/>
      <c r="BC6" s="82" t="s">
        <v>163</v>
      </c>
      <c r="BD6" s="84"/>
      <c r="BE6" s="84"/>
      <c r="BF6" s="84"/>
      <c r="BG6" s="84"/>
      <c r="BH6" s="84"/>
      <c r="BI6" s="82" t="s">
        <v>164</v>
      </c>
      <c r="BJ6" s="84"/>
      <c r="BK6" s="84"/>
      <c r="BL6" s="84"/>
      <c r="BM6" s="84"/>
      <c r="BN6" s="84"/>
      <c r="BO6" s="82" t="s">
        <v>165</v>
      </c>
      <c r="BP6" s="84"/>
      <c r="BQ6" s="84"/>
      <c r="BR6" s="84"/>
      <c r="BS6" s="84"/>
      <c r="BT6" s="84"/>
      <c r="BU6" s="82" t="s">
        <v>166</v>
      </c>
      <c r="BV6" s="84"/>
      <c r="BW6" s="84"/>
      <c r="BX6" s="84"/>
      <c r="BY6" s="84"/>
      <c r="BZ6" s="84"/>
      <c r="CA6" s="81" t="s">
        <v>167</v>
      </c>
      <c r="CB6" s="81"/>
      <c r="CC6" s="81"/>
      <c r="CD6" s="81"/>
      <c r="CE6" s="81" t="s">
        <v>168</v>
      </c>
      <c r="CF6" s="81"/>
      <c r="CG6" s="81"/>
      <c r="CH6" s="81"/>
      <c r="CI6" s="81" t="s">
        <v>169</v>
      </c>
      <c r="CJ6" s="81"/>
      <c r="CK6" s="81"/>
      <c r="CL6" s="81"/>
      <c r="CM6" s="81" t="s">
        <v>162</v>
      </c>
      <c r="CN6" s="81"/>
      <c r="CO6" s="81"/>
      <c r="CP6" s="82" t="s">
        <v>7</v>
      </c>
      <c r="CQ6" s="82" t="s">
        <v>8</v>
      </c>
      <c r="CR6" s="82" t="s">
        <v>9</v>
      </c>
      <c r="CS6" s="88" t="s">
        <v>10</v>
      </c>
      <c r="CT6" s="88" t="s">
        <v>57</v>
      </c>
      <c r="CU6" s="88" t="s">
        <v>58</v>
      </c>
      <c r="CV6" s="88" t="s">
        <v>11</v>
      </c>
      <c r="CW6" s="88" t="s">
        <v>12</v>
      </c>
    </row>
    <row r="7" spans="1:101" ht="14.25" customHeight="1">
      <c r="A7" s="82"/>
      <c r="B7" s="82"/>
      <c r="C7" s="84"/>
      <c r="D7" s="68" t="s">
        <v>170</v>
      </c>
      <c r="E7" s="68" t="s">
        <v>171</v>
      </c>
      <c r="F7" s="68" t="s">
        <v>13</v>
      </c>
      <c r="G7" s="98" t="s">
        <v>31</v>
      </c>
      <c r="H7" s="82" t="s">
        <v>14</v>
      </c>
      <c r="I7" s="82" t="s">
        <v>15</v>
      </c>
      <c r="J7" s="68" t="s">
        <v>170</v>
      </c>
      <c r="K7" s="68" t="s">
        <v>171</v>
      </c>
      <c r="L7" s="68" t="s">
        <v>13</v>
      </c>
      <c r="M7" s="98" t="s">
        <v>31</v>
      </c>
      <c r="N7" s="82" t="s">
        <v>14</v>
      </c>
      <c r="O7" s="82" t="s">
        <v>15</v>
      </c>
      <c r="P7" s="68" t="s">
        <v>170</v>
      </c>
      <c r="Q7" s="68" t="s">
        <v>171</v>
      </c>
      <c r="R7" s="68" t="s">
        <v>13</v>
      </c>
      <c r="S7" s="98" t="s">
        <v>31</v>
      </c>
      <c r="T7" s="82" t="s">
        <v>14</v>
      </c>
      <c r="U7" s="82" t="s">
        <v>15</v>
      </c>
      <c r="V7" s="68" t="s">
        <v>170</v>
      </c>
      <c r="W7" s="68" t="s">
        <v>171</v>
      </c>
      <c r="X7" s="68" t="s">
        <v>13</v>
      </c>
      <c r="Y7" s="98" t="s">
        <v>31</v>
      </c>
      <c r="Z7" s="82" t="s">
        <v>14</v>
      </c>
      <c r="AA7" s="82" t="s">
        <v>15</v>
      </c>
      <c r="AB7" s="68" t="s">
        <v>170</v>
      </c>
      <c r="AC7" s="68" t="s">
        <v>171</v>
      </c>
      <c r="AD7" s="68" t="s">
        <v>13</v>
      </c>
      <c r="AE7" s="98" t="s">
        <v>31</v>
      </c>
      <c r="AF7" s="82" t="s">
        <v>14</v>
      </c>
      <c r="AG7" s="82" t="s">
        <v>15</v>
      </c>
      <c r="AH7" s="68" t="s">
        <v>0</v>
      </c>
      <c r="AI7" s="68" t="s">
        <v>1</v>
      </c>
      <c r="AJ7" s="82" t="s">
        <v>14</v>
      </c>
      <c r="AK7" s="82" t="s">
        <v>15</v>
      </c>
      <c r="AL7" s="68" t="s">
        <v>0</v>
      </c>
      <c r="AM7" s="68" t="s">
        <v>1</v>
      </c>
      <c r="AN7" s="82" t="s">
        <v>14</v>
      </c>
      <c r="AO7" s="82" t="s">
        <v>15</v>
      </c>
      <c r="AP7" s="68" t="s">
        <v>0</v>
      </c>
      <c r="AQ7" s="68" t="s">
        <v>1</v>
      </c>
      <c r="AR7" s="82" t="s">
        <v>14</v>
      </c>
      <c r="AS7" s="82" t="s">
        <v>15</v>
      </c>
      <c r="AT7" s="68" t="s">
        <v>0</v>
      </c>
      <c r="AU7" s="82" t="s">
        <v>14</v>
      </c>
      <c r="AV7" s="82" t="s">
        <v>15</v>
      </c>
      <c r="AW7" s="68" t="s">
        <v>170</v>
      </c>
      <c r="AX7" s="68" t="s">
        <v>171</v>
      </c>
      <c r="AY7" s="68" t="s">
        <v>13</v>
      </c>
      <c r="AZ7" s="98" t="s">
        <v>31</v>
      </c>
      <c r="BA7" s="82" t="s">
        <v>14</v>
      </c>
      <c r="BB7" s="82" t="s">
        <v>15</v>
      </c>
      <c r="BC7" s="68" t="s">
        <v>170</v>
      </c>
      <c r="BD7" s="68" t="s">
        <v>171</v>
      </c>
      <c r="BE7" s="68" t="s">
        <v>13</v>
      </c>
      <c r="BF7" s="98" t="s">
        <v>31</v>
      </c>
      <c r="BG7" s="82" t="s">
        <v>14</v>
      </c>
      <c r="BH7" s="82" t="s">
        <v>15</v>
      </c>
      <c r="BI7" s="68" t="s">
        <v>170</v>
      </c>
      <c r="BJ7" s="68" t="s">
        <v>171</v>
      </c>
      <c r="BK7" s="68" t="s">
        <v>13</v>
      </c>
      <c r="BL7" s="98" t="s">
        <v>31</v>
      </c>
      <c r="BM7" s="82" t="s">
        <v>14</v>
      </c>
      <c r="BN7" s="82" t="s">
        <v>15</v>
      </c>
      <c r="BO7" s="68" t="s">
        <v>170</v>
      </c>
      <c r="BP7" s="68" t="s">
        <v>171</v>
      </c>
      <c r="BQ7" s="68" t="s">
        <v>13</v>
      </c>
      <c r="BR7" s="98" t="s">
        <v>31</v>
      </c>
      <c r="BS7" s="82" t="s">
        <v>14</v>
      </c>
      <c r="BT7" s="82" t="s">
        <v>15</v>
      </c>
      <c r="BU7" s="68" t="s">
        <v>170</v>
      </c>
      <c r="BV7" s="68" t="s">
        <v>171</v>
      </c>
      <c r="BW7" s="68" t="s">
        <v>13</v>
      </c>
      <c r="BX7" s="98" t="s">
        <v>31</v>
      </c>
      <c r="BY7" s="82" t="s">
        <v>14</v>
      </c>
      <c r="BZ7" s="82" t="s">
        <v>15</v>
      </c>
      <c r="CA7" s="68" t="s">
        <v>0</v>
      </c>
      <c r="CB7" s="68" t="s">
        <v>1</v>
      </c>
      <c r="CC7" s="82" t="s">
        <v>14</v>
      </c>
      <c r="CD7" s="82" t="s">
        <v>15</v>
      </c>
      <c r="CE7" s="68" t="s">
        <v>0</v>
      </c>
      <c r="CF7" s="68" t="s">
        <v>1</v>
      </c>
      <c r="CG7" s="82" t="s">
        <v>14</v>
      </c>
      <c r="CH7" s="82" t="s">
        <v>15</v>
      </c>
      <c r="CI7" s="68" t="s">
        <v>0</v>
      </c>
      <c r="CJ7" s="68" t="s">
        <v>1</v>
      </c>
      <c r="CK7" s="82" t="s">
        <v>14</v>
      </c>
      <c r="CL7" s="82" t="s">
        <v>15</v>
      </c>
      <c r="CM7" s="68" t="s">
        <v>0</v>
      </c>
      <c r="CN7" s="82" t="s">
        <v>14</v>
      </c>
      <c r="CO7" s="82" t="s">
        <v>15</v>
      </c>
      <c r="CP7" s="82"/>
      <c r="CQ7" s="82"/>
      <c r="CR7" s="82"/>
      <c r="CS7" s="88"/>
      <c r="CT7" s="88"/>
      <c r="CU7" s="88"/>
      <c r="CV7" s="88"/>
      <c r="CW7" s="88"/>
    </row>
    <row r="8" spans="1:101">
      <c r="A8" s="82"/>
      <c r="B8" s="82"/>
      <c r="C8" s="84"/>
      <c r="D8" s="68">
        <v>50</v>
      </c>
      <c r="E8" s="68">
        <v>50</v>
      </c>
      <c r="F8" s="68">
        <v>100</v>
      </c>
      <c r="G8" s="99"/>
      <c r="H8" s="89"/>
      <c r="I8" s="82"/>
      <c r="J8" s="68">
        <v>50</v>
      </c>
      <c r="K8" s="68">
        <v>50</v>
      </c>
      <c r="L8" s="68">
        <v>100</v>
      </c>
      <c r="M8" s="99"/>
      <c r="N8" s="82"/>
      <c r="O8" s="82"/>
      <c r="P8" s="68">
        <v>50</v>
      </c>
      <c r="Q8" s="68">
        <v>50</v>
      </c>
      <c r="R8" s="68">
        <v>100</v>
      </c>
      <c r="S8" s="99"/>
      <c r="T8" s="82"/>
      <c r="U8" s="82"/>
      <c r="V8" s="68">
        <v>50</v>
      </c>
      <c r="W8" s="68">
        <v>50</v>
      </c>
      <c r="X8" s="68">
        <v>100</v>
      </c>
      <c r="Y8" s="99"/>
      <c r="Z8" s="82"/>
      <c r="AA8" s="82"/>
      <c r="AB8" s="68">
        <v>50</v>
      </c>
      <c r="AC8" s="68">
        <v>50</v>
      </c>
      <c r="AD8" s="68">
        <v>100</v>
      </c>
      <c r="AE8" s="99"/>
      <c r="AF8" s="82"/>
      <c r="AG8" s="82"/>
      <c r="AH8" s="68">
        <v>25</v>
      </c>
      <c r="AI8" s="68">
        <v>50</v>
      </c>
      <c r="AJ8" s="82"/>
      <c r="AK8" s="82"/>
      <c r="AL8" s="68">
        <v>25</v>
      </c>
      <c r="AM8" s="68">
        <v>50</v>
      </c>
      <c r="AN8" s="82"/>
      <c r="AO8" s="82"/>
      <c r="AP8" s="68">
        <v>25</v>
      </c>
      <c r="AQ8" s="68">
        <v>50</v>
      </c>
      <c r="AR8" s="82"/>
      <c r="AS8" s="82"/>
      <c r="AT8" s="68">
        <v>25</v>
      </c>
      <c r="AU8" s="82"/>
      <c r="AV8" s="82"/>
      <c r="AW8" s="68">
        <v>50</v>
      </c>
      <c r="AX8" s="68">
        <v>50</v>
      </c>
      <c r="AY8" s="68">
        <v>100</v>
      </c>
      <c r="AZ8" s="99"/>
      <c r="BA8" s="82"/>
      <c r="BB8" s="82"/>
      <c r="BC8" s="68">
        <v>50</v>
      </c>
      <c r="BD8" s="68">
        <v>50</v>
      </c>
      <c r="BE8" s="68">
        <v>100</v>
      </c>
      <c r="BF8" s="99"/>
      <c r="BG8" s="82"/>
      <c r="BH8" s="82"/>
      <c r="BI8" s="68">
        <v>50</v>
      </c>
      <c r="BJ8" s="68">
        <v>50</v>
      </c>
      <c r="BK8" s="68">
        <v>100</v>
      </c>
      <c r="BL8" s="99"/>
      <c r="BM8" s="82"/>
      <c r="BN8" s="82"/>
      <c r="BO8" s="68">
        <v>50</v>
      </c>
      <c r="BP8" s="68">
        <v>50</v>
      </c>
      <c r="BQ8" s="68">
        <v>100</v>
      </c>
      <c r="BR8" s="99"/>
      <c r="BS8" s="82"/>
      <c r="BT8" s="82"/>
      <c r="BU8" s="68">
        <v>50</v>
      </c>
      <c r="BV8" s="68">
        <v>50</v>
      </c>
      <c r="BW8" s="68">
        <v>100</v>
      </c>
      <c r="BX8" s="99"/>
      <c r="BY8" s="82"/>
      <c r="BZ8" s="82"/>
      <c r="CA8" s="68">
        <v>25</v>
      </c>
      <c r="CB8" s="68">
        <v>50</v>
      </c>
      <c r="CC8" s="82"/>
      <c r="CD8" s="82"/>
      <c r="CE8" s="68">
        <v>25</v>
      </c>
      <c r="CF8" s="68">
        <v>50</v>
      </c>
      <c r="CG8" s="82"/>
      <c r="CH8" s="82"/>
      <c r="CI8" s="68">
        <v>25</v>
      </c>
      <c r="CJ8" s="68">
        <v>25</v>
      </c>
      <c r="CK8" s="82"/>
      <c r="CL8" s="82"/>
      <c r="CM8" s="68">
        <v>25</v>
      </c>
      <c r="CN8" s="82"/>
      <c r="CO8" s="82"/>
      <c r="CP8" s="51">
        <v>40</v>
      </c>
      <c r="CQ8" s="51">
        <v>10</v>
      </c>
      <c r="CR8" s="51">
        <f>CP8+CQ8</f>
        <v>50</v>
      </c>
      <c r="CS8" s="88"/>
      <c r="CT8" s="88"/>
      <c r="CU8" s="88"/>
      <c r="CV8" s="88"/>
      <c r="CW8" s="88"/>
    </row>
    <row r="9" spans="1:101">
      <c r="A9" s="50">
        <v>1</v>
      </c>
      <c r="B9" s="41" t="s">
        <v>179</v>
      </c>
      <c r="C9" s="66" t="s">
        <v>213</v>
      </c>
      <c r="D9" s="41">
        <v>32</v>
      </c>
      <c r="E9" s="41">
        <v>35</v>
      </c>
      <c r="F9" s="41">
        <v>67</v>
      </c>
      <c r="G9" s="56">
        <f t="shared" ref="G9:G72" si="0">COUNTIF(D9:E9,"AB")</f>
        <v>0</v>
      </c>
      <c r="H9" s="41" t="s">
        <v>69</v>
      </c>
      <c r="I9" s="41">
        <v>32</v>
      </c>
      <c r="J9" s="41">
        <v>28</v>
      </c>
      <c r="K9" s="41">
        <v>21</v>
      </c>
      <c r="L9" s="41">
        <v>49</v>
      </c>
      <c r="M9" s="56">
        <f t="shared" ref="M9:M72" si="1">COUNTIF(J9:K9,"AB")</f>
        <v>0</v>
      </c>
      <c r="N9" s="41" t="s">
        <v>71</v>
      </c>
      <c r="O9" s="41">
        <v>20</v>
      </c>
      <c r="P9" s="41">
        <v>28</v>
      </c>
      <c r="Q9" s="41">
        <v>25</v>
      </c>
      <c r="R9" s="41">
        <v>53</v>
      </c>
      <c r="S9" s="56">
        <f t="shared" ref="S9:S72" si="2">COUNTIF(P9:Q9,"AB")</f>
        <v>0</v>
      </c>
      <c r="T9" s="41" t="s">
        <v>68</v>
      </c>
      <c r="U9" s="41">
        <v>24</v>
      </c>
      <c r="V9" s="41">
        <v>29</v>
      </c>
      <c r="W9" s="41">
        <v>20</v>
      </c>
      <c r="X9" s="41">
        <v>49</v>
      </c>
      <c r="Y9" s="56">
        <f t="shared" ref="Y9:Y72" si="3">COUNTIF(V9:W9,"AB")</f>
        <v>0</v>
      </c>
      <c r="Z9" s="41" t="s">
        <v>71</v>
      </c>
      <c r="AA9" s="41">
        <v>20</v>
      </c>
      <c r="AB9" s="41">
        <v>25</v>
      </c>
      <c r="AC9" s="41">
        <v>35</v>
      </c>
      <c r="AD9" s="41">
        <v>60</v>
      </c>
      <c r="AE9" s="56">
        <f t="shared" ref="AE9:AE72" si="4">COUNTIF(AB9:AC9,"AB")</f>
        <v>0</v>
      </c>
      <c r="AF9" s="41" t="s">
        <v>69</v>
      </c>
      <c r="AG9" s="41">
        <v>32</v>
      </c>
      <c r="AH9" s="41">
        <v>14</v>
      </c>
      <c r="AI9" s="41">
        <v>23</v>
      </c>
      <c r="AJ9" s="41" t="s">
        <v>71</v>
      </c>
      <c r="AK9" s="41">
        <v>5</v>
      </c>
      <c r="AL9" s="41">
        <v>15</v>
      </c>
      <c r="AM9" s="41">
        <v>40</v>
      </c>
      <c r="AN9" s="41" t="s">
        <v>67</v>
      </c>
      <c r="AO9" s="41">
        <v>18</v>
      </c>
      <c r="AP9" s="41">
        <v>16</v>
      </c>
      <c r="AQ9" s="41">
        <v>37</v>
      </c>
      <c r="AR9" s="41" t="s">
        <v>67</v>
      </c>
      <c r="AS9" s="41">
        <v>9</v>
      </c>
      <c r="AT9" s="41">
        <v>16</v>
      </c>
      <c r="AU9" s="41" t="s">
        <v>69</v>
      </c>
      <c r="AV9" s="41">
        <v>8</v>
      </c>
      <c r="AW9" s="41">
        <v>28</v>
      </c>
      <c r="AX9" s="41">
        <v>21</v>
      </c>
      <c r="AY9" s="41">
        <v>49</v>
      </c>
      <c r="AZ9" s="56">
        <f t="shared" ref="AZ9:AZ72" si="5">COUNTIF(AW9:AX9,"AB")</f>
        <v>0</v>
      </c>
      <c r="BA9" s="41" t="s">
        <v>71</v>
      </c>
      <c r="BB9" s="41">
        <v>20</v>
      </c>
      <c r="BC9" s="41">
        <v>24</v>
      </c>
      <c r="BD9" s="41">
        <v>26</v>
      </c>
      <c r="BE9" s="41">
        <v>50</v>
      </c>
      <c r="BF9" s="56">
        <f t="shared" ref="BF9:BF72" si="6">COUNTIF(BC9:BD9,"AB")</f>
        <v>0</v>
      </c>
      <c r="BG9" s="41" t="s">
        <v>68</v>
      </c>
      <c r="BH9" s="41">
        <v>18</v>
      </c>
      <c r="BI9" s="41">
        <v>21</v>
      </c>
      <c r="BJ9" s="41">
        <v>5</v>
      </c>
      <c r="BK9" s="41">
        <v>26</v>
      </c>
      <c r="BL9" s="56">
        <f t="shared" ref="BL9:BL72" si="7">COUNTIF(BI9:BJ9,"AB")</f>
        <v>0</v>
      </c>
      <c r="BM9" s="41" t="s">
        <v>66</v>
      </c>
      <c r="BN9" s="41">
        <v>0</v>
      </c>
      <c r="BO9" s="41">
        <v>22</v>
      </c>
      <c r="BP9" s="41">
        <v>26</v>
      </c>
      <c r="BQ9" s="41">
        <v>48</v>
      </c>
      <c r="BR9" s="56">
        <f t="shared" ref="BR9:BR72" si="8">COUNTIF(BO9:BP9,"AB")</f>
        <v>0</v>
      </c>
      <c r="BS9" s="41" t="s">
        <v>71</v>
      </c>
      <c r="BT9" s="41">
        <v>20</v>
      </c>
      <c r="BU9" s="41">
        <v>29</v>
      </c>
      <c r="BV9" s="41">
        <v>15</v>
      </c>
      <c r="BW9" s="41">
        <v>44</v>
      </c>
      <c r="BX9" s="56">
        <f t="shared" ref="BX9:BX72" si="9">COUNTIF(BU9:BV9,"AB")</f>
        <v>0</v>
      </c>
      <c r="BY9" s="41" t="s">
        <v>66</v>
      </c>
      <c r="BZ9" s="41">
        <v>0</v>
      </c>
      <c r="CA9" s="41">
        <v>13</v>
      </c>
      <c r="CB9" s="41" t="s">
        <v>73</v>
      </c>
      <c r="CC9" s="41" t="s">
        <v>66</v>
      </c>
      <c r="CD9" s="41">
        <v>0</v>
      </c>
      <c r="CE9" s="41">
        <v>14</v>
      </c>
      <c r="CF9" s="41">
        <v>22</v>
      </c>
      <c r="CG9" s="41" t="s">
        <v>71</v>
      </c>
      <c r="CH9" s="41">
        <v>10</v>
      </c>
      <c r="CI9" s="41">
        <v>12</v>
      </c>
      <c r="CJ9" s="41">
        <v>22</v>
      </c>
      <c r="CK9" s="41" t="s">
        <v>71</v>
      </c>
      <c r="CL9" s="41">
        <v>5</v>
      </c>
      <c r="CM9" s="41">
        <v>12</v>
      </c>
      <c r="CN9" s="41" t="s">
        <v>71</v>
      </c>
      <c r="CO9" s="41">
        <v>5</v>
      </c>
      <c r="CP9" s="57">
        <f t="shared" ref="CP9:CP72" si="10">(I9)+(O9)+(U9)+(AA9)+(AG9)+(BB9)+(BH9)+(BN9)+(BT9)+(BZ9)</f>
        <v>186</v>
      </c>
      <c r="CQ9" s="57">
        <f t="shared" ref="CQ9:CQ72" si="11">AK9+AO9+AS9+AV9+CD9+CH9+CL9+CO9</f>
        <v>60</v>
      </c>
      <c r="CR9" s="58">
        <f t="shared" ref="CR9:CR72" si="12">IF(CV9=0,(CP9+CQ9)/$CR$8,0)</f>
        <v>0</v>
      </c>
      <c r="CS9" s="57" t="str">
        <f t="shared" ref="CS9:CS72" si="13">IF(CR9=0,"Fail",IF(CR9&gt;7.74,"Dist",IF(CR9&gt;6.74,"FC",IF(CR9&gt;6.24,"HSC",IF(CR9&gt;5.4,"SC","Pass")))))</f>
        <v>Fail</v>
      </c>
      <c r="CT9" s="57">
        <f t="shared" ref="CT9:CT72" si="14">COUNTIF(H9,"F")+COUNTIF(N9,"F")+COUNTIF(T9,"F")+COUNTIF(Z9,"F")+COUNTIF(AF9,"F")+COUNTIF(BA9,"F")+COUNTIF(BG9,"F")+COUNTIF(BM9,"F")+COUNTIF(BS9,"F")+COUNTIF(BY9,"F")</f>
        <v>2</v>
      </c>
      <c r="CU9" s="57">
        <f t="shared" ref="CU9:CU72" si="15">COUNTIF(AJ9,"F")+COUNTIF(AN9,"F")+COUNTIF(AR9,"F")+COUNTIF(AU9,"F")+COUNTIF(CK9,"F")+COUNTIF(CC9,"F")+COUNTIF(CG9,"F")+COUNTIF(CN9,"F")</f>
        <v>1</v>
      </c>
      <c r="CV9" s="57">
        <f t="shared" ref="CV9:CV27" si="16">COUNTIF(I9:CO9,"F")</f>
        <v>3</v>
      </c>
      <c r="CW9" s="57" t="str">
        <f t="shared" ref="CW9:CW40" si="17">IF(CV9=0,RANK(CR9,$CR$9:$CR$98,0),"-")</f>
        <v>-</v>
      </c>
    </row>
    <row r="10" spans="1:101">
      <c r="A10" s="50">
        <v>2</v>
      </c>
      <c r="B10" s="41" t="s">
        <v>180</v>
      </c>
      <c r="C10" s="66" t="s">
        <v>214</v>
      </c>
      <c r="D10" s="41">
        <v>43</v>
      </c>
      <c r="E10" s="41">
        <v>27</v>
      </c>
      <c r="F10" s="41">
        <v>70</v>
      </c>
      <c r="G10" s="56">
        <f t="shared" si="0"/>
        <v>0</v>
      </c>
      <c r="H10" s="41" t="s">
        <v>67</v>
      </c>
      <c r="I10" s="41">
        <v>36</v>
      </c>
      <c r="J10" s="41">
        <v>26</v>
      </c>
      <c r="K10" s="41">
        <v>30</v>
      </c>
      <c r="L10" s="41">
        <v>56</v>
      </c>
      <c r="M10" s="56">
        <f t="shared" si="1"/>
        <v>0</v>
      </c>
      <c r="N10" s="41" t="s">
        <v>70</v>
      </c>
      <c r="O10" s="41">
        <v>28</v>
      </c>
      <c r="P10" s="41">
        <v>40</v>
      </c>
      <c r="Q10" s="41">
        <v>26</v>
      </c>
      <c r="R10" s="41">
        <v>66</v>
      </c>
      <c r="S10" s="56">
        <f t="shared" si="2"/>
        <v>0</v>
      </c>
      <c r="T10" s="41" t="s">
        <v>69</v>
      </c>
      <c r="U10" s="41">
        <v>32</v>
      </c>
      <c r="V10" s="41">
        <v>40</v>
      </c>
      <c r="W10" s="41">
        <v>22</v>
      </c>
      <c r="X10" s="41">
        <v>62</v>
      </c>
      <c r="Y10" s="56">
        <f t="shared" si="3"/>
        <v>0</v>
      </c>
      <c r="Z10" s="41" t="s">
        <v>69</v>
      </c>
      <c r="AA10" s="41">
        <v>32</v>
      </c>
      <c r="AB10" s="41">
        <v>43</v>
      </c>
      <c r="AC10" s="41">
        <v>39</v>
      </c>
      <c r="AD10" s="41">
        <v>82</v>
      </c>
      <c r="AE10" s="56">
        <f t="shared" si="4"/>
        <v>0</v>
      </c>
      <c r="AF10" s="41" t="s">
        <v>65</v>
      </c>
      <c r="AG10" s="41">
        <v>40</v>
      </c>
      <c r="AH10" s="41">
        <v>19</v>
      </c>
      <c r="AI10" s="41">
        <v>42</v>
      </c>
      <c r="AJ10" s="41" t="s">
        <v>65</v>
      </c>
      <c r="AK10" s="41">
        <v>10</v>
      </c>
      <c r="AL10" s="41">
        <v>20</v>
      </c>
      <c r="AM10" s="41">
        <v>42</v>
      </c>
      <c r="AN10" s="41" t="s">
        <v>65</v>
      </c>
      <c r="AO10" s="41">
        <v>20</v>
      </c>
      <c r="AP10" s="41">
        <v>21</v>
      </c>
      <c r="AQ10" s="41">
        <v>40</v>
      </c>
      <c r="AR10" s="41" t="s">
        <v>65</v>
      </c>
      <c r="AS10" s="41">
        <v>10</v>
      </c>
      <c r="AT10" s="41">
        <v>18</v>
      </c>
      <c r="AU10" s="41" t="s">
        <v>67</v>
      </c>
      <c r="AV10" s="41">
        <v>9</v>
      </c>
      <c r="AW10" s="41">
        <v>43</v>
      </c>
      <c r="AX10" s="41">
        <v>39</v>
      </c>
      <c r="AY10" s="41">
        <v>82</v>
      </c>
      <c r="AZ10" s="56">
        <f t="shared" si="5"/>
        <v>0</v>
      </c>
      <c r="BA10" s="41" t="s">
        <v>65</v>
      </c>
      <c r="BB10" s="41">
        <v>40</v>
      </c>
      <c r="BC10" s="41">
        <v>39</v>
      </c>
      <c r="BD10" s="41">
        <v>40</v>
      </c>
      <c r="BE10" s="41">
        <v>79</v>
      </c>
      <c r="BF10" s="56">
        <f t="shared" si="6"/>
        <v>0</v>
      </c>
      <c r="BG10" s="41" t="s">
        <v>67</v>
      </c>
      <c r="BH10" s="41">
        <v>27</v>
      </c>
      <c r="BI10" s="41">
        <v>33</v>
      </c>
      <c r="BJ10" s="41">
        <v>31</v>
      </c>
      <c r="BK10" s="41">
        <v>64</v>
      </c>
      <c r="BL10" s="56">
        <f t="shared" si="7"/>
        <v>0</v>
      </c>
      <c r="BM10" s="41" t="s">
        <v>69</v>
      </c>
      <c r="BN10" s="41">
        <v>32</v>
      </c>
      <c r="BO10" s="41">
        <v>35</v>
      </c>
      <c r="BP10" s="41">
        <v>44</v>
      </c>
      <c r="BQ10" s="41">
        <v>79</v>
      </c>
      <c r="BR10" s="56">
        <f t="shared" si="8"/>
        <v>0</v>
      </c>
      <c r="BS10" s="41" t="s">
        <v>67</v>
      </c>
      <c r="BT10" s="41">
        <v>36</v>
      </c>
      <c r="BU10" s="41">
        <v>39</v>
      </c>
      <c r="BV10" s="41">
        <v>33</v>
      </c>
      <c r="BW10" s="41">
        <v>72</v>
      </c>
      <c r="BX10" s="56">
        <f t="shared" si="9"/>
        <v>0</v>
      </c>
      <c r="BY10" s="41" t="s">
        <v>67</v>
      </c>
      <c r="BZ10" s="41">
        <v>36</v>
      </c>
      <c r="CA10" s="41">
        <v>22</v>
      </c>
      <c r="CB10" s="41">
        <v>40</v>
      </c>
      <c r="CC10" s="41" t="s">
        <v>65</v>
      </c>
      <c r="CD10" s="41">
        <v>20</v>
      </c>
      <c r="CE10" s="41">
        <v>21</v>
      </c>
      <c r="CF10" s="41">
        <v>37</v>
      </c>
      <c r="CG10" s="41" t="s">
        <v>67</v>
      </c>
      <c r="CH10" s="41">
        <v>18</v>
      </c>
      <c r="CI10" s="41">
        <v>23</v>
      </c>
      <c r="CJ10" s="41">
        <v>45</v>
      </c>
      <c r="CK10" s="41" t="s">
        <v>65</v>
      </c>
      <c r="CL10" s="41">
        <v>10</v>
      </c>
      <c r="CM10" s="41">
        <v>23</v>
      </c>
      <c r="CN10" s="41" t="s">
        <v>65</v>
      </c>
      <c r="CO10" s="41">
        <v>10</v>
      </c>
      <c r="CP10" s="57">
        <f t="shared" si="10"/>
        <v>339</v>
      </c>
      <c r="CQ10" s="57">
        <f t="shared" si="11"/>
        <v>107</v>
      </c>
      <c r="CR10" s="58">
        <f t="shared" si="12"/>
        <v>8.92</v>
      </c>
      <c r="CS10" s="57" t="str">
        <f t="shared" si="13"/>
        <v>Dist</v>
      </c>
      <c r="CT10" s="57">
        <f t="shared" si="14"/>
        <v>0</v>
      </c>
      <c r="CU10" s="57">
        <f t="shared" si="15"/>
        <v>0</v>
      </c>
      <c r="CV10" s="57">
        <f t="shared" si="16"/>
        <v>0</v>
      </c>
      <c r="CW10" s="57">
        <f t="shared" si="17"/>
        <v>3</v>
      </c>
    </row>
    <row r="11" spans="1:101">
      <c r="A11" s="50">
        <v>3</v>
      </c>
      <c r="B11" s="41" t="s">
        <v>181</v>
      </c>
      <c r="C11" s="66" t="s">
        <v>215</v>
      </c>
      <c r="D11" s="41">
        <v>31</v>
      </c>
      <c r="E11" s="41">
        <v>32</v>
      </c>
      <c r="F11" s="41">
        <v>63</v>
      </c>
      <c r="G11" s="56">
        <f t="shared" si="0"/>
        <v>0</v>
      </c>
      <c r="H11" s="41" t="s">
        <v>69</v>
      </c>
      <c r="I11" s="41">
        <v>32</v>
      </c>
      <c r="J11" s="41">
        <v>30</v>
      </c>
      <c r="K11" s="41">
        <v>30</v>
      </c>
      <c r="L11" s="41">
        <v>60</v>
      </c>
      <c r="M11" s="56">
        <f t="shared" si="1"/>
        <v>0</v>
      </c>
      <c r="N11" s="41" t="s">
        <v>69</v>
      </c>
      <c r="O11" s="41">
        <v>32</v>
      </c>
      <c r="P11" s="41">
        <v>32</v>
      </c>
      <c r="Q11" s="41">
        <v>17</v>
      </c>
      <c r="R11" s="41">
        <v>49</v>
      </c>
      <c r="S11" s="56">
        <f t="shared" si="2"/>
        <v>0</v>
      </c>
      <c r="T11" s="41" t="s">
        <v>66</v>
      </c>
      <c r="U11" s="41">
        <v>0</v>
      </c>
      <c r="V11" s="41">
        <v>28</v>
      </c>
      <c r="W11" s="41">
        <v>27</v>
      </c>
      <c r="X11" s="41">
        <v>55</v>
      </c>
      <c r="Y11" s="56">
        <f t="shared" si="3"/>
        <v>0</v>
      </c>
      <c r="Z11" s="41" t="s">
        <v>70</v>
      </c>
      <c r="AA11" s="41">
        <v>28</v>
      </c>
      <c r="AB11" s="41">
        <v>32</v>
      </c>
      <c r="AC11" s="41">
        <v>27</v>
      </c>
      <c r="AD11" s="41">
        <v>59</v>
      </c>
      <c r="AE11" s="56">
        <f t="shared" si="4"/>
        <v>0</v>
      </c>
      <c r="AF11" s="41" t="s">
        <v>70</v>
      </c>
      <c r="AG11" s="41">
        <v>28</v>
      </c>
      <c r="AH11" s="41">
        <v>21</v>
      </c>
      <c r="AI11" s="41">
        <v>30</v>
      </c>
      <c r="AJ11" s="41" t="s">
        <v>69</v>
      </c>
      <c r="AK11" s="41">
        <v>8</v>
      </c>
      <c r="AL11" s="41">
        <v>22</v>
      </c>
      <c r="AM11" s="41">
        <v>43</v>
      </c>
      <c r="AN11" s="41" t="s">
        <v>65</v>
      </c>
      <c r="AO11" s="41">
        <v>20</v>
      </c>
      <c r="AP11" s="41">
        <v>22</v>
      </c>
      <c r="AQ11" s="41">
        <v>39</v>
      </c>
      <c r="AR11" s="41" t="s">
        <v>65</v>
      </c>
      <c r="AS11" s="41">
        <v>10</v>
      </c>
      <c r="AT11" s="41">
        <v>20</v>
      </c>
      <c r="AU11" s="41" t="s">
        <v>65</v>
      </c>
      <c r="AV11" s="41">
        <v>10</v>
      </c>
      <c r="AW11" s="41">
        <v>32</v>
      </c>
      <c r="AX11" s="41">
        <v>10</v>
      </c>
      <c r="AY11" s="41">
        <v>42</v>
      </c>
      <c r="AZ11" s="56">
        <f t="shared" si="5"/>
        <v>0</v>
      </c>
      <c r="BA11" s="41" t="s">
        <v>66</v>
      </c>
      <c r="BB11" s="41">
        <v>0</v>
      </c>
      <c r="BC11" s="41">
        <v>27</v>
      </c>
      <c r="BD11" s="41">
        <v>35</v>
      </c>
      <c r="BE11" s="41">
        <v>62</v>
      </c>
      <c r="BF11" s="56">
        <f t="shared" si="6"/>
        <v>0</v>
      </c>
      <c r="BG11" s="41" t="s">
        <v>69</v>
      </c>
      <c r="BH11" s="41">
        <v>24</v>
      </c>
      <c r="BI11" s="41">
        <v>30</v>
      </c>
      <c r="BJ11" s="41">
        <v>25</v>
      </c>
      <c r="BK11" s="41">
        <v>55</v>
      </c>
      <c r="BL11" s="56">
        <f t="shared" si="7"/>
        <v>0</v>
      </c>
      <c r="BM11" s="41" t="s">
        <v>70</v>
      </c>
      <c r="BN11" s="41">
        <v>28</v>
      </c>
      <c r="BO11" s="41">
        <v>29</v>
      </c>
      <c r="BP11" s="41">
        <v>29</v>
      </c>
      <c r="BQ11" s="41">
        <v>58</v>
      </c>
      <c r="BR11" s="56">
        <f t="shared" si="8"/>
        <v>0</v>
      </c>
      <c r="BS11" s="41" t="s">
        <v>70</v>
      </c>
      <c r="BT11" s="41">
        <v>28</v>
      </c>
      <c r="BU11" s="41">
        <v>26</v>
      </c>
      <c r="BV11" s="41">
        <v>21</v>
      </c>
      <c r="BW11" s="41">
        <v>47</v>
      </c>
      <c r="BX11" s="56">
        <f t="shared" si="9"/>
        <v>0</v>
      </c>
      <c r="BY11" s="41" t="s">
        <v>71</v>
      </c>
      <c r="BZ11" s="41">
        <v>20</v>
      </c>
      <c r="CA11" s="41">
        <v>20</v>
      </c>
      <c r="CB11" s="41">
        <v>25</v>
      </c>
      <c r="CC11" s="41" t="s">
        <v>69</v>
      </c>
      <c r="CD11" s="41">
        <v>16</v>
      </c>
      <c r="CE11" s="41">
        <v>20</v>
      </c>
      <c r="CF11" s="41">
        <v>34</v>
      </c>
      <c r="CG11" s="41" t="s">
        <v>67</v>
      </c>
      <c r="CH11" s="41">
        <v>18</v>
      </c>
      <c r="CI11" s="41">
        <v>21</v>
      </c>
      <c r="CJ11" s="41">
        <v>32</v>
      </c>
      <c r="CK11" s="41" t="s">
        <v>67</v>
      </c>
      <c r="CL11" s="41">
        <v>9</v>
      </c>
      <c r="CM11" s="41">
        <v>20</v>
      </c>
      <c r="CN11" s="41" t="s">
        <v>65</v>
      </c>
      <c r="CO11" s="41">
        <v>10</v>
      </c>
      <c r="CP11" s="57">
        <f t="shared" si="10"/>
        <v>220</v>
      </c>
      <c r="CQ11" s="57">
        <f t="shared" si="11"/>
        <v>101</v>
      </c>
      <c r="CR11" s="58">
        <f t="shared" si="12"/>
        <v>0</v>
      </c>
      <c r="CS11" s="57" t="str">
        <f t="shared" si="13"/>
        <v>Fail</v>
      </c>
      <c r="CT11" s="57">
        <f t="shared" si="14"/>
        <v>2</v>
      </c>
      <c r="CU11" s="57">
        <f t="shared" si="15"/>
        <v>0</v>
      </c>
      <c r="CV11" s="57">
        <f t="shared" si="16"/>
        <v>2</v>
      </c>
      <c r="CW11" s="57" t="str">
        <f t="shared" si="17"/>
        <v>-</v>
      </c>
    </row>
    <row r="12" spans="1:101">
      <c r="A12" s="50">
        <v>4</v>
      </c>
      <c r="B12" s="41" t="s">
        <v>182</v>
      </c>
      <c r="C12" s="66" t="s">
        <v>216</v>
      </c>
      <c r="D12" s="41">
        <v>35</v>
      </c>
      <c r="E12" s="41">
        <v>39</v>
      </c>
      <c r="F12" s="41">
        <v>74</v>
      </c>
      <c r="G12" s="56">
        <f t="shared" si="0"/>
        <v>0</v>
      </c>
      <c r="H12" s="41" t="s">
        <v>67</v>
      </c>
      <c r="I12" s="41">
        <v>36</v>
      </c>
      <c r="J12" s="41">
        <v>30</v>
      </c>
      <c r="K12" s="41">
        <v>21</v>
      </c>
      <c r="L12" s="41">
        <v>51</v>
      </c>
      <c r="M12" s="56">
        <f t="shared" si="1"/>
        <v>0</v>
      </c>
      <c r="N12" s="41" t="s">
        <v>68</v>
      </c>
      <c r="O12" s="41">
        <v>24</v>
      </c>
      <c r="P12" s="41">
        <v>35</v>
      </c>
      <c r="Q12" s="41">
        <v>27</v>
      </c>
      <c r="R12" s="41">
        <v>62</v>
      </c>
      <c r="S12" s="56">
        <f t="shared" si="2"/>
        <v>0</v>
      </c>
      <c r="T12" s="41" t="s">
        <v>69</v>
      </c>
      <c r="U12" s="41">
        <v>32</v>
      </c>
      <c r="V12" s="41">
        <v>25</v>
      </c>
      <c r="W12" s="41">
        <v>23</v>
      </c>
      <c r="X12" s="41">
        <v>48</v>
      </c>
      <c r="Y12" s="56">
        <f t="shared" si="3"/>
        <v>0</v>
      </c>
      <c r="Z12" s="41" t="s">
        <v>71</v>
      </c>
      <c r="AA12" s="41">
        <v>20</v>
      </c>
      <c r="AB12" s="41">
        <v>41</v>
      </c>
      <c r="AC12" s="41">
        <v>31</v>
      </c>
      <c r="AD12" s="41">
        <v>72</v>
      </c>
      <c r="AE12" s="56">
        <f t="shared" si="4"/>
        <v>0</v>
      </c>
      <c r="AF12" s="41" t="s">
        <v>67</v>
      </c>
      <c r="AG12" s="41">
        <v>36</v>
      </c>
      <c r="AH12" s="41">
        <v>23</v>
      </c>
      <c r="AI12" s="41">
        <v>38</v>
      </c>
      <c r="AJ12" s="41" t="s">
        <v>65</v>
      </c>
      <c r="AK12" s="41">
        <v>10</v>
      </c>
      <c r="AL12" s="41">
        <v>22</v>
      </c>
      <c r="AM12" s="41">
        <v>33</v>
      </c>
      <c r="AN12" s="41" t="s">
        <v>67</v>
      </c>
      <c r="AO12" s="41">
        <v>18</v>
      </c>
      <c r="AP12" s="41">
        <v>23</v>
      </c>
      <c r="AQ12" s="41">
        <v>40</v>
      </c>
      <c r="AR12" s="41" t="s">
        <v>65</v>
      </c>
      <c r="AS12" s="41">
        <v>10</v>
      </c>
      <c r="AT12" s="41">
        <v>20</v>
      </c>
      <c r="AU12" s="41" t="s">
        <v>65</v>
      </c>
      <c r="AV12" s="41">
        <v>10</v>
      </c>
      <c r="AW12" s="41">
        <v>35</v>
      </c>
      <c r="AX12" s="41">
        <v>37</v>
      </c>
      <c r="AY12" s="41">
        <v>72</v>
      </c>
      <c r="AZ12" s="56">
        <f t="shared" si="5"/>
        <v>0</v>
      </c>
      <c r="BA12" s="41" t="s">
        <v>67</v>
      </c>
      <c r="BB12" s="41">
        <v>36</v>
      </c>
      <c r="BC12" s="41">
        <v>30</v>
      </c>
      <c r="BD12" s="41">
        <v>36</v>
      </c>
      <c r="BE12" s="41">
        <v>66</v>
      </c>
      <c r="BF12" s="56">
        <f t="shared" si="6"/>
        <v>0</v>
      </c>
      <c r="BG12" s="41" t="s">
        <v>69</v>
      </c>
      <c r="BH12" s="41">
        <v>24</v>
      </c>
      <c r="BI12" s="41">
        <v>34</v>
      </c>
      <c r="BJ12" s="41">
        <v>21</v>
      </c>
      <c r="BK12" s="41">
        <v>55</v>
      </c>
      <c r="BL12" s="56">
        <f t="shared" si="7"/>
        <v>0</v>
      </c>
      <c r="BM12" s="41" t="s">
        <v>70</v>
      </c>
      <c r="BN12" s="41">
        <v>28</v>
      </c>
      <c r="BO12" s="41">
        <v>41</v>
      </c>
      <c r="BP12" s="41">
        <v>31</v>
      </c>
      <c r="BQ12" s="41">
        <v>72</v>
      </c>
      <c r="BR12" s="56">
        <f t="shared" si="8"/>
        <v>0</v>
      </c>
      <c r="BS12" s="41" t="s">
        <v>67</v>
      </c>
      <c r="BT12" s="41">
        <v>36</v>
      </c>
      <c r="BU12" s="41">
        <v>32</v>
      </c>
      <c r="BV12" s="41">
        <v>21</v>
      </c>
      <c r="BW12" s="41">
        <v>53</v>
      </c>
      <c r="BX12" s="56">
        <f t="shared" si="9"/>
        <v>0</v>
      </c>
      <c r="BY12" s="41" t="s">
        <v>68</v>
      </c>
      <c r="BZ12" s="41">
        <v>24</v>
      </c>
      <c r="CA12" s="41">
        <v>23</v>
      </c>
      <c r="CB12" s="41">
        <v>44</v>
      </c>
      <c r="CC12" s="41" t="s">
        <v>65</v>
      </c>
      <c r="CD12" s="41">
        <v>20</v>
      </c>
      <c r="CE12" s="41">
        <v>23</v>
      </c>
      <c r="CF12" s="41">
        <v>30</v>
      </c>
      <c r="CG12" s="41" t="s">
        <v>67</v>
      </c>
      <c r="CH12" s="41">
        <v>18</v>
      </c>
      <c r="CI12" s="41">
        <v>23</v>
      </c>
      <c r="CJ12" s="41">
        <v>35</v>
      </c>
      <c r="CK12" s="41" t="s">
        <v>67</v>
      </c>
      <c r="CL12" s="41">
        <v>9</v>
      </c>
      <c r="CM12" s="41">
        <v>24</v>
      </c>
      <c r="CN12" s="41" t="s">
        <v>65</v>
      </c>
      <c r="CO12" s="41">
        <v>10</v>
      </c>
      <c r="CP12" s="57">
        <f t="shared" si="10"/>
        <v>296</v>
      </c>
      <c r="CQ12" s="57">
        <f t="shared" si="11"/>
        <v>105</v>
      </c>
      <c r="CR12" s="58">
        <f t="shared" si="12"/>
        <v>8.02</v>
      </c>
      <c r="CS12" s="57" t="str">
        <f t="shared" si="13"/>
        <v>Dist</v>
      </c>
      <c r="CT12" s="57">
        <f t="shared" si="14"/>
        <v>0</v>
      </c>
      <c r="CU12" s="57">
        <f t="shared" si="15"/>
        <v>0</v>
      </c>
      <c r="CV12" s="57">
        <f t="shared" si="16"/>
        <v>0</v>
      </c>
      <c r="CW12" s="57">
        <f t="shared" si="17"/>
        <v>11</v>
      </c>
    </row>
    <row r="13" spans="1:101">
      <c r="A13" s="50">
        <v>5</v>
      </c>
      <c r="B13" s="41" t="s">
        <v>183</v>
      </c>
      <c r="C13" s="66" t="s">
        <v>217</v>
      </c>
      <c r="D13" s="41">
        <v>26</v>
      </c>
      <c r="E13" s="41">
        <v>34</v>
      </c>
      <c r="F13" s="41">
        <v>60</v>
      </c>
      <c r="G13" s="56">
        <f t="shared" si="0"/>
        <v>0</v>
      </c>
      <c r="H13" s="41" t="s">
        <v>69</v>
      </c>
      <c r="I13" s="41">
        <v>32</v>
      </c>
      <c r="J13" s="41">
        <v>24</v>
      </c>
      <c r="K13" s="41">
        <v>20</v>
      </c>
      <c r="L13" s="41">
        <v>44</v>
      </c>
      <c r="M13" s="56">
        <f t="shared" si="1"/>
        <v>0</v>
      </c>
      <c r="N13" s="41" t="s">
        <v>72</v>
      </c>
      <c r="O13" s="41">
        <v>16</v>
      </c>
      <c r="P13" s="41">
        <v>25</v>
      </c>
      <c r="Q13" s="41">
        <v>20</v>
      </c>
      <c r="R13" s="41">
        <v>45</v>
      </c>
      <c r="S13" s="56">
        <f t="shared" si="2"/>
        <v>0</v>
      </c>
      <c r="T13" s="41" t="s">
        <v>71</v>
      </c>
      <c r="U13" s="41">
        <v>20</v>
      </c>
      <c r="V13" s="41">
        <v>24</v>
      </c>
      <c r="W13" s="41">
        <v>20</v>
      </c>
      <c r="X13" s="41">
        <v>44</v>
      </c>
      <c r="Y13" s="56">
        <f t="shared" si="3"/>
        <v>0</v>
      </c>
      <c r="Z13" s="41" t="s">
        <v>72</v>
      </c>
      <c r="AA13" s="41">
        <v>16</v>
      </c>
      <c r="AB13" s="41">
        <v>35</v>
      </c>
      <c r="AC13" s="41">
        <v>36</v>
      </c>
      <c r="AD13" s="41">
        <v>71</v>
      </c>
      <c r="AE13" s="56">
        <f t="shared" si="4"/>
        <v>0</v>
      </c>
      <c r="AF13" s="41" t="s">
        <v>67</v>
      </c>
      <c r="AG13" s="41">
        <v>36</v>
      </c>
      <c r="AH13" s="41">
        <v>20</v>
      </c>
      <c r="AI13" s="41">
        <v>44</v>
      </c>
      <c r="AJ13" s="41" t="s">
        <v>65</v>
      </c>
      <c r="AK13" s="41">
        <v>10</v>
      </c>
      <c r="AL13" s="41">
        <v>20</v>
      </c>
      <c r="AM13" s="41">
        <v>30</v>
      </c>
      <c r="AN13" s="41" t="s">
        <v>69</v>
      </c>
      <c r="AO13" s="41">
        <v>16</v>
      </c>
      <c r="AP13" s="41">
        <v>20</v>
      </c>
      <c r="AQ13" s="41">
        <v>35</v>
      </c>
      <c r="AR13" s="41" t="s">
        <v>67</v>
      </c>
      <c r="AS13" s="41">
        <v>9</v>
      </c>
      <c r="AT13" s="41">
        <v>20</v>
      </c>
      <c r="AU13" s="41" t="s">
        <v>65</v>
      </c>
      <c r="AV13" s="41">
        <v>10</v>
      </c>
      <c r="AW13" s="41">
        <v>22</v>
      </c>
      <c r="AX13" s="41">
        <v>29</v>
      </c>
      <c r="AY13" s="41">
        <v>51</v>
      </c>
      <c r="AZ13" s="56">
        <f t="shared" si="5"/>
        <v>0</v>
      </c>
      <c r="BA13" s="41" t="s">
        <v>68</v>
      </c>
      <c r="BB13" s="41">
        <v>24</v>
      </c>
      <c r="BC13" s="41">
        <v>30</v>
      </c>
      <c r="BD13" s="41">
        <v>35</v>
      </c>
      <c r="BE13" s="41">
        <v>65</v>
      </c>
      <c r="BF13" s="56">
        <f t="shared" si="6"/>
        <v>0</v>
      </c>
      <c r="BG13" s="41" t="s">
        <v>69</v>
      </c>
      <c r="BH13" s="41">
        <v>24</v>
      </c>
      <c r="BI13" s="41">
        <v>12</v>
      </c>
      <c r="BJ13" s="41">
        <v>28</v>
      </c>
      <c r="BK13" s="41">
        <v>40</v>
      </c>
      <c r="BL13" s="56">
        <f t="shared" si="7"/>
        <v>0</v>
      </c>
      <c r="BM13" s="41" t="s">
        <v>72</v>
      </c>
      <c r="BN13" s="41">
        <v>16</v>
      </c>
      <c r="BO13" s="41">
        <v>25</v>
      </c>
      <c r="BP13" s="41">
        <v>30</v>
      </c>
      <c r="BQ13" s="41">
        <v>55</v>
      </c>
      <c r="BR13" s="56">
        <f t="shared" si="8"/>
        <v>0</v>
      </c>
      <c r="BS13" s="41" t="s">
        <v>70</v>
      </c>
      <c r="BT13" s="41">
        <v>28</v>
      </c>
      <c r="BU13" s="41">
        <v>23</v>
      </c>
      <c r="BV13" s="41">
        <v>20</v>
      </c>
      <c r="BW13" s="41">
        <v>43</v>
      </c>
      <c r="BX13" s="56">
        <f t="shared" si="9"/>
        <v>0</v>
      </c>
      <c r="BY13" s="41" t="s">
        <v>72</v>
      </c>
      <c r="BZ13" s="41">
        <v>16</v>
      </c>
      <c r="CA13" s="41">
        <v>20</v>
      </c>
      <c r="CB13" s="41">
        <v>30</v>
      </c>
      <c r="CC13" s="41" t="s">
        <v>69</v>
      </c>
      <c r="CD13" s="41">
        <v>16</v>
      </c>
      <c r="CE13" s="41">
        <v>21</v>
      </c>
      <c r="CF13" s="41">
        <v>38</v>
      </c>
      <c r="CG13" s="41" t="s">
        <v>67</v>
      </c>
      <c r="CH13" s="41">
        <v>18</v>
      </c>
      <c r="CI13" s="41">
        <v>20</v>
      </c>
      <c r="CJ13" s="41">
        <v>38</v>
      </c>
      <c r="CK13" s="41" t="s">
        <v>67</v>
      </c>
      <c r="CL13" s="41">
        <v>9</v>
      </c>
      <c r="CM13" s="41">
        <v>21</v>
      </c>
      <c r="CN13" s="41" t="s">
        <v>65</v>
      </c>
      <c r="CO13" s="41">
        <v>10</v>
      </c>
      <c r="CP13" s="57">
        <f t="shared" si="10"/>
        <v>228</v>
      </c>
      <c r="CQ13" s="57">
        <f t="shared" si="11"/>
        <v>98</v>
      </c>
      <c r="CR13" s="58">
        <f t="shared" si="12"/>
        <v>6.52</v>
      </c>
      <c r="CS13" s="57" t="str">
        <f t="shared" si="13"/>
        <v>HSC</v>
      </c>
      <c r="CT13" s="57">
        <f t="shared" si="14"/>
        <v>0</v>
      </c>
      <c r="CU13" s="57">
        <f t="shared" si="15"/>
        <v>0</v>
      </c>
      <c r="CV13" s="57">
        <f t="shared" si="16"/>
        <v>0</v>
      </c>
      <c r="CW13" s="57">
        <f t="shared" si="17"/>
        <v>39</v>
      </c>
    </row>
    <row r="14" spans="1:101">
      <c r="A14" s="50">
        <v>6</v>
      </c>
      <c r="B14" s="41" t="s">
        <v>184</v>
      </c>
      <c r="C14" s="66" t="s">
        <v>218</v>
      </c>
      <c r="D14" s="41">
        <v>20</v>
      </c>
      <c r="E14" s="41">
        <v>11</v>
      </c>
      <c r="F14" s="41">
        <v>31</v>
      </c>
      <c r="G14" s="56">
        <f t="shared" si="0"/>
        <v>0</v>
      </c>
      <c r="H14" s="41" t="s">
        <v>66</v>
      </c>
      <c r="I14" s="41">
        <v>0</v>
      </c>
      <c r="J14" s="41">
        <v>18</v>
      </c>
      <c r="K14" s="41">
        <v>35</v>
      </c>
      <c r="L14" s="41">
        <v>53</v>
      </c>
      <c r="M14" s="56">
        <f t="shared" si="1"/>
        <v>0</v>
      </c>
      <c r="N14" s="41" t="s">
        <v>68</v>
      </c>
      <c r="O14" s="41">
        <v>24</v>
      </c>
      <c r="P14" s="41">
        <v>26</v>
      </c>
      <c r="Q14" s="41">
        <v>10</v>
      </c>
      <c r="R14" s="41">
        <v>36</v>
      </c>
      <c r="S14" s="56">
        <f t="shared" si="2"/>
        <v>0</v>
      </c>
      <c r="T14" s="41" t="s">
        <v>66</v>
      </c>
      <c r="U14" s="41">
        <v>0</v>
      </c>
      <c r="V14" s="41">
        <v>14</v>
      </c>
      <c r="W14" s="41">
        <v>29</v>
      </c>
      <c r="X14" s="41">
        <v>43</v>
      </c>
      <c r="Y14" s="56">
        <f t="shared" si="3"/>
        <v>0</v>
      </c>
      <c r="Z14" s="41" t="s">
        <v>72</v>
      </c>
      <c r="AA14" s="41">
        <v>16</v>
      </c>
      <c r="AB14" s="41">
        <v>30</v>
      </c>
      <c r="AC14" s="41">
        <v>24</v>
      </c>
      <c r="AD14" s="41">
        <v>54</v>
      </c>
      <c r="AE14" s="56">
        <f t="shared" si="4"/>
        <v>0</v>
      </c>
      <c r="AF14" s="41" t="s">
        <v>68</v>
      </c>
      <c r="AG14" s="41">
        <v>24</v>
      </c>
      <c r="AH14" s="41">
        <v>14</v>
      </c>
      <c r="AI14" s="41">
        <v>20</v>
      </c>
      <c r="AJ14" s="41" t="s">
        <v>71</v>
      </c>
      <c r="AK14" s="41">
        <v>5</v>
      </c>
      <c r="AL14" s="41">
        <v>15</v>
      </c>
      <c r="AM14" s="41">
        <v>22</v>
      </c>
      <c r="AN14" s="41" t="s">
        <v>71</v>
      </c>
      <c r="AO14" s="41">
        <v>10</v>
      </c>
      <c r="AP14" s="41">
        <v>15</v>
      </c>
      <c r="AQ14" s="41">
        <v>32</v>
      </c>
      <c r="AR14" s="41" t="s">
        <v>69</v>
      </c>
      <c r="AS14" s="41">
        <v>8</v>
      </c>
      <c r="AT14" s="41">
        <v>13</v>
      </c>
      <c r="AU14" s="41" t="s">
        <v>68</v>
      </c>
      <c r="AV14" s="41">
        <v>6</v>
      </c>
      <c r="AW14" s="41">
        <v>12</v>
      </c>
      <c r="AX14" s="41">
        <v>0</v>
      </c>
      <c r="AY14" s="41">
        <v>12</v>
      </c>
      <c r="AZ14" s="56">
        <f t="shared" si="5"/>
        <v>0</v>
      </c>
      <c r="BA14" s="41" t="s">
        <v>66</v>
      </c>
      <c r="BB14" s="41">
        <v>0</v>
      </c>
      <c r="BC14" s="41">
        <v>26</v>
      </c>
      <c r="BD14" s="41">
        <v>25</v>
      </c>
      <c r="BE14" s="41">
        <v>51</v>
      </c>
      <c r="BF14" s="56">
        <f t="shared" si="6"/>
        <v>0</v>
      </c>
      <c r="BG14" s="41" t="s">
        <v>68</v>
      </c>
      <c r="BH14" s="41">
        <v>18</v>
      </c>
      <c r="BI14" s="41">
        <v>17</v>
      </c>
      <c r="BJ14" s="41">
        <v>13</v>
      </c>
      <c r="BK14" s="41">
        <v>30</v>
      </c>
      <c r="BL14" s="56">
        <f t="shared" si="7"/>
        <v>0</v>
      </c>
      <c r="BM14" s="41" t="s">
        <v>66</v>
      </c>
      <c r="BN14" s="41">
        <v>0</v>
      </c>
      <c r="BO14" s="41">
        <v>27</v>
      </c>
      <c r="BP14" s="41">
        <v>15</v>
      </c>
      <c r="BQ14" s="41">
        <v>42</v>
      </c>
      <c r="BR14" s="56">
        <f t="shared" si="8"/>
        <v>0</v>
      </c>
      <c r="BS14" s="41" t="s">
        <v>66</v>
      </c>
      <c r="BT14" s="41">
        <v>0</v>
      </c>
      <c r="BU14" s="41">
        <v>12</v>
      </c>
      <c r="BV14" s="41">
        <v>23</v>
      </c>
      <c r="BW14" s="41">
        <v>35</v>
      </c>
      <c r="BX14" s="56">
        <f t="shared" si="9"/>
        <v>0</v>
      </c>
      <c r="BY14" s="41" t="s">
        <v>66</v>
      </c>
      <c r="BZ14" s="41">
        <v>0</v>
      </c>
      <c r="CA14" s="41">
        <v>16</v>
      </c>
      <c r="CB14" s="41">
        <v>10</v>
      </c>
      <c r="CC14" s="41" t="s">
        <v>66</v>
      </c>
      <c r="CD14" s="41">
        <v>0</v>
      </c>
      <c r="CE14" s="41">
        <v>16</v>
      </c>
      <c r="CF14" s="41">
        <v>30</v>
      </c>
      <c r="CG14" s="41" t="s">
        <v>69</v>
      </c>
      <c r="CH14" s="41">
        <v>16</v>
      </c>
      <c r="CI14" s="41">
        <v>16</v>
      </c>
      <c r="CJ14" s="41">
        <v>33</v>
      </c>
      <c r="CK14" s="41" t="s">
        <v>69</v>
      </c>
      <c r="CL14" s="41">
        <v>8</v>
      </c>
      <c r="CM14" s="41">
        <v>16</v>
      </c>
      <c r="CN14" s="41" t="s">
        <v>69</v>
      </c>
      <c r="CO14" s="41">
        <v>8</v>
      </c>
      <c r="CP14" s="57">
        <f t="shared" si="10"/>
        <v>82</v>
      </c>
      <c r="CQ14" s="57">
        <f t="shared" si="11"/>
        <v>61</v>
      </c>
      <c r="CR14" s="58">
        <f t="shared" si="12"/>
        <v>0</v>
      </c>
      <c r="CS14" s="57" t="str">
        <f t="shared" si="13"/>
        <v>Fail</v>
      </c>
      <c r="CT14" s="57">
        <f t="shared" si="14"/>
        <v>6</v>
      </c>
      <c r="CU14" s="57">
        <f t="shared" si="15"/>
        <v>1</v>
      </c>
      <c r="CV14" s="57">
        <f t="shared" si="16"/>
        <v>6</v>
      </c>
      <c r="CW14" s="57" t="str">
        <f t="shared" si="17"/>
        <v>-</v>
      </c>
    </row>
    <row r="15" spans="1:101">
      <c r="A15" s="50">
        <v>7</v>
      </c>
      <c r="B15" s="41" t="s">
        <v>185</v>
      </c>
      <c r="C15" s="66" t="s">
        <v>219</v>
      </c>
      <c r="D15" s="41">
        <v>38</v>
      </c>
      <c r="E15" s="41">
        <v>35</v>
      </c>
      <c r="F15" s="41">
        <v>73</v>
      </c>
      <c r="G15" s="56">
        <f t="shared" si="0"/>
        <v>0</v>
      </c>
      <c r="H15" s="41" t="s">
        <v>67</v>
      </c>
      <c r="I15" s="41">
        <v>36</v>
      </c>
      <c r="J15" s="41">
        <v>33</v>
      </c>
      <c r="K15" s="41">
        <v>20</v>
      </c>
      <c r="L15" s="41">
        <v>53</v>
      </c>
      <c r="M15" s="56">
        <f t="shared" si="1"/>
        <v>0</v>
      </c>
      <c r="N15" s="41" t="s">
        <v>68</v>
      </c>
      <c r="O15" s="41">
        <v>24</v>
      </c>
      <c r="P15" s="41">
        <v>30</v>
      </c>
      <c r="Q15" s="41">
        <v>24</v>
      </c>
      <c r="R15" s="41">
        <v>54</v>
      </c>
      <c r="S15" s="56">
        <f t="shared" si="2"/>
        <v>0</v>
      </c>
      <c r="T15" s="41" t="s">
        <v>68</v>
      </c>
      <c r="U15" s="41">
        <v>24</v>
      </c>
      <c r="V15" s="41">
        <v>35</v>
      </c>
      <c r="W15" s="41">
        <v>24</v>
      </c>
      <c r="X15" s="41">
        <v>59</v>
      </c>
      <c r="Y15" s="56">
        <f t="shared" si="3"/>
        <v>0</v>
      </c>
      <c r="Z15" s="41" t="s">
        <v>70</v>
      </c>
      <c r="AA15" s="41">
        <v>28</v>
      </c>
      <c r="AB15" s="41">
        <v>39</v>
      </c>
      <c r="AC15" s="41">
        <v>34</v>
      </c>
      <c r="AD15" s="41">
        <v>73</v>
      </c>
      <c r="AE15" s="56">
        <f t="shared" si="4"/>
        <v>0</v>
      </c>
      <c r="AF15" s="41" t="s">
        <v>67</v>
      </c>
      <c r="AG15" s="41">
        <v>36</v>
      </c>
      <c r="AH15" s="41">
        <v>18</v>
      </c>
      <c r="AI15" s="41">
        <v>43</v>
      </c>
      <c r="AJ15" s="41" t="s">
        <v>65</v>
      </c>
      <c r="AK15" s="41">
        <v>10</v>
      </c>
      <c r="AL15" s="41">
        <v>20</v>
      </c>
      <c r="AM15" s="41">
        <v>41</v>
      </c>
      <c r="AN15" s="41" t="s">
        <v>65</v>
      </c>
      <c r="AO15" s="41">
        <v>20</v>
      </c>
      <c r="AP15" s="41">
        <v>20</v>
      </c>
      <c r="AQ15" s="41">
        <v>41</v>
      </c>
      <c r="AR15" s="41" t="s">
        <v>65</v>
      </c>
      <c r="AS15" s="41">
        <v>10</v>
      </c>
      <c r="AT15" s="41">
        <v>19</v>
      </c>
      <c r="AU15" s="41" t="s">
        <v>67</v>
      </c>
      <c r="AV15" s="41">
        <v>9</v>
      </c>
      <c r="AW15" s="41">
        <v>30</v>
      </c>
      <c r="AX15" s="41">
        <v>24</v>
      </c>
      <c r="AY15" s="41">
        <v>54</v>
      </c>
      <c r="AZ15" s="56">
        <f t="shared" si="5"/>
        <v>0</v>
      </c>
      <c r="BA15" s="41" t="s">
        <v>68</v>
      </c>
      <c r="BB15" s="41">
        <v>24</v>
      </c>
      <c r="BC15" s="41">
        <v>39</v>
      </c>
      <c r="BD15" s="41">
        <v>32</v>
      </c>
      <c r="BE15" s="41">
        <v>71</v>
      </c>
      <c r="BF15" s="56">
        <f t="shared" si="6"/>
        <v>0</v>
      </c>
      <c r="BG15" s="41" t="s">
        <v>67</v>
      </c>
      <c r="BH15" s="41">
        <v>27</v>
      </c>
      <c r="BI15" s="41">
        <v>27</v>
      </c>
      <c r="BJ15" s="41">
        <v>21</v>
      </c>
      <c r="BK15" s="41">
        <v>48</v>
      </c>
      <c r="BL15" s="56">
        <f t="shared" si="7"/>
        <v>0</v>
      </c>
      <c r="BM15" s="41" t="s">
        <v>71</v>
      </c>
      <c r="BN15" s="41">
        <v>20</v>
      </c>
      <c r="BO15" s="41">
        <v>34</v>
      </c>
      <c r="BP15" s="41">
        <v>38</v>
      </c>
      <c r="BQ15" s="41">
        <v>72</v>
      </c>
      <c r="BR15" s="56">
        <f t="shared" si="8"/>
        <v>0</v>
      </c>
      <c r="BS15" s="41" t="s">
        <v>67</v>
      </c>
      <c r="BT15" s="41">
        <v>36</v>
      </c>
      <c r="BU15" s="41">
        <v>20</v>
      </c>
      <c r="BV15" s="41">
        <v>25</v>
      </c>
      <c r="BW15" s="41">
        <v>45</v>
      </c>
      <c r="BX15" s="56">
        <f t="shared" si="9"/>
        <v>0</v>
      </c>
      <c r="BY15" s="41" t="s">
        <v>71</v>
      </c>
      <c r="BZ15" s="41">
        <v>20</v>
      </c>
      <c r="CA15" s="41">
        <v>20</v>
      </c>
      <c r="CB15" s="41">
        <v>38</v>
      </c>
      <c r="CC15" s="41" t="s">
        <v>67</v>
      </c>
      <c r="CD15" s="41">
        <v>18</v>
      </c>
      <c r="CE15" s="41">
        <v>19</v>
      </c>
      <c r="CF15" s="41">
        <v>35</v>
      </c>
      <c r="CG15" s="41" t="s">
        <v>67</v>
      </c>
      <c r="CH15" s="41">
        <v>18</v>
      </c>
      <c r="CI15" s="41">
        <v>20</v>
      </c>
      <c r="CJ15" s="41">
        <v>38</v>
      </c>
      <c r="CK15" s="41" t="s">
        <v>67</v>
      </c>
      <c r="CL15" s="41">
        <v>9</v>
      </c>
      <c r="CM15" s="41">
        <v>23</v>
      </c>
      <c r="CN15" s="41" t="s">
        <v>65</v>
      </c>
      <c r="CO15" s="41">
        <v>10</v>
      </c>
      <c r="CP15" s="57">
        <f t="shared" si="10"/>
        <v>275</v>
      </c>
      <c r="CQ15" s="57">
        <f t="shared" si="11"/>
        <v>104</v>
      </c>
      <c r="CR15" s="58">
        <f t="shared" si="12"/>
        <v>7.58</v>
      </c>
      <c r="CS15" s="57" t="str">
        <f t="shared" si="13"/>
        <v>FC</v>
      </c>
      <c r="CT15" s="57">
        <f t="shared" si="14"/>
        <v>0</v>
      </c>
      <c r="CU15" s="57">
        <f t="shared" si="15"/>
        <v>0</v>
      </c>
      <c r="CV15" s="57">
        <f t="shared" si="16"/>
        <v>0</v>
      </c>
      <c r="CW15" s="57">
        <f t="shared" si="17"/>
        <v>21</v>
      </c>
    </row>
    <row r="16" spans="1:101">
      <c r="A16" s="50">
        <v>8</v>
      </c>
      <c r="B16" s="41" t="s">
        <v>186</v>
      </c>
      <c r="C16" s="66" t="s">
        <v>220</v>
      </c>
      <c r="D16" s="41">
        <v>31</v>
      </c>
      <c r="E16" s="41">
        <v>24</v>
      </c>
      <c r="F16" s="41">
        <v>55</v>
      </c>
      <c r="G16" s="56">
        <f t="shared" si="0"/>
        <v>0</v>
      </c>
      <c r="H16" s="41" t="s">
        <v>70</v>
      </c>
      <c r="I16" s="41">
        <v>28</v>
      </c>
      <c r="J16" s="41">
        <v>16</v>
      </c>
      <c r="K16" s="41">
        <v>24</v>
      </c>
      <c r="L16" s="41">
        <v>40</v>
      </c>
      <c r="M16" s="56">
        <f t="shared" si="1"/>
        <v>0</v>
      </c>
      <c r="N16" s="41" t="s">
        <v>72</v>
      </c>
      <c r="O16" s="41">
        <v>16</v>
      </c>
      <c r="P16" s="41">
        <v>27</v>
      </c>
      <c r="Q16" s="41">
        <v>10</v>
      </c>
      <c r="R16" s="41">
        <v>37</v>
      </c>
      <c r="S16" s="56">
        <f t="shared" si="2"/>
        <v>0</v>
      </c>
      <c r="T16" s="41" t="s">
        <v>66</v>
      </c>
      <c r="U16" s="41">
        <v>0</v>
      </c>
      <c r="V16" s="41">
        <v>26</v>
      </c>
      <c r="W16" s="41">
        <v>21</v>
      </c>
      <c r="X16" s="41">
        <v>47</v>
      </c>
      <c r="Y16" s="56">
        <f t="shared" si="3"/>
        <v>0</v>
      </c>
      <c r="Z16" s="41" t="s">
        <v>71</v>
      </c>
      <c r="AA16" s="41">
        <v>20</v>
      </c>
      <c r="AB16" s="41">
        <v>31</v>
      </c>
      <c r="AC16" s="41">
        <v>22</v>
      </c>
      <c r="AD16" s="41">
        <v>53</v>
      </c>
      <c r="AE16" s="56">
        <f t="shared" si="4"/>
        <v>0</v>
      </c>
      <c r="AF16" s="41" t="s">
        <v>68</v>
      </c>
      <c r="AG16" s="41">
        <v>24</v>
      </c>
      <c r="AH16" s="41">
        <v>14</v>
      </c>
      <c r="AI16" s="41">
        <v>32</v>
      </c>
      <c r="AJ16" s="41" t="s">
        <v>69</v>
      </c>
      <c r="AK16" s="41">
        <v>8</v>
      </c>
      <c r="AL16" s="41">
        <v>16</v>
      </c>
      <c r="AM16" s="41">
        <v>30</v>
      </c>
      <c r="AN16" s="41" t="s">
        <v>69</v>
      </c>
      <c r="AO16" s="41">
        <v>16</v>
      </c>
      <c r="AP16" s="41">
        <v>16</v>
      </c>
      <c r="AQ16" s="41">
        <v>29</v>
      </c>
      <c r="AR16" s="41" t="s">
        <v>69</v>
      </c>
      <c r="AS16" s="41">
        <v>8</v>
      </c>
      <c r="AT16" s="41">
        <v>14</v>
      </c>
      <c r="AU16" s="41" t="s">
        <v>70</v>
      </c>
      <c r="AV16" s="41">
        <v>7</v>
      </c>
      <c r="AW16" s="41">
        <v>13</v>
      </c>
      <c r="AX16" s="41">
        <v>20</v>
      </c>
      <c r="AY16" s="41">
        <v>33</v>
      </c>
      <c r="AZ16" s="56">
        <f t="shared" si="5"/>
        <v>0</v>
      </c>
      <c r="BA16" s="41" t="s">
        <v>66</v>
      </c>
      <c r="BB16" s="41">
        <v>0</v>
      </c>
      <c r="BC16" s="41">
        <v>37</v>
      </c>
      <c r="BD16" s="41">
        <v>22</v>
      </c>
      <c r="BE16" s="41">
        <v>59</v>
      </c>
      <c r="BF16" s="56">
        <f t="shared" si="6"/>
        <v>0</v>
      </c>
      <c r="BG16" s="41" t="s">
        <v>70</v>
      </c>
      <c r="BH16" s="41">
        <v>21</v>
      </c>
      <c r="BI16" s="41">
        <v>18</v>
      </c>
      <c r="BJ16" s="41">
        <v>17</v>
      </c>
      <c r="BK16" s="41">
        <v>35</v>
      </c>
      <c r="BL16" s="56">
        <f t="shared" si="7"/>
        <v>0</v>
      </c>
      <c r="BM16" s="41" t="s">
        <v>66</v>
      </c>
      <c r="BN16" s="41">
        <v>0</v>
      </c>
      <c r="BO16" s="41">
        <v>30</v>
      </c>
      <c r="BP16" s="41">
        <v>36</v>
      </c>
      <c r="BQ16" s="41">
        <v>66</v>
      </c>
      <c r="BR16" s="56">
        <f t="shared" si="8"/>
        <v>0</v>
      </c>
      <c r="BS16" s="41" t="s">
        <v>69</v>
      </c>
      <c r="BT16" s="41">
        <v>32</v>
      </c>
      <c r="BU16" s="41">
        <v>19</v>
      </c>
      <c r="BV16" s="41">
        <v>16</v>
      </c>
      <c r="BW16" s="41">
        <v>35</v>
      </c>
      <c r="BX16" s="56">
        <f t="shared" si="9"/>
        <v>0</v>
      </c>
      <c r="BY16" s="41" t="s">
        <v>66</v>
      </c>
      <c r="BZ16" s="41">
        <v>0</v>
      </c>
      <c r="CA16" s="41">
        <v>18</v>
      </c>
      <c r="CB16" s="41">
        <v>20</v>
      </c>
      <c r="CC16" s="41" t="s">
        <v>68</v>
      </c>
      <c r="CD16" s="41">
        <v>12</v>
      </c>
      <c r="CE16" s="41">
        <v>16</v>
      </c>
      <c r="CF16" s="41">
        <v>8</v>
      </c>
      <c r="CG16" s="41" t="s">
        <v>66</v>
      </c>
      <c r="CH16" s="41">
        <v>0</v>
      </c>
      <c r="CI16" s="41">
        <v>17</v>
      </c>
      <c r="CJ16" s="41">
        <v>21</v>
      </c>
      <c r="CK16" s="41" t="s">
        <v>68</v>
      </c>
      <c r="CL16" s="41">
        <v>6</v>
      </c>
      <c r="CM16" s="41">
        <v>17</v>
      </c>
      <c r="CN16" s="41" t="s">
        <v>69</v>
      </c>
      <c r="CO16" s="41">
        <v>8</v>
      </c>
      <c r="CP16" s="57">
        <f t="shared" si="10"/>
        <v>141</v>
      </c>
      <c r="CQ16" s="57">
        <f t="shared" si="11"/>
        <v>65</v>
      </c>
      <c r="CR16" s="58">
        <f t="shared" si="12"/>
        <v>0</v>
      </c>
      <c r="CS16" s="57" t="str">
        <f t="shared" si="13"/>
        <v>Fail</v>
      </c>
      <c r="CT16" s="57">
        <f t="shared" si="14"/>
        <v>4</v>
      </c>
      <c r="CU16" s="57">
        <f t="shared" si="15"/>
        <v>1</v>
      </c>
      <c r="CV16" s="57">
        <f t="shared" si="16"/>
        <v>5</v>
      </c>
      <c r="CW16" s="57" t="str">
        <f t="shared" si="17"/>
        <v>-</v>
      </c>
    </row>
    <row r="17" spans="1:101">
      <c r="A17" s="50">
        <v>9</v>
      </c>
      <c r="B17" s="41" t="s">
        <v>187</v>
      </c>
      <c r="C17" s="66" t="s">
        <v>221</v>
      </c>
      <c r="D17" s="41">
        <v>32</v>
      </c>
      <c r="E17" s="41">
        <v>40</v>
      </c>
      <c r="F17" s="41">
        <v>72</v>
      </c>
      <c r="G17" s="56">
        <f t="shared" si="0"/>
        <v>0</v>
      </c>
      <c r="H17" s="41" t="s">
        <v>67</v>
      </c>
      <c r="I17" s="41">
        <v>36</v>
      </c>
      <c r="J17" s="41">
        <v>21</v>
      </c>
      <c r="K17" s="41">
        <v>20</v>
      </c>
      <c r="L17" s="41">
        <v>41</v>
      </c>
      <c r="M17" s="56">
        <f t="shared" si="1"/>
        <v>0</v>
      </c>
      <c r="N17" s="41" t="s">
        <v>72</v>
      </c>
      <c r="O17" s="41">
        <v>16</v>
      </c>
      <c r="P17" s="41">
        <v>27</v>
      </c>
      <c r="Q17" s="41">
        <v>20</v>
      </c>
      <c r="R17" s="41">
        <v>47</v>
      </c>
      <c r="S17" s="56">
        <f t="shared" si="2"/>
        <v>0</v>
      </c>
      <c r="T17" s="41" t="s">
        <v>71</v>
      </c>
      <c r="U17" s="41">
        <v>20</v>
      </c>
      <c r="V17" s="41">
        <v>28</v>
      </c>
      <c r="W17" s="41">
        <v>25</v>
      </c>
      <c r="X17" s="41">
        <v>53</v>
      </c>
      <c r="Y17" s="56">
        <f t="shared" si="3"/>
        <v>0</v>
      </c>
      <c r="Z17" s="41" t="s">
        <v>68</v>
      </c>
      <c r="AA17" s="41">
        <v>24</v>
      </c>
      <c r="AB17" s="41">
        <v>29</v>
      </c>
      <c r="AC17" s="41">
        <v>30</v>
      </c>
      <c r="AD17" s="41">
        <v>59</v>
      </c>
      <c r="AE17" s="56">
        <f t="shared" si="4"/>
        <v>0</v>
      </c>
      <c r="AF17" s="41" t="s">
        <v>70</v>
      </c>
      <c r="AG17" s="41">
        <v>28</v>
      </c>
      <c r="AH17" s="41">
        <v>19</v>
      </c>
      <c r="AI17" s="41">
        <v>35</v>
      </c>
      <c r="AJ17" s="41" t="s">
        <v>67</v>
      </c>
      <c r="AK17" s="41">
        <v>9</v>
      </c>
      <c r="AL17" s="41">
        <v>18</v>
      </c>
      <c r="AM17" s="41">
        <v>25</v>
      </c>
      <c r="AN17" s="41" t="s">
        <v>70</v>
      </c>
      <c r="AO17" s="41">
        <v>14</v>
      </c>
      <c r="AP17" s="41">
        <v>18</v>
      </c>
      <c r="AQ17" s="41">
        <v>35</v>
      </c>
      <c r="AR17" s="41" t="s">
        <v>67</v>
      </c>
      <c r="AS17" s="41">
        <v>9</v>
      </c>
      <c r="AT17" s="41">
        <v>19</v>
      </c>
      <c r="AU17" s="41" t="s">
        <v>67</v>
      </c>
      <c r="AV17" s="41">
        <v>9</v>
      </c>
      <c r="AW17" s="41">
        <v>27</v>
      </c>
      <c r="AX17" s="41">
        <v>23</v>
      </c>
      <c r="AY17" s="41">
        <v>50</v>
      </c>
      <c r="AZ17" s="56">
        <f t="shared" si="5"/>
        <v>0</v>
      </c>
      <c r="BA17" s="41" t="s">
        <v>68</v>
      </c>
      <c r="BB17" s="41">
        <v>24</v>
      </c>
      <c r="BC17" s="41">
        <v>29</v>
      </c>
      <c r="BD17" s="41">
        <v>40</v>
      </c>
      <c r="BE17" s="41">
        <v>69</v>
      </c>
      <c r="BF17" s="56">
        <f t="shared" si="6"/>
        <v>0</v>
      </c>
      <c r="BG17" s="41" t="s">
        <v>69</v>
      </c>
      <c r="BH17" s="41">
        <v>24</v>
      </c>
      <c r="BI17" s="41">
        <v>21</v>
      </c>
      <c r="BJ17" s="41">
        <v>27</v>
      </c>
      <c r="BK17" s="41">
        <v>48</v>
      </c>
      <c r="BL17" s="56">
        <f t="shared" si="7"/>
        <v>0</v>
      </c>
      <c r="BM17" s="41" t="s">
        <v>71</v>
      </c>
      <c r="BN17" s="41">
        <v>20</v>
      </c>
      <c r="BO17" s="41">
        <v>26</v>
      </c>
      <c r="BP17" s="41">
        <v>34</v>
      </c>
      <c r="BQ17" s="41">
        <v>60</v>
      </c>
      <c r="BR17" s="56">
        <f t="shared" si="8"/>
        <v>0</v>
      </c>
      <c r="BS17" s="41" t="s">
        <v>69</v>
      </c>
      <c r="BT17" s="41">
        <v>32</v>
      </c>
      <c r="BU17" s="41">
        <v>25</v>
      </c>
      <c r="BV17" s="41">
        <v>22</v>
      </c>
      <c r="BW17" s="41">
        <v>47</v>
      </c>
      <c r="BX17" s="56">
        <f t="shared" si="9"/>
        <v>0</v>
      </c>
      <c r="BY17" s="41" t="s">
        <v>71</v>
      </c>
      <c r="BZ17" s="41">
        <v>20</v>
      </c>
      <c r="CA17" s="41">
        <v>17</v>
      </c>
      <c r="CB17" s="41">
        <v>35</v>
      </c>
      <c r="CC17" s="41" t="s">
        <v>69</v>
      </c>
      <c r="CD17" s="41">
        <v>16</v>
      </c>
      <c r="CE17" s="41">
        <v>17</v>
      </c>
      <c r="CF17" s="41">
        <v>22</v>
      </c>
      <c r="CG17" s="41" t="s">
        <v>68</v>
      </c>
      <c r="CH17" s="41">
        <v>12</v>
      </c>
      <c r="CI17" s="41">
        <v>17</v>
      </c>
      <c r="CJ17" s="41">
        <v>32</v>
      </c>
      <c r="CK17" s="41" t="s">
        <v>69</v>
      </c>
      <c r="CL17" s="41">
        <v>8</v>
      </c>
      <c r="CM17" s="41">
        <v>18</v>
      </c>
      <c r="CN17" s="41" t="s">
        <v>67</v>
      </c>
      <c r="CO17" s="41">
        <v>9</v>
      </c>
      <c r="CP17" s="57">
        <f t="shared" si="10"/>
        <v>244</v>
      </c>
      <c r="CQ17" s="57">
        <f t="shared" si="11"/>
        <v>86</v>
      </c>
      <c r="CR17" s="58">
        <f t="shared" si="12"/>
        <v>6.6</v>
      </c>
      <c r="CS17" s="57" t="str">
        <f t="shared" si="13"/>
        <v>HSC</v>
      </c>
      <c r="CT17" s="57">
        <f t="shared" si="14"/>
        <v>0</v>
      </c>
      <c r="CU17" s="57">
        <f t="shared" si="15"/>
        <v>0</v>
      </c>
      <c r="CV17" s="57">
        <f t="shared" si="16"/>
        <v>0</v>
      </c>
      <c r="CW17" s="57">
        <f t="shared" si="17"/>
        <v>36</v>
      </c>
    </row>
    <row r="18" spans="1:101">
      <c r="A18" s="50">
        <v>10</v>
      </c>
      <c r="B18" s="41" t="s">
        <v>188</v>
      </c>
      <c r="C18" s="66" t="s">
        <v>222</v>
      </c>
      <c r="D18" s="41">
        <v>31</v>
      </c>
      <c r="E18" s="41">
        <v>21</v>
      </c>
      <c r="F18" s="41">
        <v>52</v>
      </c>
      <c r="G18" s="56">
        <f t="shared" si="0"/>
        <v>0</v>
      </c>
      <c r="H18" s="41" t="s">
        <v>68</v>
      </c>
      <c r="I18" s="41">
        <v>24</v>
      </c>
      <c r="J18" s="41">
        <v>29</v>
      </c>
      <c r="K18" s="41">
        <v>20</v>
      </c>
      <c r="L18" s="41">
        <v>49</v>
      </c>
      <c r="M18" s="56">
        <f t="shared" si="1"/>
        <v>0</v>
      </c>
      <c r="N18" s="41" t="s">
        <v>71</v>
      </c>
      <c r="O18" s="41">
        <v>20</v>
      </c>
      <c r="P18" s="41">
        <v>25</v>
      </c>
      <c r="Q18" s="41">
        <v>23</v>
      </c>
      <c r="R18" s="41">
        <v>48</v>
      </c>
      <c r="S18" s="56">
        <f t="shared" si="2"/>
        <v>0</v>
      </c>
      <c r="T18" s="41" t="s">
        <v>71</v>
      </c>
      <c r="U18" s="41">
        <v>20</v>
      </c>
      <c r="V18" s="41">
        <v>28</v>
      </c>
      <c r="W18" s="41">
        <v>20</v>
      </c>
      <c r="X18" s="41">
        <v>48</v>
      </c>
      <c r="Y18" s="56">
        <f t="shared" si="3"/>
        <v>0</v>
      </c>
      <c r="Z18" s="41" t="s">
        <v>71</v>
      </c>
      <c r="AA18" s="41">
        <v>20</v>
      </c>
      <c r="AB18" s="41">
        <v>27</v>
      </c>
      <c r="AC18" s="41">
        <v>23</v>
      </c>
      <c r="AD18" s="41">
        <v>50</v>
      </c>
      <c r="AE18" s="56">
        <f t="shared" si="4"/>
        <v>0</v>
      </c>
      <c r="AF18" s="41" t="s">
        <v>68</v>
      </c>
      <c r="AG18" s="41">
        <v>24</v>
      </c>
      <c r="AH18" s="41">
        <v>19</v>
      </c>
      <c r="AI18" s="41">
        <v>32</v>
      </c>
      <c r="AJ18" s="41" t="s">
        <v>69</v>
      </c>
      <c r="AK18" s="41">
        <v>8</v>
      </c>
      <c r="AL18" s="41">
        <v>14</v>
      </c>
      <c r="AM18" s="41">
        <v>26</v>
      </c>
      <c r="AN18" s="41" t="s">
        <v>68</v>
      </c>
      <c r="AO18" s="41">
        <v>12</v>
      </c>
      <c r="AP18" s="41">
        <v>14</v>
      </c>
      <c r="AQ18" s="41">
        <v>23</v>
      </c>
      <c r="AR18" s="41" t="s">
        <v>71</v>
      </c>
      <c r="AS18" s="41">
        <v>5</v>
      </c>
      <c r="AT18" s="41">
        <v>13</v>
      </c>
      <c r="AU18" s="41" t="s">
        <v>68</v>
      </c>
      <c r="AV18" s="41">
        <v>6</v>
      </c>
      <c r="AW18" s="41">
        <v>18</v>
      </c>
      <c r="AX18" s="41">
        <v>22</v>
      </c>
      <c r="AY18" s="41">
        <v>40</v>
      </c>
      <c r="AZ18" s="56">
        <f t="shared" si="5"/>
        <v>0</v>
      </c>
      <c r="BA18" s="41" t="s">
        <v>72</v>
      </c>
      <c r="BB18" s="41">
        <v>16</v>
      </c>
      <c r="BC18" s="41">
        <v>24</v>
      </c>
      <c r="BD18" s="41">
        <v>24</v>
      </c>
      <c r="BE18" s="41">
        <v>48</v>
      </c>
      <c r="BF18" s="56">
        <f t="shared" si="6"/>
        <v>0</v>
      </c>
      <c r="BG18" s="41" t="s">
        <v>71</v>
      </c>
      <c r="BH18" s="41">
        <v>15</v>
      </c>
      <c r="BI18" s="41">
        <v>21</v>
      </c>
      <c r="BJ18" s="41">
        <v>15</v>
      </c>
      <c r="BK18" s="41">
        <v>36</v>
      </c>
      <c r="BL18" s="56">
        <f t="shared" si="7"/>
        <v>0</v>
      </c>
      <c r="BM18" s="41" t="s">
        <v>66</v>
      </c>
      <c r="BN18" s="41">
        <v>0</v>
      </c>
      <c r="BO18" s="41">
        <v>27</v>
      </c>
      <c r="BP18" s="41">
        <v>34</v>
      </c>
      <c r="BQ18" s="41">
        <v>61</v>
      </c>
      <c r="BR18" s="56">
        <f t="shared" si="8"/>
        <v>0</v>
      </c>
      <c r="BS18" s="41" t="s">
        <v>69</v>
      </c>
      <c r="BT18" s="41">
        <v>32</v>
      </c>
      <c r="BU18" s="41">
        <v>22</v>
      </c>
      <c r="BV18" s="41">
        <v>22</v>
      </c>
      <c r="BW18" s="41">
        <v>44</v>
      </c>
      <c r="BX18" s="56">
        <f t="shared" si="9"/>
        <v>0</v>
      </c>
      <c r="BY18" s="41" t="s">
        <v>72</v>
      </c>
      <c r="BZ18" s="41">
        <v>16</v>
      </c>
      <c r="CA18" s="41">
        <v>15</v>
      </c>
      <c r="CB18" s="41">
        <v>25</v>
      </c>
      <c r="CC18" s="41" t="s">
        <v>68</v>
      </c>
      <c r="CD18" s="41">
        <v>12</v>
      </c>
      <c r="CE18" s="41">
        <v>15</v>
      </c>
      <c r="CF18" s="41">
        <v>10</v>
      </c>
      <c r="CG18" s="41" t="s">
        <v>66</v>
      </c>
      <c r="CH18" s="41">
        <v>0</v>
      </c>
      <c r="CI18" s="41">
        <v>15</v>
      </c>
      <c r="CJ18" s="41">
        <v>38</v>
      </c>
      <c r="CK18" s="41" t="s">
        <v>67</v>
      </c>
      <c r="CL18" s="41">
        <v>9</v>
      </c>
      <c r="CM18" s="41">
        <v>16</v>
      </c>
      <c r="CN18" s="41" t="s">
        <v>69</v>
      </c>
      <c r="CO18" s="41">
        <v>8</v>
      </c>
      <c r="CP18" s="57">
        <f t="shared" si="10"/>
        <v>187</v>
      </c>
      <c r="CQ18" s="57">
        <f t="shared" si="11"/>
        <v>60</v>
      </c>
      <c r="CR18" s="58">
        <f t="shared" si="12"/>
        <v>0</v>
      </c>
      <c r="CS18" s="57" t="str">
        <f t="shared" si="13"/>
        <v>Fail</v>
      </c>
      <c r="CT18" s="57">
        <f t="shared" si="14"/>
        <v>1</v>
      </c>
      <c r="CU18" s="57">
        <f t="shared" si="15"/>
        <v>1</v>
      </c>
      <c r="CV18" s="57">
        <f t="shared" si="16"/>
        <v>2</v>
      </c>
      <c r="CW18" s="57" t="str">
        <f t="shared" si="17"/>
        <v>-</v>
      </c>
    </row>
    <row r="19" spans="1:101">
      <c r="A19" s="50">
        <v>11</v>
      </c>
      <c r="B19" s="41" t="s">
        <v>189</v>
      </c>
      <c r="C19" s="66" t="s">
        <v>223</v>
      </c>
      <c r="D19" s="41">
        <v>40</v>
      </c>
      <c r="E19" s="41">
        <v>41</v>
      </c>
      <c r="F19" s="41">
        <v>81</v>
      </c>
      <c r="G19" s="56">
        <f t="shared" si="0"/>
        <v>0</v>
      </c>
      <c r="H19" s="41" t="s">
        <v>65</v>
      </c>
      <c r="I19" s="41">
        <v>40</v>
      </c>
      <c r="J19" s="41">
        <v>36</v>
      </c>
      <c r="K19" s="41">
        <v>33</v>
      </c>
      <c r="L19" s="41">
        <v>69</v>
      </c>
      <c r="M19" s="56">
        <f t="shared" si="1"/>
        <v>0</v>
      </c>
      <c r="N19" s="41" t="s">
        <v>69</v>
      </c>
      <c r="O19" s="41">
        <v>32</v>
      </c>
      <c r="P19" s="41">
        <v>37</v>
      </c>
      <c r="Q19" s="41">
        <v>25</v>
      </c>
      <c r="R19" s="41">
        <v>62</v>
      </c>
      <c r="S19" s="56">
        <f t="shared" si="2"/>
        <v>0</v>
      </c>
      <c r="T19" s="41" t="s">
        <v>69</v>
      </c>
      <c r="U19" s="41">
        <v>32</v>
      </c>
      <c r="V19" s="41">
        <v>28</v>
      </c>
      <c r="W19" s="41">
        <v>23</v>
      </c>
      <c r="X19" s="41">
        <v>51</v>
      </c>
      <c r="Y19" s="56">
        <f t="shared" si="3"/>
        <v>0</v>
      </c>
      <c r="Z19" s="41" t="s">
        <v>68</v>
      </c>
      <c r="AA19" s="41">
        <v>24</v>
      </c>
      <c r="AB19" s="41">
        <v>41</v>
      </c>
      <c r="AC19" s="41">
        <v>34</v>
      </c>
      <c r="AD19" s="41">
        <v>75</v>
      </c>
      <c r="AE19" s="56">
        <f t="shared" si="4"/>
        <v>0</v>
      </c>
      <c r="AF19" s="41" t="s">
        <v>67</v>
      </c>
      <c r="AG19" s="41">
        <v>36</v>
      </c>
      <c r="AH19" s="41">
        <v>20</v>
      </c>
      <c r="AI19" s="41">
        <v>43</v>
      </c>
      <c r="AJ19" s="41" t="s">
        <v>65</v>
      </c>
      <c r="AK19" s="41">
        <v>10</v>
      </c>
      <c r="AL19" s="41">
        <v>21</v>
      </c>
      <c r="AM19" s="41">
        <v>40</v>
      </c>
      <c r="AN19" s="41" t="s">
        <v>65</v>
      </c>
      <c r="AO19" s="41">
        <v>20</v>
      </c>
      <c r="AP19" s="41">
        <v>22</v>
      </c>
      <c r="AQ19" s="41">
        <v>42</v>
      </c>
      <c r="AR19" s="41" t="s">
        <v>65</v>
      </c>
      <c r="AS19" s="41">
        <v>10</v>
      </c>
      <c r="AT19" s="41">
        <v>18</v>
      </c>
      <c r="AU19" s="41" t="s">
        <v>67</v>
      </c>
      <c r="AV19" s="41">
        <v>9</v>
      </c>
      <c r="AW19" s="41">
        <v>29</v>
      </c>
      <c r="AX19" s="41">
        <v>33</v>
      </c>
      <c r="AY19" s="41">
        <v>62</v>
      </c>
      <c r="AZ19" s="56">
        <f t="shared" si="5"/>
        <v>0</v>
      </c>
      <c r="BA19" s="41" t="s">
        <v>69</v>
      </c>
      <c r="BB19" s="41">
        <v>32</v>
      </c>
      <c r="BC19" s="41">
        <v>38</v>
      </c>
      <c r="BD19" s="41">
        <v>37</v>
      </c>
      <c r="BE19" s="41">
        <v>75</v>
      </c>
      <c r="BF19" s="56">
        <f t="shared" si="6"/>
        <v>0</v>
      </c>
      <c r="BG19" s="41" t="s">
        <v>67</v>
      </c>
      <c r="BH19" s="41">
        <v>27</v>
      </c>
      <c r="BI19" s="41">
        <v>27</v>
      </c>
      <c r="BJ19" s="41">
        <v>30</v>
      </c>
      <c r="BK19" s="41">
        <v>57</v>
      </c>
      <c r="BL19" s="56">
        <f t="shared" si="7"/>
        <v>0</v>
      </c>
      <c r="BM19" s="41" t="s">
        <v>70</v>
      </c>
      <c r="BN19" s="41">
        <v>28</v>
      </c>
      <c r="BO19" s="41">
        <v>35</v>
      </c>
      <c r="BP19" s="41">
        <v>41</v>
      </c>
      <c r="BQ19" s="41">
        <v>76</v>
      </c>
      <c r="BR19" s="56">
        <f t="shared" si="8"/>
        <v>0</v>
      </c>
      <c r="BS19" s="41" t="s">
        <v>67</v>
      </c>
      <c r="BT19" s="41">
        <v>36</v>
      </c>
      <c r="BU19" s="41">
        <v>29</v>
      </c>
      <c r="BV19" s="41">
        <v>29</v>
      </c>
      <c r="BW19" s="41">
        <v>58</v>
      </c>
      <c r="BX19" s="56">
        <f t="shared" si="9"/>
        <v>0</v>
      </c>
      <c r="BY19" s="41" t="s">
        <v>70</v>
      </c>
      <c r="BZ19" s="41">
        <v>28</v>
      </c>
      <c r="CA19" s="41">
        <v>23</v>
      </c>
      <c r="CB19" s="41">
        <v>39</v>
      </c>
      <c r="CC19" s="41" t="s">
        <v>65</v>
      </c>
      <c r="CD19" s="41">
        <v>20</v>
      </c>
      <c r="CE19" s="41">
        <v>22</v>
      </c>
      <c r="CF19" s="41">
        <v>40</v>
      </c>
      <c r="CG19" s="41" t="s">
        <v>65</v>
      </c>
      <c r="CH19" s="41">
        <v>20</v>
      </c>
      <c r="CI19" s="41">
        <v>23</v>
      </c>
      <c r="CJ19" s="41">
        <v>45</v>
      </c>
      <c r="CK19" s="41" t="s">
        <v>65</v>
      </c>
      <c r="CL19" s="41">
        <v>10</v>
      </c>
      <c r="CM19" s="41">
        <v>23</v>
      </c>
      <c r="CN19" s="41" t="s">
        <v>65</v>
      </c>
      <c r="CO19" s="41">
        <v>10</v>
      </c>
      <c r="CP19" s="57">
        <f t="shared" si="10"/>
        <v>315</v>
      </c>
      <c r="CQ19" s="57">
        <f t="shared" si="11"/>
        <v>109</v>
      </c>
      <c r="CR19" s="58">
        <f t="shared" si="12"/>
        <v>8.48</v>
      </c>
      <c r="CS19" s="57" t="str">
        <f t="shared" si="13"/>
        <v>Dist</v>
      </c>
      <c r="CT19" s="57">
        <f t="shared" si="14"/>
        <v>0</v>
      </c>
      <c r="CU19" s="57">
        <f t="shared" si="15"/>
        <v>0</v>
      </c>
      <c r="CV19" s="57">
        <f t="shared" si="16"/>
        <v>0</v>
      </c>
      <c r="CW19" s="57">
        <f t="shared" si="17"/>
        <v>5</v>
      </c>
    </row>
    <row r="20" spans="1:101">
      <c r="A20" s="50">
        <v>12</v>
      </c>
      <c r="B20" s="41" t="s">
        <v>128</v>
      </c>
      <c r="C20" s="66" t="s">
        <v>224</v>
      </c>
      <c r="D20" s="41">
        <v>28</v>
      </c>
      <c r="E20" s="41">
        <v>32</v>
      </c>
      <c r="F20" s="41">
        <v>60</v>
      </c>
      <c r="G20" s="56">
        <f t="shared" si="0"/>
        <v>0</v>
      </c>
      <c r="H20" s="41" t="s">
        <v>69</v>
      </c>
      <c r="I20" s="41">
        <v>32</v>
      </c>
      <c r="J20" s="41">
        <v>37</v>
      </c>
      <c r="K20" s="41">
        <v>28</v>
      </c>
      <c r="L20" s="41">
        <v>65</v>
      </c>
      <c r="M20" s="56">
        <f t="shared" si="1"/>
        <v>0</v>
      </c>
      <c r="N20" s="41" t="s">
        <v>69</v>
      </c>
      <c r="O20" s="41">
        <v>32</v>
      </c>
      <c r="P20" s="41">
        <v>38</v>
      </c>
      <c r="Q20" s="41">
        <v>29</v>
      </c>
      <c r="R20" s="41">
        <v>67</v>
      </c>
      <c r="S20" s="56">
        <f t="shared" si="2"/>
        <v>0</v>
      </c>
      <c r="T20" s="41" t="s">
        <v>69</v>
      </c>
      <c r="U20" s="41">
        <v>32</v>
      </c>
      <c r="V20" s="41">
        <v>20</v>
      </c>
      <c r="W20" s="41">
        <v>21</v>
      </c>
      <c r="X20" s="41">
        <v>41</v>
      </c>
      <c r="Y20" s="56">
        <f t="shared" si="3"/>
        <v>0</v>
      </c>
      <c r="Z20" s="41" t="s">
        <v>72</v>
      </c>
      <c r="AA20" s="41">
        <v>16</v>
      </c>
      <c r="AB20" s="41">
        <v>29</v>
      </c>
      <c r="AC20" s="41">
        <v>36</v>
      </c>
      <c r="AD20" s="41">
        <v>65</v>
      </c>
      <c r="AE20" s="56">
        <f t="shared" si="4"/>
        <v>0</v>
      </c>
      <c r="AF20" s="41" t="s">
        <v>69</v>
      </c>
      <c r="AG20" s="41">
        <v>32</v>
      </c>
      <c r="AH20" s="41">
        <v>17</v>
      </c>
      <c r="AI20" s="41">
        <v>39</v>
      </c>
      <c r="AJ20" s="41" t="s">
        <v>67</v>
      </c>
      <c r="AK20" s="41">
        <v>9</v>
      </c>
      <c r="AL20" s="41">
        <v>16</v>
      </c>
      <c r="AM20" s="41">
        <v>35</v>
      </c>
      <c r="AN20" s="41" t="s">
        <v>69</v>
      </c>
      <c r="AO20" s="41">
        <v>16</v>
      </c>
      <c r="AP20" s="41">
        <v>16</v>
      </c>
      <c r="AQ20" s="41">
        <v>32</v>
      </c>
      <c r="AR20" s="41" t="s">
        <v>69</v>
      </c>
      <c r="AS20" s="41">
        <v>8</v>
      </c>
      <c r="AT20" s="41">
        <v>15</v>
      </c>
      <c r="AU20" s="41" t="s">
        <v>69</v>
      </c>
      <c r="AV20" s="41">
        <v>8</v>
      </c>
      <c r="AW20" s="41">
        <v>28</v>
      </c>
      <c r="AX20" s="41">
        <v>29</v>
      </c>
      <c r="AY20" s="41">
        <v>57</v>
      </c>
      <c r="AZ20" s="56">
        <f t="shared" si="5"/>
        <v>0</v>
      </c>
      <c r="BA20" s="41" t="s">
        <v>70</v>
      </c>
      <c r="BB20" s="41">
        <v>28</v>
      </c>
      <c r="BC20" s="41">
        <v>31</v>
      </c>
      <c r="BD20" s="41">
        <v>42</v>
      </c>
      <c r="BE20" s="41">
        <v>73</v>
      </c>
      <c r="BF20" s="56">
        <f t="shared" si="6"/>
        <v>0</v>
      </c>
      <c r="BG20" s="41" t="s">
        <v>67</v>
      </c>
      <c r="BH20" s="41">
        <v>27</v>
      </c>
      <c r="BI20" s="41">
        <v>27</v>
      </c>
      <c r="BJ20" s="41">
        <v>29</v>
      </c>
      <c r="BK20" s="41">
        <v>56</v>
      </c>
      <c r="BL20" s="56">
        <f t="shared" si="7"/>
        <v>0</v>
      </c>
      <c r="BM20" s="41" t="s">
        <v>70</v>
      </c>
      <c r="BN20" s="41">
        <v>28</v>
      </c>
      <c r="BO20" s="41">
        <v>31</v>
      </c>
      <c r="BP20" s="41">
        <v>44</v>
      </c>
      <c r="BQ20" s="41">
        <v>75</v>
      </c>
      <c r="BR20" s="56">
        <f t="shared" si="8"/>
        <v>0</v>
      </c>
      <c r="BS20" s="41" t="s">
        <v>67</v>
      </c>
      <c r="BT20" s="41">
        <v>36</v>
      </c>
      <c r="BU20" s="41">
        <v>28</v>
      </c>
      <c r="BV20" s="41">
        <v>31</v>
      </c>
      <c r="BW20" s="41">
        <v>59</v>
      </c>
      <c r="BX20" s="56">
        <f t="shared" si="9"/>
        <v>0</v>
      </c>
      <c r="BY20" s="41" t="s">
        <v>70</v>
      </c>
      <c r="BZ20" s="41">
        <v>28</v>
      </c>
      <c r="CA20" s="41">
        <v>17</v>
      </c>
      <c r="CB20" s="41">
        <v>39</v>
      </c>
      <c r="CC20" s="41" t="s">
        <v>67</v>
      </c>
      <c r="CD20" s="41">
        <v>18</v>
      </c>
      <c r="CE20" s="41">
        <v>16</v>
      </c>
      <c r="CF20" s="41">
        <v>35</v>
      </c>
      <c r="CG20" s="41" t="s">
        <v>69</v>
      </c>
      <c r="CH20" s="41">
        <v>16</v>
      </c>
      <c r="CI20" s="41">
        <v>16</v>
      </c>
      <c r="CJ20" s="41">
        <v>33</v>
      </c>
      <c r="CK20" s="41" t="s">
        <v>69</v>
      </c>
      <c r="CL20" s="41">
        <v>8</v>
      </c>
      <c r="CM20" s="41">
        <v>16</v>
      </c>
      <c r="CN20" s="41" t="s">
        <v>69</v>
      </c>
      <c r="CO20" s="41">
        <v>8</v>
      </c>
      <c r="CP20" s="57">
        <f t="shared" si="10"/>
        <v>291</v>
      </c>
      <c r="CQ20" s="57">
        <f t="shared" si="11"/>
        <v>91</v>
      </c>
      <c r="CR20" s="58">
        <f t="shared" si="12"/>
        <v>7.64</v>
      </c>
      <c r="CS20" s="57" t="str">
        <f t="shared" si="13"/>
        <v>FC</v>
      </c>
      <c r="CT20" s="57">
        <f t="shared" si="14"/>
        <v>0</v>
      </c>
      <c r="CU20" s="57">
        <f t="shared" si="15"/>
        <v>0</v>
      </c>
      <c r="CV20" s="57">
        <f t="shared" si="16"/>
        <v>0</v>
      </c>
      <c r="CW20" s="57">
        <f t="shared" si="17"/>
        <v>18</v>
      </c>
    </row>
    <row r="21" spans="1:101">
      <c r="A21" s="50">
        <v>13</v>
      </c>
      <c r="B21" s="41" t="s">
        <v>129</v>
      </c>
      <c r="C21" s="66" t="s">
        <v>225</v>
      </c>
      <c r="D21" s="41">
        <v>28</v>
      </c>
      <c r="E21" s="41">
        <v>30</v>
      </c>
      <c r="F21" s="41">
        <v>58</v>
      </c>
      <c r="G21" s="56">
        <f t="shared" si="0"/>
        <v>0</v>
      </c>
      <c r="H21" s="41" t="s">
        <v>70</v>
      </c>
      <c r="I21" s="41">
        <v>28</v>
      </c>
      <c r="J21" s="41">
        <v>28</v>
      </c>
      <c r="K21" s="41">
        <v>26</v>
      </c>
      <c r="L21" s="41">
        <v>54</v>
      </c>
      <c r="M21" s="56">
        <f t="shared" si="1"/>
        <v>0</v>
      </c>
      <c r="N21" s="41" t="s">
        <v>68</v>
      </c>
      <c r="O21" s="41">
        <v>24</v>
      </c>
      <c r="P21" s="41">
        <v>30</v>
      </c>
      <c r="Q21" s="41">
        <v>25</v>
      </c>
      <c r="R21" s="41">
        <v>55</v>
      </c>
      <c r="S21" s="56">
        <f t="shared" si="2"/>
        <v>0</v>
      </c>
      <c r="T21" s="41" t="s">
        <v>70</v>
      </c>
      <c r="U21" s="41">
        <v>28</v>
      </c>
      <c r="V21" s="41">
        <v>29</v>
      </c>
      <c r="W21" s="41">
        <v>31</v>
      </c>
      <c r="X21" s="41">
        <v>60</v>
      </c>
      <c r="Y21" s="56">
        <f t="shared" si="3"/>
        <v>0</v>
      </c>
      <c r="Z21" s="41" t="s">
        <v>69</v>
      </c>
      <c r="AA21" s="41">
        <v>32</v>
      </c>
      <c r="AB21" s="41">
        <v>31</v>
      </c>
      <c r="AC21" s="41">
        <v>39</v>
      </c>
      <c r="AD21" s="41">
        <v>70</v>
      </c>
      <c r="AE21" s="56">
        <f t="shared" si="4"/>
        <v>0</v>
      </c>
      <c r="AF21" s="41" t="s">
        <v>67</v>
      </c>
      <c r="AG21" s="41">
        <v>36</v>
      </c>
      <c r="AH21" s="41">
        <v>19</v>
      </c>
      <c r="AI21" s="41">
        <v>37</v>
      </c>
      <c r="AJ21" s="41" t="s">
        <v>67</v>
      </c>
      <c r="AK21" s="41">
        <v>9</v>
      </c>
      <c r="AL21" s="41">
        <v>20</v>
      </c>
      <c r="AM21" s="41">
        <v>38</v>
      </c>
      <c r="AN21" s="41" t="s">
        <v>67</v>
      </c>
      <c r="AO21" s="41">
        <v>18</v>
      </c>
      <c r="AP21" s="41">
        <v>22</v>
      </c>
      <c r="AQ21" s="41">
        <v>41</v>
      </c>
      <c r="AR21" s="41" t="s">
        <v>65</v>
      </c>
      <c r="AS21" s="41">
        <v>10</v>
      </c>
      <c r="AT21" s="41">
        <v>17</v>
      </c>
      <c r="AU21" s="41" t="s">
        <v>69</v>
      </c>
      <c r="AV21" s="41">
        <v>8</v>
      </c>
      <c r="AW21" s="41">
        <v>37</v>
      </c>
      <c r="AX21" s="41">
        <v>22</v>
      </c>
      <c r="AY21" s="41">
        <v>59</v>
      </c>
      <c r="AZ21" s="56">
        <f t="shared" si="5"/>
        <v>0</v>
      </c>
      <c r="BA21" s="41" t="s">
        <v>70</v>
      </c>
      <c r="BB21" s="41">
        <v>28</v>
      </c>
      <c r="BC21" s="41">
        <v>39</v>
      </c>
      <c r="BD21" s="41">
        <v>43</v>
      </c>
      <c r="BE21" s="41">
        <v>82</v>
      </c>
      <c r="BF21" s="56">
        <f t="shared" si="6"/>
        <v>0</v>
      </c>
      <c r="BG21" s="41" t="s">
        <v>65</v>
      </c>
      <c r="BH21" s="41">
        <v>30</v>
      </c>
      <c r="BI21" s="41">
        <v>30</v>
      </c>
      <c r="BJ21" s="41">
        <v>33</v>
      </c>
      <c r="BK21" s="41">
        <v>63</v>
      </c>
      <c r="BL21" s="56">
        <f t="shared" si="7"/>
        <v>0</v>
      </c>
      <c r="BM21" s="41" t="s">
        <v>69</v>
      </c>
      <c r="BN21" s="41">
        <v>32</v>
      </c>
      <c r="BO21" s="41">
        <v>36</v>
      </c>
      <c r="BP21" s="41">
        <v>33</v>
      </c>
      <c r="BQ21" s="41">
        <v>69</v>
      </c>
      <c r="BR21" s="56">
        <f t="shared" si="8"/>
        <v>0</v>
      </c>
      <c r="BS21" s="41" t="s">
        <v>69</v>
      </c>
      <c r="BT21" s="41">
        <v>32</v>
      </c>
      <c r="BU21" s="41">
        <v>21</v>
      </c>
      <c r="BV21" s="41">
        <v>32</v>
      </c>
      <c r="BW21" s="41">
        <v>53</v>
      </c>
      <c r="BX21" s="56">
        <f t="shared" si="9"/>
        <v>0</v>
      </c>
      <c r="BY21" s="41" t="s">
        <v>68</v>
      </c>
      <c r="BZ21" s="41">
        <v>24</v>
      </c>
      <c r="CA21" s="41">
        <v>21</v>
      </c>
      <c r="CB21" s="41">
        <v>40</v>
      </c>
      <c r="CC21" s="41" t="s">
        <v>65</v>
      </c>
      <c r="CD21" s="41">
        <v>20</v>
      </c>
      <c r="CE21" s="41">
        <v>21</v>
      </c>
      <c r="CF21" s="41">
        <v>37</v>
      </c>
      <c r="CG21" s="41" t="s">
        <v>67</v>
      </c>
      <c r="CH21" s="41">
        <v>18</v>
      </c>
      <c r="CI21" s="41">
        <v>21</v>
      </c>
      <c r="CJ21" s="41">
        <v>45</v>
      </c>
      <c r="CK21" s="41" t="s">
        <v>65</v>
      </c>
      <c r="CL21" s="41">
        <v>10</v>
      </c>
      <c r="CM21" s="41">
        <v>23</v>
      </c>
      <c r="CN21" s="41" t="s">
        <v>65</v>
      </c>
      <c r="CO21" s="41">
        <v>10</v>
      </c>
      <c r="CP21" s="57">
        <f t="shared" si="10"/>
        <v>294</v>
      </c>
      <c r="CQ21" s="57">
        <f t="shared" si="11"/>
        <v>103</v>
      </c>
      <c r="CR21" s="58">
        <f t="shared" si="12"/>
        <v>7.94</v>
      </c>
      <c r="CS21" s="57" t="str">
        <f t="shared" si="13"/>
        <v>Dist</v>
      </c>
      <c r="CT21" s="57">
        <f t="shared" si="14"/>
        <v>0</v>
      </c>
      <c r="CU21" s="57">
        <f t="shared" si="15"/>
        <v>0</v>
      </c>
      <c r="CV21" s="57">
        <f t="shared" si="16"/>
        <v>0</v>
      </c>
      <c r="CW21" s="57">
        <f t="shared" si="17"/>
        <v>12</v>
      </c>
    </row>
    <row r="22" spans="1:101">
      <c r="A22" s="50">
        <v>14</v>
      </c>
      <c r="B22" s="41" t="s">
        <v>130</v>
      </c>
      <c r="C22" s="66" t="s">
        <v>226</v>
      </c>
      <c r="D22" s="41">
        <v>31</v>
      </c>
      <c r="E22" s="41">
        <v>25</v>
      </c>
      <c r="F22" s="41">
        <v>56</v>
      </c>
      <c r="G22" s="56">
        <f t="shared" si="0"/>
        <v>0</v>
      </c>
      <c r="H22" s="41" t="s">
        <v>70</v>
      </c>
      <c r="I22" s="41">
        <v>28</v>
      </c>
      <c r="J22" s="41">
        <v>21</v>
      </c>
      <c r="K22" s="41">
        <v>24</v>
      </c>
      <c r="L22" s="41">
        <v>45</v>
      </c>
      <c r="M22" s="56">
        <f t="shared" si="1"/>
        <v>0</v>
      </c>
      <c r="N22" s="41" t="s">
        <v>71</v>
      </c>
      <c r="O22" s="41">
        <v>20</v>
      </c>
      <c r="P22" s="41">
        <v>27</v>
      </c>
      <c r="Q22" s="41" t="s">
        <v>73</v>
      </c>
      <c r="R22" s="41">
        <v>27</v>
      </c>
      <c r="S22" s="56">
        <f t="shared" si="2"/>
        <v>1</v>
      </c>
      <c r="T22" s="41" t="s">
        <v>66</v>
      </c>
      <c r="U22" s="41">
        <v>0</v>
      </c>
      <c r="V22" s="41">
        <v>20</v>
      </c>
      <c r="W22" s="41">
        <v>27</v>
      </c>
      <c r="X22" s="41">
        <v>47</v>
      </c>
      <c r="Y22" s="56">
        <f t="shared" si="3"/>
        <v>0</v>
      </c>
      <c r="Z22" s="41" t="s">
        <v>71</v>
      </c>
      <c r="AA22" s="41">
        <v>20</v>
      </c>
      <c r="AB22" s="41">
        <v>30</v>
      </c>
      <c r="AC22" s="41">
        <v>34</v>
      </c>
      <c r="AD22" s="41">
        <v>64</v>
      </c>
      <c r="AE22" s="56">
        <f t="shared" si="4"/>
        <v>0</v>
      </c>
      <c r="AF22" s="41" t="s">
        <v>69</v>
      </c>
      <c r="AG22" s="41">
        <v>32</v>
      </c>
      <c r="AH22" s="41">
        <v>14</v>
      </c>
      <c r="AI22" s="41">
        <v>29</v>
      </c>
      <c r="AJ22" s="41" t="s">
        <v>70</v>
      </c>
      <c r="AK22" s="41">
        <v>7</v>
      </c>
      <c r="AL22" s="41">
        <v>21</v>
      </c>
      <c r="AM22" s="41">
        <v>38</v>
      </c>
      <c r="AN22" s="41" t="s">
        <v>67</v>
      </c>
      <c r="AO22" s="41">
        <v>18</v>
      </c>
      <c r="AP22" s="41">
        <v>20</v>
      </c>
      <c r="AQ22" s="41">
        <v>32</v>
      </c>
      <c r="AR22" s="41" t="s">
        <v>69</v>
      </c>
      <c r="AS22" s="41">
        <v>8</v>
      </c>
      <c r="AT22" s="41">
        <v>21</v>
      </c>
      <c r="AU22" s="41" t="s">
        <v>65</v>
      </c>
      <c r="AV22" s="41">
        <v>10</v>
      </c>
      <c r="AW22" s="41">
        <v>28</v>
      </c>
      <c r="AX22" s="41">
        <v>2</v>
      </c>
      <c r="AY22" s="41">
        <v>30</v>
      </c>
      <c r="AZ22" s="56">
        <f t="shared" si="5"/>
        <v>0</v>
      </c>
      <c r="BA22" s="41" t="s">
        <v>66</v>
      </c>
      <c r="BB22" s="41">
        <v>0</v>
      </c>
      <c r="BC22" s="41">
        <v>31</v>
      </c>
      <c r="BD22" s="41">
        <v>20</v>
      </c>
      <c r="BE22" s="41">
        <v>51</v>
      </c>
      <c r="BF22" s="56">
        <f t="shared" si="6"/>
        <v>0</v>
      </c>
      <c r="BG22" s="41" t="s">
        <v>68</v>
      </c>
      <c r="BH22" s="41">
        <v>18</v>
      </c>
      <c r="BI22" s="41">
        <v>24</v>
      </c>
      <c r="BJ22" s="41">
        <v>14</v>
      </c>
      <c r="BK22" s="41">
        <v>38</v>
      </c>
      <c r="BL22" s="56">
        <f t="shared" si="7"/>
        <v>0</v>
      </c>
      <c r="BM22" s="41" t="s">
        <v>66</v>
      </c>
      <c r="BN22" s="41">
        <v>0</v>
      </c>
      <c r="BO22" s="41">
        <v>31</v>
      </c>
      <c r="BP22" s="41">
        <v>26</v>
      </c>
      <c r="BQ22" s="41">
        <v>57</v>
      </c>
      <c r="BR22" s="56">
        <f t="shared" si="8"/>
        <v>0</v>
      </c>
      <c r="BS22" s="41" t="s">
        <v>70</v>
      </c>
      <c r="BT22" s="41">
        <v>28</v>
      </c>
      <c r="BU22" s="41">
        <v>33</v>
      </c>
      <c r="BV22" s="41">
        <v>10</v>
      </c>
      <c r="BW22" s="41">
        <v>43</v>
      </c>
      <c r="BX22" s="56">
        <f t="shared" si="9"/>
        <v>0</v>
      </c>
      <c r="BY22" s="41" t="s">
        <v>66</v>
      </c>
      <c r="BZ22" s="41">
        <v>0</v>
      </c>
      <c r="CA22" s="41">
        <v>22</v>
      </c>
      <c r="CB22" s="41">
        <v>42</v>
      </c>
      <c r="CC22" s="41" t="s">
        <v>65</v>
      </c>
      <c r="CD22" s="41">
        <v>20</v>
      </c>
      <c r="CE22" s="41">
        <v>22</v>
      </c>
      <c r="CF22" s="41">
        <v>40</v>
      </c>
      <c r="CG22" s="41" t="s">
        <v>65</v>
      </c>
      <c r="CH22" s="41">
        <v>20</v>
      </c>
      <c r="CI22" s="41">
        <v>21</v>
      </c>
      <c r="CJ22" s="41">
        <v>35</v>
      </c>
      <c r="CK22" s="41" t="s">
        <v>67</v>
      </c>
      <c r="CL22" s="41">
        <v>9</v>
      </c>
      <c r="CM22" s="41">
        <v>21</v>
      </c>
      <c r="CN22" s="41" t="s">
        <v>65</v>
      </c>
      <c r="CO22" s="41">
        <v>10</v>
      </c>
      <c r="CP22" s="57">
        <f t="shared" si="10"/>
        <v>146</v>
      </c>
      <c r="CQ22" s="57">
        <f t="shared" si="11"/>
        <v>102</v>
      </c>
      <c r="CR22" s="58">
        <f t="shared" si="12"/>
        <v>0</v>
      </c>
      <c r="CS22" s="57" t="str">
        <f t="shared" si="13"/>
        <v>Fail</v>
      </c>
      <c r="CT22" s="57">
        <f t="shared" si="14"/>
        <v>4</v>
      </c>
      <c r="CU22" s="57">
        <f t="shared" si="15"/>
        <v>0</v>
      </c>
      <c r="CV22" s="57">
        <f t="shared" si="16"/>
        <v>4</v>
      </c>
      <c r="CW22" s="57" t="str">
        <f t="shared" si="17"/>
        <v>-</v>
      </c>
    </row>
    <row r="23" spans="1:101">
      <c r="A23" s="50">
        <v>15</v>
      </c>
      <c r="B23" s="41" t="s">
        <v>131</v>
      </c>
      <c r="C23" s="66" t="s">
        <v>227</v>
      </c>
      <c r="D23" s="41">
        <v>24</v>
      </c>
      <c r="E23" s="41">
        <v>4</v>
      </c>
      <c r="F23" s="41">
        <v>28</v>
      </c>
      <c r="G23" s="56">
        <f t="shared" si="0"/>
        <v>0</v>
      </c>
      <c r="H23" s="41" t="s">
        <v>66</v>
      </c>
      <c r="I23" s="41">
        <v>0</v>
      </c>
      <c r="J23" s="41">
        <v>27</v>
      </c>
      <c r="K23" s="41">
        <v>15</v>
      </c>
      <c r="L23" s="41">
        <v>42</v>
      </c>
      <c r="M23" s="56">
        <f t="shared" si="1"/>
        <v>0</v>
      </c>
      <c r="N23" s="41" t="s">
        <v>66</v>
      </c>
      <c r="O23" s="41">
        <v>0</v>
      </c>
      <c r="P23" s="41">
        <v>20</v>
      </c>
      <c r="Q23" s="41">
        <v>0</v>
      </c>
      <c r="R23" s="41">
        <v>20</v>
      </c>
      <c r="S23" s="56">
        <f t="shared" si="2"/>
        <v>0</v>
      </c>
      <c r="T23" s="41" t="s">
        <v>66</v>
      </c>
      <c r="U23" s="41">
        <v>0</v>
      </c>
      <c r="V23" s="41">
        <v>12</v>
      </c>
      <c r="W23" s="41">
        <v>0</v>
      </c>
      <c r="X23" s="41">
        <v>12</v>
      </c>
      <c r="Y23" s="56">
        <f t="shared" si="3"/>
        <v>0</v>
      </c>
      <c r="Z23" s="41" t="s">
        <v>66</v>
      </c>
      <c r="AA23" s="41">
        <v>0</v>
      </c>
      <c r="AB23" s="41">
        <v>27</v>
      </c>
      <c r="AC23" s="41">
        <v>23</v>
      </c>
      <c r="AD23" s="41">
        <v>50</v>
      </c>
      <c r="AE23" s="56">
        <f t="shared" si="4"/>
        <v>0</v>
      </c>
      <c r="AF23" s="41" t="s">
        <v>68</v>
      </c>
      <c r="AG23" s="41">
        <v>24</v>
      </c>
      <c r="AH23" s="41">
        <v>16</v>
      </c>
      <c r="AI23" s="41">
        <v>35</v>
      </c>
      <c r="AJ23" s="41" t="s">
        <v>69</v>
      </c>
      <c r="AK23" s="41">
        <v>8</v>
      </c>
      <c r="AL23" s="41">
        <v>14</v>
      </c>
      <c r="AM23" s="41">
        <v>25</v>
      </c>
      <c r="AN23" s="41" t="s">
        <v>68</v>
      </c>
      <c r="AO23" s="41">
        <v>12</v>
      </c>
      <c r="AP23" s="41">
        <v>14</v>
      </c>
      <c r="AQ23" s="41">
        <v>25</v>
      </c>
      <c r="AR23" s="41" t="s">
        <v>68</v>
      </c>
      <c r="AS23" s="41">
        <v>6</v>
      </c>
      <c r="AT23" s="41">
        <v>18</v>
      </c>
      <c r="AU23" s="41" t="s">
        <v>67</v>
      </c>
      <c r="AV23" s="41">
        <v>9</v>
      </c>
      <c r="AW23" s="41">
        <v>18</v>
      </c>
      <c r="AX23" s="41" t="s">
        <v>73</v>
      </c>
      <c r="AY23" s="41">
        <v>18</v>
      </c>
      <c r="AZ23" s="56">
        <f t="shared" si="5"/>
        <v>1</v>
      </c>
      <c r="BA23" s="41" t="s">
        <v>66</v>
      </c>
      <c r="BB23" s="41">
        <v>0</v>
      </c>
      <c r="BC23" s="41">
        <v>23</v>
      </c>
      <c r="BD23" s="41">
        <v>7</v>
      </c>
      <c r="BE23" s="41">
        <v>30</v>
      </c>
      <c r="BF23" s="56">
        <f t="shared" si="6"/>
        <v>0</v>
      </c>
      <c r="BG23" s="41" t="s">
        <v>66</v>
      </c>
      <c r="BH23" s="41">
        <v>0</v>
      </c>
      <c r="BI23" s="41">
        <v>25</v>
      </c>
      <c r="BJ23" s="41" t="s">
        <v>73</v>
      </c>
      <c r="BK23" s="41">
        <v>25</v>
      </c>
      <c r="BL23" s="56">
        <f t="shared" si="7"/>
        <v>1</v>
      </c>
      <c r="BM23" s="41" t="s">
        <v>66</v>
      </c>
      <c r="BN23" s="41">
        <v>0</v>
      </c>
      <c r="BO23" s="41">
        <v>17</v>
      </c>
      <c r="BP23" s="41">
        <v>0</v>
      </c>
      <c r="BQ23" s="41">
        <v>17</v>
      </c>
      <c r="BR23" s="56">
        <f t="shared" si="8"/>
        <v>0</v>
      </c>
      <c r="BS23" s="41" t="s">
        <v>66</v>
      </c>
      <c r="BT23" s="41">
        <v>0</v>
      </c>
      <c r="BU23" s="41">
        <v>24</v>
      </c>
      <c r="BV23" s="41">
        <v>0</v>
      </c>
      <c r="BW23" s="41">
        <v>24</v>
      </c>
      <c r="BX23" s="56">
        <f t="shared" si="9"/>
        <v>0</v>
      </c>
      <c r="BY23" s="41" t="s">
        <v>66</v>
      </c>
      <c r="BZ23" s="41">
        <v>0</v>
      </c>
      <c r="CA23" s="41">
        <v>17</v>
      </c>
      <c r="CB23" s="41">
        <v>10</v>
      </c>
      <c r="CC23" s="41" t="s">
        <v>66</v>
      </c>
      <c r="CD23" s="41">
        <v>0</v>
      </c>
      <c r="CE23" s="41">
        <v>15</v>
      </c>
      <c r="CF23" s="41">
        <v>23</v>
      </c>
      <c r="CG23" s="41" t="s">
        <v>68</v>
      </c>
      <c r="CH23" s="41">
        <v>12</v>
      </c>
      <c r="CI23" s="41">
        <v>15</v>
      </c>
      <c r="CJ23" s="41">
        <v>21</v>
      </c>
      <c r="CK23" s="41" t="s">
        <v>71</v>
      </c>
      <c r="CL23" s="41">
        <v>5</v>
      </c>
      <c r="CM23" s="41">
        <v>17</v>
      </c>
      <c r="CN23" s="41" t="s">
        <v>69</v>
      </c>
      <c r="CO23" s="41">
        <v>8</v>
      </c>
      <c r="CP23" s="57">
        <f t="shared" si="10"/>
        <v>24</v>
      </c>
      <c r="CQ23" s="57">
        <f t="shared" si="11"/>
        <v>60</v>
      </c>
      <c r="CR23" s="58">
        <f t="shared" si="12"/>
        <v>0</v>
      </c>
      <c r="CS23" s="57" t="str">
        <f t="shared" si="13"/>
        <v>Fail</v>
      </c>
      <c r="CT23" s="57">
        <f t="shared" si="14"/>
        <v>9</v>
      </c>
      <c r="CU23" s="57">
        <f t="shared" si="15"/>
        <v>1</v>
      </c>
      <c r="CV23" s="57">
        <f t="shared" si="16"/>
        <v>9</v>
      </c>
      <c r="CW23" s="57" t="str">
        <f t="shared" si="17"/>
        <v>-</v>
      </c>
    </row>
    <row r="24" spans="1:101">
      <c r="A24" s="50">
        <v>16</v>
      </c>
      <c r="B24" s="41" t="s">
        <v>190</v>
      </c>
      <c r="C24" s="66" t="s">
        <v>228</v>
      </c>
      <c r="D24" s="41">
        <v>16</v>
      </c>
      <c r="E24" s="41">
        <v>31</v>
      </c>
      <c r="F24" s="41">
        <v>47</v>
      </c>
      <c r="G24" s="56">
        <f t="shared" si="0"/>
        <v>0</v>
      </c>
      <c r="H24" s="41" t="s">
        <v>71</v>
      </c>
      <c r="I24" s="41">
        <v>20</v>
      </c>
      <c r="J24" s="41">
        <v>21</v>
      </c>
      <c r="K24" s="41" t="s">
        <v>73</v>
      </c>
      <c r="L24" s="41">
        <v>21</v>
      </c>
      <c r="M24" s="56">
        <f t="shared" si="1"/>
        <v>1</v>
      </c>
      <c r="N24" s="41" t="s">
        <v>66</v>
      </c>
      <c r="O24" s="41">
        <v>0</v>
      </c>
      <c r="P24" s="41">
        <v>24</v>
      </c>
      <c r="Q24" s="41">
        <v>12</v>
      </c>
      <c r="R24" s="41">
        <v>36</v>
      </c>
      <c r="S24" s="56">
        <f t="shared" si="2"/>
        <v>0</v>
      </c>
      <c r="T24" s="41" t="s">
        <v>66</v>
      </c>
      <c r="U24" s="41">
        <v>0</v>
      </c>
      <c r="V24" s="41">
        <v>25</v>
      </c>
      <c r="W24" s="41">
        <v>29</v>
      </c>
      <c r="X24" s="41">
        <v>54</v>
      </c>
      <c r="Y24" s="56">
        <f t="shared" si="3"/>
        <v>0</v>
      </c>
      <c r="Z24" s="41" t="s">
        <v>68</v>
      </c>
      <c r="AA24" s="41">
        <v>24</v>
      </c>
      <c r="AB24" s="41">
        <v>32</v>
      </c>
      <c r="AC24" s="41">
        <v>30</v>
      </c>
      <c r="AD24" s="41">
        <v>62</v>
      </c>
      <c r="AE24" s="56">
        <f t="shared" si="4"/>
        <v>0</v>
      </c>
      <c r="AF24" s="41" t="s">
        <v>69</v>
      </c>
      <c r="AG24" s="41">
        <v>32</v>
      </c>
      <c r="AH24" s="41">
        <v>16</v>
      </c>
      <c r="AI24" s="41">
        <v>32</v>
      </c>
      <c r="AJ24" s="41" t="s">
        <v>69</v>
      </c>
      <c r="AK24" s="41">
        <v>8</v>
      </c>
      <c r="AL24" s="41">
        <v>16</v>
      </c>
      <c r="AM24" s="41">
        <v>32</v>
      </c>
      <c r="AN24" s="41" t="s">
        <v>69</v>
      </c>
      <c r="AO24" s="41">
        <v>16</v>
      </c>
      <c r="AP24" s="41">
        <v>16</v>
      </c>
      <c r="AQ24" s="41">
        <v>27</v>
      </c>
      <c r="AR24" s="41" t="s">
        <v>70</v>
      </c>
      <c r="AS24" s="41">
        <v>7</v>
      </c>
      <c r="AT24" s="41">
        <v>15</v>
      </c>
      <c r="AU24" s="41" t="s">
        <v>69</v>
      </c>
      <c r="AV24" s="41">
        <v>8</v>
      </c>
      <c r="AW24" s="41">
        <v>25</v>
      </c>
      <c r="AX24" s="41">
        <v>6</v>
      </c>
      <c r="AY24" s="41">
        <v>31</v>
      </c>
      <c r="AZ24" s="56">
        <f t="shared" si="5"/>
        <v>0</v>
      </c>
      <c r="BA24" s="41" t="s">
        <v>66</v>
      </c>
      <c r="BB24" s="41">
        <v>0</v>
      </c>
      <c r="BC24" s="41">
        <v>13</v>
      </c>
      <c r="BD24" s="41">
        <v>28</v>
      </c>
      <c r="BE24" s="41">
        <v>41</v>
      </c>
      <c r="BF24" s="56">
        <f t="shared" si="6"/>
        <v>0</v>
      </c>
      <c r="BG24" s="41" t="s">
        <v>72</v>
      </c>
      <c r="BH24" s="41">
        <v>12</v>
      </c>
      <c r="BI24" s="41">
        <v>19</v>
      </c>
      <c r="BJ24" s="41">
        <v>10</v>
      </c>
      <c r="BK24" s="41">
        <v>29</v>
      </c>
      <c r="BL24" s="56">
        <f t="shared" si="7"/>
        <v>0</v>
      </c>
      <c r="BM24" s="41" t="s">
        <v>66</v>
      </c>
      <c r="BN24" s="41">
        <v>0</v>
      </c>
      <c r="BO24" s="41">
        <v>18</v>
      </c>
      <c r="BP24" s="41">
        <v>12</v>
      </c>
      <c r="BQ24" s="41">
        <v>30</v>
      </c>
      <c r="BR24" s="56">
        <f t="shared" si="8"/>
        <v>0</v>
      </c>
      <c r="BS24" s="41" t="s">
        <v>66</v>
      </c>
      <c r="BT24" s="41">
        <v>0</v>
      </c>
      <c r="BU24" s="41">
        <v>15</v>
      </c>
      <c r="BV24" s="41">
        <v>20</v>
      </c>
      <c r="BW24" s="41">
        <v>35</v>
      </c>
      <c r="BX24" s="56">
        <f t="shared" si="9"/>
        <v>0</v>
      </c>
      <c r="BY24" s="41" t="s">
        <v>66</v>
      </c>
      <c r="BZ24" s="41">
        <v>0</v>
      </c>
      <c r="CA24" s="41">
        <v>12</v>
      </c>
      <c r="CB24" s="41" t="s">
        <v>73</v>
      </c>
      <c r="CC24" s="41" t="s">
        <v>66</v>
      </c>
      <c r="CD24" s="41">
        <v>0</v>
      </c>
      <c r="CE24" s="41">
        <v>12</v>
      </c>
      <c r="CF24" s="41" t="s">
        <v>73</v>
      </c>
      <c r="CG24" s="41" t="s">
        <v>66</v>
      </c>
      <c r="CH24" s="41">
        <v>0</v>
      </c>
      <c r="CI24" s="41">
        <v>13</v>
      </c>
      <c r="CJ24" s="41" t="s">
        <v>73</v>
      </c>
      <c r="CK24" s="41" t="s">
        <v>66</v>
      </c>
      <c r="CL24" s="41">
        <v>0</v>
      </c>
      <c r="CM24" s="41">
        <v>12</v>
      </c>
      <c r="CN24" s="41" t="s">
        <v>71</v>
      </c>
      <c r="CO24" s="41">
        <v>5</v>
      </c>
      <c r="CP24" s="57">
        <f t="shared" si="10"/>
        <v>88</v>
      </c>
      <c r="CQ24" s="57">
        <f t="shared" si="11"/>
        <v>44</v>
      </c>
      <c r="CR24" s="58">
        <f t="shared" si="12"/>
        <v>0</v>
      </c>
      <c r="CS24" s="57" t="str">
        <f t="shared" si="13"/>
        <v>Fail</v>
      </c>
      <c r="CT24" s="57">
        <f t="shared" si="14"/>
        <v>6</v>
      </c>
      <c r="CU24" s="57">
        <f t="shared" si="15"/>
        <v>3</v>
      </c>
      <c r="CV24" s="57">
        <f t="shared" si="16"/>
        <v>9</v>
      </c>
      <c r="CW24" s="57" t="str">
        <f t="shared" si="17"/>
        <v>-</v>
      </c>
    </row>
    <row r="25" spans="1:101">
      <c r="A25" s="50">
        <v>17</v>
      </c>
      <c r="B25" s="41" t="s">
        <v>132</v>
      </c>
      <c r="C25" s="66" t="s">
        <v>229</v>
      </c>
      <c r="D25" s="41">
        <v>19</v>
      </c>
      <c r="E25" s="41">
        <v>28</v>
      </c>
      <c r="F25" s="41">
        <v>47</v>
      </c>
      <c r="G25" s="56">
        <f t="shared" si="0"/>
        <v>0</v>
      </c>
      <c r="H25" s="41" t="s">
        <v>71</v>
      </c>
      <c r="I25" s="41">
        <v>20</v>
      </c>
      <c r="J25" s="41">
        <v>26</v>
      </c>
      <c r="K25" s="41">
        <v>21</v>
      </c>
      <c r="L25" s="41">
        <v>47</v>
      </c>
      <c r="M25" s="56">
        <f t="shared" si="1"/>
        <v>0</v>
      </c>
      <c r="N25" s="41" t="s">
        <v>71</v>
      </c>
      <c r="O25" s="41">
        <v>20</v>
      </c>
      <c r="P25" s="41">
        <v>17</v>
      </c>
      <c r="Q25" s="41">
        <v>23</v>
      </c>
      <c r="R25" s="41">
        <v>40</v>
      </c>
      <c r="S25" s="56">
        <f t="shared" si="2"/>
        <v>0</v>
      </c>
      <c r="T25" s="41" t="s">
        <v>72</v>
      </c>
      <c r="U25" s="41">
        <v>16</v>
      </c>
      <c r="V25" s="41">
        <v>23</v>
      </c>
      <c r="W25" s="41">
        <v>26</v>
      </c>
      <c r="X25" s="41">
        <v>49</v>
      </c>
      <c r="Y25" s="56">
        <f t="shared" si="3"/>
        <v>0</v>
      </c>
      <c r="Z25" s="41" t="s">
        <v>71</v>
      </c>
      <c r="AA25" s="41">
        <v>20</v>
      </c>
      <c r="AB25" s="41">
        <v>37</v>
      </c>
      <c r="AC25" s="41">
        <v>22</v>
      </c>
      <c r="AD25" s="41">
        <v>59</v>
      </c>
      <c r="AE25" s="56">
        <f t="shared" si="4"/>
        <v>0</v>
      </c>
      <c r="AF25" s="41" t="s">
        <v>70</v>
      </c>
      <c r="AG25" s="41">
        <v>28</v>
      </c>
      <c r="AH25" s="41">
        <v>19</v>
      </c>
      <c r="AI25" s="41">
        <v>37</v>
      </c>
      <c r="AJ25" s="41" t="s">
        <v>67</v>
      </c>
      <c r="AK25" s="41">
        <v>9</v>
      </c>
      <c r="AL25" s="41">
        <v>21</v>
      </c>
      <c r="AM25" s="41">
        <v>27</v>
      </c>
      <c r="AN25" s="41" t="s">
        <v>69</v>
      </c>
      <c r="AO25" s="41">
        <v>16</v>
      </c>
      <c r="AP25" s="41">
        <v>21</v>
      </c>
      <c r="AQ25" s="41">
        <v>32</v>
      </c>
      <c r="AR25" s="41" t="s">
        <v>67</v>
      </c>
      <c r="AS25" s="41">
        <v>9</v>
      </c>
      <c r="AT25" s="41">
        <v>20</v>
      </c>
      <c r="AU25" s="41" t="s">
        <v>65</v>
      </c>
      <c r="AV25" s="41">
        <v>10</v>
      </c>
      <c r="AW25" s="41">
        <v>22</v>
      </c>
      <c r="AX25" s="41">
        <v>3</v>
      </c>
      <c r="AY25" s="41">
        <v>25</v>
      </c>
      <c r="AZ25" s="56">
        <f t="shared" si="5"/>
        <v>0</v>
      </c>
      <c r="BA25" s="41" t="s">
        <v>66</v>
      </c>
      <c r="BB25" s="41">
        <v>0</v>
      </c>
      <c r="BC25" s="41">
        <v>24</v>
      </c>
      <c r="BD25" s="41">
        <v>24</v>
      </c>
      <c r="BE25" s="41">
        <v>48</v>
      </c>
      <c r="BF25" s="56">
        <f t="shared" si="6"/>
        <v>0</v>
      </c>
      <c r="BG25" s="41" t="s">
        <v>71</v>
      </c>
      <c r="BH25" s="41">
        <v>15</v>
      </c>
      <c r="BI25" s="41">
        <v>29</v>
      </c>
      <c r="BJ25" s="41">
        <v>20</v>
      </c>
      <c r="BK25" s="41">
        <v>49</v>
      </c>
      <c r="BL25" s="56">
        <f t="shared" si="7"/>
        <v>0</v>
      </c>
      <c r="BM25" s="41" t="s">
        <v>71</v>
      </c>
      <c r="BN25" s="41">
        <v>20</v>
      </c>
      <c r="BO25" s="41">
        <v>28</v>
      </c>
      <c r="BP25" s="41">
        <v>32</v>
      </c>
      <c r="BQ25" s="41">
        <v>60</v>
      </c>
      <c r="BR25" s="56">
        <f t="shared" si="8"/>
        <v>0</v>
      </c>
      <c r="BS25" s="41" t="s">
        <v>69</v>
      </c>
      <c r="BT25" s="41">
        <v>32</v>
      </c>
      <c r="BU25" s="41">
        <v>26</v>
      </c>
      <c r="BV25" s="41">
        <v>22</v>
      </c>
      <c r="BW25" s="41">
        <v>48</v>
      </c>
      <c r="BX25" s="56">
        <f t="shared" si="9"/>
        <v>0</v>
      </c>
      <c r="BY25" s="41" t="s">
        <v>71</v>
      </c>
      <c r="BZ25" s="41">
        <v>20</v>
      </c>
      <c r="CA25" s="41">
        <v>19</v>
      </c>
      <c r="CB25" s="41">
        <v>30</v>
      </c>
      <c r="CC25" s="41" t="s">
        <v>69</v>
      </c>
      <c r="CD25" s="41">
        <v>16</v>
      </c>
      <c r="CE25" s="41">
        <v>19</v>
      </c>
      <c r="CF25" s="41">
        <v>35</v>
      </c>
      <c r="CG25" s="41" t="s">
        <v>67</v>
      </c>
      <c r="CH25" s="41">
        <v>18</v>
      </c>
      <c r="CI25" s="41">
        <v>18</v>
      </c>
      <c r="CJ25" s="41">
        <v>32</v>
      </c>
      <c r="CK25" s="41" t="s">
        <v>69</v>
      </c>
      <c r="CL25" s="41">
        <v>8</v>
      </c>
      <c r="CM25" s="41">
        <v>17</v>
      </c>
      <c r="CN25" s="41" t="s">
        <v>69</v>
      </c>
      <c r="CO25" s="41">
        <v>8</v>
      </c>
      <c r="CP25" s="57">
        <f t="shared" si="10"/>
        <v>191</v>
      </c>
      <c r="CQ25" s="57">
        <f t="shared" si="11"/>
        <v>94</v>
      </c>
      <c r="CR25" s="58">
        <f t="shared" si="12"/>
        <v>0</v>
      </c>
      <c r="CS25" s="57" t="str">
        <f t="shared" si="13"/>
        <v>Fail</v>
      </c>
      <c r="CT25" s="57">
        <f t="shared" si="14"/>
        <v>1</v>
      </c>
      <c r="CU25" s="57">
        <f t="shared" si="15"/>
        <v>0</v>
      </c>
      <c r="CV25" s="57">
        <f t="shared" si="16"/>
        <v>1</v>
      </c>
      <c r="CW25" s="57" t="str">
        <f t="shared" si="17"/>
        <v>-</v>
      </c>
    </row>
    <row r="26" spans="1:101">
      <c r="A26" s="50">
        <v>18</v>
      </c>
      <c r="B26" s="41" t="s">
        <v>133</v>
      </c>
      <c r="C26" s="66" t="s">
        <v>230</v>
      </c>
      <c r="D26" s="41">
        <v>41</v>
      </c>
      <c r="E26" s="41">
        <v>30</v>
      </c>
      <c r="F26" s="41">
        <v>71</v>
      </c>
      <c r="G26" s="56">
        <f t="shared" si="0"/>
        <v>0</v>
      </c>
      <c r="H26" s="41" t="s">
        <v>67</v>
      </c>
      <c r="I26" s="41">
        <v>36</v>
      </c>
      <c r="J26" s="41">
        <v>34</v>
      </c>
      <c r="K26" s="41">
        <v>20</v>
      </c>
      <c r="L26" s="41">
        <v>54</v>
      </c>
      <c r="M26" s="56">
        <f t="shared" si="1"/>
        <v>0</v>
      </c>
      <c r="N26" s="41" t="s">
        <v>68</v>
      </c>
      <c r="O26" s="41">
        <v>24</v>
      </c>
      <c r="P26" s="41">
        <v>30</v>
      </c>
      <c r="Q26" s="41">
        <v>20</v>
      </c>
      <c r="R26" s="41">
        <v>50</v>
      </c>
      <c r="S26" s="56">
        <f t="shared" si="2"/>
        <v>0</v>
      </c>
      <c r="T26" s="41" t="s">
        <v>68</v>
      </c>
      <c r="U26" s="41">
        <v>24</v>
      </c>
      <c r="V26" s="41">
        <v>35</v>
      </c>
      <c r="W26" s="41">
        <v>22</v>
      </c>
      <c r="X26" s="41">
        <v>57</v>
      </c>
      <c r="Y26" s="56">
        <f t="shared" si="3"/>
        <v>0</v>
      </c>
      <c r="Z26" s="41" t="s">
        <v>70</v>
      </c>
      <c r="AA26" s="41">
        <v>28</v>
      </c>
      <c r="AB26" s="41">
        <v>28</v>
      </c>
      <c r="AC26" s="41">
        <v>25</v>
      </c>
      <c r="AD26" s="41">
        <v>53</v>
      </c>
      <c r="AE26" s="56">
        <f t="shared" si="4"/>
        <v>0</v>
      </c>
      <c r="AF26" s="41" t="s">
        <v>68</v>
      </c>
      <c r="AG26" s="41">
        <v>24</v>
      </c>
      <c r="AH26" s="41">
        <v>18</v>
      </c>
      <c r="AI26" s="41">
        <v>33</v>
      </c>
      <c r="AJ26" s="41" t="s">
        <v>69</v>
      </c>
      <c r="AK26" s="41">
        <v>8</v>
      </c>
      <c r="AL26" s="41">
        <v>19</v>
      </c>
      <c r="AM26" s="41">
        <v>42</v>
      </c>
      <c r="AN26" s="41" t="s">
        <v>65</v>
      </c>
      <c r="AO26" s="41">
        <v>20</v>
      </c>
      <c r="AP26" s="41">
        <v>19</v>
      </c>
      <c r="AQ26" s="41">
        <v>41</v>
      </c>
      <c r="AR26" s="41" t="s">
        <v>65</v>
      </c>
      <c r="AS26" s="41">
        <v>10</v>
      </c>
      <c r="AT26" s="41">
        <v>17</v>
      </c>
      <c r="AU26" s="41" t="s">
        <v>69</v>
      </c>
      <c r="AV26" s="41">
        <v>8</v>
      </c>
      <c r="AW26" s="41">
        <v>35</v>
      </c>
      <c r="AX26" s="41">
        <v>21</v>
      </c>
      <c r="AY26" s="41">
        <v>56</v>
      </c>
      <c r="AZ26" s="56">
        <f t="shared" si="5"/>
        <v>0</v>
      </c>
      <c r="BA26" s="41" t="s">
        <v>70</v>
      </c>
      <c r="BB26" s="41">
        <v>28</v>
      </c>
      <c r="BC26" s="41">
        <v>34</v>
      </c>
      <c r="BD26" s="41">
        <v>30</v>
      </c>
      <c r="BE26" s="41">
        <v>64</v>
      </c>
      <c r="BF26" s="56">
        <f t="shared" si="6"/>
        <v>0</v>
      </c>
      <c r="BG26" s="41" t="s">
        <v>69</v>
      </c>
      <c r="BH26" s="41">
        <v>24</v>
      </c>
      <c r="BI26" s="41">
        <v>25</v>
      </c>
      <c r="BJ26" s="41">
        <v>20</v>
      </c>
      <c r="BK26" s="41">
        <v>45</v>
      </c>
      <c r="BL26" s="56">
        <f t="shared" si="7"/>
        <v>0</v>
      </c>
      <c r="BM26" s="41" t="s">
        <v>71</v>
      </c>
      <c r="BN26" s="41">
        <v>20</v>
      </c>
      <c r="BO26" s="41">
        <v>21</v>
      </c>
      <c r="BP26" s="41">
        <v>29</v>
      </c>
      <c r="BQ26" s="41">
        <v>50</v>
      </c>
      <c r="BR26" s="56">
        <f t="shared" si="8"/>
        <v>0</v>
      </c>
      <c r="BS26" s="41" t="s">
        <v>68</v>
      </c>
      <c r="BT26" s="41">
        <v>24</v>
      </c>
      <c r="BU26" s="41">
        <v>38</v>
      </c>
      <c r="BV26" s="41">
        <v>21</v>
      </c>
      <c r="BW26" s="41">
        <v>59</v>
      </c>
      <c r="BX26" s="56">
        <f t="shared" si="9"/>
        <v>0</v>
      </c>
      <c r="BY26" s="41" t="s">
        <v>70</v>
      </c>
      <c r="BZ26" s="41">
        <v>28</v>
      </c>
      <c r="CA26" s="41">
        <v>18</v>
      </c>
      <c r="CB26" s="41">
        <v>30</v>
      </c>
      <c r="CC26" s="41" t="s">
        <v>69</v>
      </c>
      <c r="CD26" s="41">
        <v>16</v>
      </c>
      <c r="CE26" s="41">
        <v>18</v>
      </c>
      <c r="CF26" s="41">
        <v>33</v>
      </c>
      <c r="CG26" s="41" t="s">
        <v>69</v>
      </c>
      <c r="CH26" s="41">
        <v>16</v>
      </c>
      <c r="CI26" s="41">
        <v>18</v>
      </c>
      <c r="CJ26" s="41">
        <v>38</v>
      </c>
      <c r="CK26" s="41" t="s">
        <v>67</v>
      </c>
      <c r="CL26" s="41">
        <v>9</v>
      </c>
      <c r="CM26" s="41">
        <v>20</v>
      </c>
      <c r="CN26" s="41" t="s">
        <v>65</v>
      </c>
      <c r="CO26" s="41">
        <v>10</v>
      </c>
      <c r="CP26" s="57">
        <f t="shared" si="10"/>
        <v>260</v>
      </c>
      <c r="CQ26" s="57">
        <f t="shared" si="11"/>
        <v>97</v>
      </c>
      <c r="CR26" s="58">
        <f t="shared" si="12"/>
        <v>7.14</v>
      </c>
      <c r="CS26" s="57" t="str">
        <f t="shared" si="13"/>
        <v>FC</v>
      </c>
      <c r="CT26" s="57">
        <f t="shared" si="14"/>
        <v>0</v>
      </c>
      <c r="CU26" s="57">
        <f t="shared" si="15"/>
        <v>0</v>
      </c>
      <c r="CV26" s="57">
        <f t="shared" si="16"/>
        <v>0</v>
      </c>
      <c r="CW26" s="57">
        <f t="shared" si="17"/>
        <v>27</v>
      </c>
    </row>
    <row r="27" spans="1:101">
      <c r="A27" s="50">
        <v>19</v>
      </c>
      <c r="B27" s="41" t="s">
        <v>134</v>
      </c>
      <c r="C27" s="66" t="s">
        <v>231</v>
      </c>
      <c r="D27" s="41">
        <v>33</v>
      </c>
      <c r="E27" s="41">
        <v>31</v>
      </c>
      <c r="F27" s="41">
        <v>64</v>
      </c>
      <c r="G27" s="56">
        <f t="shared" si="0"/>
        <v>0</v>
      </c>
      <c r="H27" s="41" t="s">
        <v>69</v>
      </c>
      <c r="I27" s="41">
        <v>32</v>
      </c>
      <c r="J27" s="41">
        <v>27</v>
      </c>
      <c r="K27" s="41">
        <v>25</v>
      </c>
      <c r="L27" s="41">
        <v>52</v>
      </c>
      <c r="M27" s="56">
        <f t="shared" si="1"/>
        <v>0</v>
      </c>
      <c r="N27" s="41" t="s">
        <v>68</v>
      </c>
      <c r="O27" s="41">
        <v>24</v>
      </c>
      <c r="P27" s="41">
        <v>29</v>
      </c>
      <c r="Q27" s="41" t="s">
        <v>73</v>
      </c>
      <c r="R27" s="41">
        <v>29</v>
      </c>
      <c r="S27" s="56">
        <f t="shared" si="2"/>
        <v>1</v>
      </c>
      <c r="T27" s="41" t="s">
        <v>66</v>
      </c>
      <c r="U27" s="41">
        <v>0</v>
      </c>
      <c r="V27" s="41">
        <v>27</v>
      </c>
      <c r="W27" s="41">
        <v>22</v>
      </c>
      <c r="X27" s="41">
        <v>49</v>
      </c>
      <c r="Y27" s="56">
        <f t="shared" si="3"/>
        <v>0</v>
      </c>
      <c r="Z27" s="41" t="s">
        <v>71</v>
      </c>
      <c r="AA27" s="41">
        <v>20</v>
      </c>
      <c r="AB27" s="41">
        <v>37</v>
      </c>
      <c r="AC27" s="41">
        <v>24</v>
      </c>
      <c r="AD27" s="41">
        <v>61</v>
      </c>
      <c r="AE27" s="56">
        <f t="shared" si="4"/>
        <v>0</v>
      </c>
      <c r="AF27" s="41" t="s">
        <v>69</v>
      </c>
      <c r="AG27" s="41">
        <v>32</v>
      </c>
      <c r="AH27" s="41">
        <v>20</v>
      </c>
      <c r="AI27" s="41">
        <v>27</v>
      </c>
      <c r="AJ27" s="41" t="s">
        <v>69</v>
      </c>
      <c r="AK27" s="41">
        <v>8</v>
      </c>
      <c r="AL27" s="41">
        <v>19</v>
      </c>
      <c r="AM27" s="41">
        <v>25</v>
      </c>
      <c r="AN27" s="41" t="s">
        <v>70</v>
      </c>
      <c r="AO27" s="41">
        <v>14</v>
      </c>
      <c r="AP27" s="41">
        <v>18</v>
      </c>
      <c r="AQ27" s="41">
        <v>40</v>
      </c>
      <c r="AR27" s="41" t="s">
        <v>67</v>
      </c>
      <c r="AS27" s="41">
        <v>9</v>
      </c>
      <c r="AT27" s="41">
        <v>17</v>
      </c>
      <c r="AU27" s="41" t="s">
        <v>69</v>
      </c>
      <c r="AV27" s="41">
        <v>8</v>
      </c>
      <c r="AW27" s="41">
        <v>25</v>
      </c>
      <c r="AX27" s="41" t="s">
        <v>73</v>
      </c>
      <c r="AY27" s="41">
        <v>25</v>
      </c>
      <c r="AZ27" s="56">
        <f t="shared" si="5"/>
        <v>1</v>
      </c>
      <c r="BA27" s="41" t="s">
        <v>66</v>
      </c>
      <c r="BB27" s="41">
        <v>0</v>
      </c>
      <c r="BC27" s="41">
        <v>24</v>
      </c>
      <c r="BD27" s="41">
        <v>28</v>
      </c>
      <c r="BE27" s="41">
        <v>52</v>
      </c>
      <c r="BF27" s="56">
        <f t="shared" si="6"/>
        <v>0</v>
      </c>
      <c r="BG27" s="41" t="s">
        <v>68</v>
      </c>
      <c r="BH27" s="41">
        <v>18</v>
      </c>
      <c r="BI27" s="41">
        <v>18</v>
      </c>
      <c r="BJ27" s="41">
        <v>6</v>
      </c>
      <c r="BK27" s="41">
        <v>24</v>
      </c>
      <c r="BL27" s="56">
        <f t="shared" si="7"/>
        <v>0</v>
      </c>
      <c r="BM27" s="41" t="s">
        <v>66</v>
      </c>
      <c r="BN27" s="41">
        <v>0</v>
      </c>
      <c r="BO27" s="41">
        <v>16</v>
      </c>
      <c r="BP27" s="41">
        <v>35</v>
      </c>
      <c r="BQ27" s="41">
        <v>51</v>
      </c>
      <c r="BR27" s="56">
        <f t="shared" si="8"/>
        <v>0</v>
      </c>
      <c r="BS27" s="41" t="s">
        <v>68</v>
      </c>
      <c r="BT27" s="41">
        <v>24</v>
      </c>
      <c r="BU27" s="41">
        <v>22</v>
      </c>
      <c r="BV27" s="41">
        <v>25</v>
      </c>
      <c r="BW27" s="41">
        <v>47</v>
      </c>
      <c r="BX27" s="56">
        <f t="shared" si="9"/>
        <v>0</v>
      </c>
      <c r="BY27" s="41" t="s">
        <v>71</v>
      </c>
      <c r="BZ27" s="41">
        <v>20</v>
      </c>
      <c r="CA27" s="41">
        <v>16</v>
      </c>
      <c r="CB27" s="41">
        <v>37</v>
      </c>
      <c r="CC27" s="41" t="s">
        <v>67</v>
      </c>
      <c r="CD27" s="41">
        <v>18</v>
      </c>
      <c r="CE27" s="41">
        <v>15</v>
      </c>
      <c r="CF27" s="41">
        <v>26</v>
      </c>
      <c r="CG27" s="41" t="s">
        <v>68</v>
      </c>
      <c r="CH27" s="41">
        <v>12</v>
      </c>
      <c r="CI27" s="41">
        <v>17</v>
      </c>
      <c r="CJ27" s="41">
        <v>37</v>
      </c>
      <c r="CK27" s="41" t="s">
        <v>67</v>
      </c>
      <c r="CL27" s="41">
        <v>9</v>
      </c>
      <c r="CM27" s="41">
        <v>18</v>
      </c>
      <c r="CN27" s="41" t="s">
        <v>67</v>
      </c>
      <c r="CO27" s="41">
        <v>9</v>
      </c>
      <c r="CP27" s="57">
        <f t="shared" si="10"/>
        <v>170</v>
      </c>
      <c r="CQ27" s="57">
        <f t="shared" si="11"/>
        <v>87</v>
      </c>
      <c r="CR27" s="58">
        <f t="shared" si="12"/>
        <v>0</v>
      </c>
      <c r="CS27" s="57" t="str">
        <f t="shared" si="13"/>
        <v>Fail</v>
      </c>
      <c r="CT27" s="57">
        <f t="shared" si="14"/>
        <v>3</v>
      </c>
      <c r="CU27" s="57">
        <f t="shared" si="15"/>
        <v>0</v>
      </c>
      <c r="CV27" s="57">
        <f t="shared" si="16"/>
        <v>3</v>
      </c>
      <c r="CW27" s="57" t="str">
        <f t="shared" si="17"/>
        <v>-</v>
      </c>
    </row>
    <row r="28" spans="1:101">
      <c r="A28" s="50">
        <v>20</v>
      </c>
      <c r="B28" s="41" t="s">
        <v>135</v>
      </c>
      <c r="C28" s="66" t="s">
        <v>232</v>
      </c>
      <c r="D28" s="41">
        <v>40</v>
      </c>
      <c r="E28" s="41">
        <v>47</v>
      </c>
      <c r="F28" s="41">
        <v>87</v>
      </c>
      <c r="G28" s="56">
        <f t="shared" si="0"/>
        <v>0</v>
      </c>
      <c r="H28" s="41" t="s">
        <v>65</v>
      </c>
      <c r="I28" s="41">
        <v>40</v>
      </c>
      <c r="J28" s="41">
        <v>27</v>
      </c>
      <c r="K28" s="41">
        <v>20</v>
      </c>
      <c r="L28" s="41">
        <v>47</v>
      </c>
      <c r="M28" s="56">
        <f t="shared" si="1"/>
        <v>0</v>
      </c>
      <c r="N28" s="41" t="s">
        <v>71</v>
      </c>
      <c r="O28" s="41">
        <v>20</v>
      </c>
      <c r="P28" s="41">
        <v>35</v>
      </c>
      <c r="Q28" s="41">
        <v>24</v>
      </c>
      <c r="R28" s="41">
        <v>59</v>
      </c>
      <c r="S28" s="56">
        <f t="shared" si="2"/>
        <v>0</v>
      </c>
      <c r="T28" s="41" t="s">
        <v>70</v>
      </c>
      <c r="U28" s="41">
        <v>28</v>
      </c>
      <c r="V28" s="41">
        <v>29</v>
      </c>
      <c r="W28" s="41">
        <v>25</v>
      </c>
      <c r="X28" s="41">
        <v>54</v>
      </c>
      <c r="Y28" s="56">
        <f t="shared" si="3"/>
        <v>0</v>
      </c>
      <c r="Z28" s="41" t="s">
        <v>68</v>
      </c>
      <c r="AA28" s="41">
        <v>24</v>
      </c>
      <c r="AB28" s="41">
        <v>26</v>
      </c>
      <c r="AC28" s="41">
        <v>30</v>
      </c>
      <c r="AD28" s="41">
        <v>56</v>
      </c>
      <c r="AE28" s="56">
        <f t="shared" si="4"/>
        <v>0</v>
      </c>
      <c r="AF28" s="41" t="s">
        <v>70</v>
      </c>
      <c r="AG28" s="41">
        <v>28</v>
      </c>
      <c r="AH28" s="41">
        <v>21</v>
      </c>
      <c r="AI28" s="41">
        <v>42</v>
      </c>
      <c r="AJ28" s="41" t="s">
        <v>65</v>
      </c>
      <c r="AK28" s="41">
        <v>10</v>
      </c>
      <c r="AL28" s="41">
        <v>22</v>
      </c>
      <c r="AM28" s="41">
        <v>32</v>
      </c>
      <c r="AN28" s="41" t="s">
        <v>67</v>
      </c>
      <c r="AO28" s="41">
        <v>18</v>
      </c>
      <c r="AP28" s="41">
        <v>23</v>
      </c>
      <c r="AQ28" s="41">
        <v>45</v>
      </c>
      <c r="AR28" s="41" t="s">
        <v>65</v>
      </c>
      <c r="AS28" s="41">
        <v>10</v>
      </c>
      <c r="AT28" s="41">
        <v>21</v>
      </c>
      <c r="AU28" s="41" t="s">
        <v>65</v>
      </c>
      <c r="AV28" s="41">
        <v>10</v>
      </c>
      <c r="AW28" s="41">
        <v>21</v>
      </c>
      <c r="AX28" s="41">
        <v>42</v>
      </c>
      <c r="AY28" s="41">
        <v>63</v>
      </c>
      <c r="AZ28" s="56">
        <f t="shared" si="5"/>
        <v>0</v>
      </c>
      <c r="BA28" s="41" t="s">
        <v>69</v>
      </c>
      <c r="BB28" s="41">
        <v>32</v>
      </c>
      <c r="BC28" s="41">
        <v>38</v>
      </c>
      <c r="BD28" s="41">
        <v>38</v>
      </c>
      <c r="BE28" s="41">
        <v>76</v>
      </c>
      <c r="BF28" s="56">
        <f t="shared" si="6"/>
        <v>0</v>
      </c>
      <c r="BG28" s="41" t="s">
        <v>67</v>
      </c>
      <c r="BH28" s="41">
        <v>27</v>
      </c>
      <c r="BI28" s="41">
        <v>34</v>
      </c>
      <c r="BJ28" s="41">
        <v>22</v>
      </c>
      <c r="BK28" s="41">
        <v>56</v>
      </c>
      <c r="BL28" s="56">
        <f t="shared" si="7"/>
        <v>0</v>
      </c>
      <c r="BM28" s="41" t="s">
        <v>70</v>
      </c>
      <c r="BN28" s="41">
        <v>28</v>
      </c>
      <c r="BO28" s="41">
        <v>38</v>
      </c>
      <c r="BP28" s="41">
        <v>32</v>
      </c>
      <c r="BQ28" s="41">
        <v>70</v>
      </c>
      <c r="BR28" s="56">
        <f t="shared" si="8"/>
        <v>0</v>
      </c>
      <c r="BS28" s="41" t="s">
        <v>67</v>
      </c>
      <c r="BT28" s="41">
        <v>36</v>
      </c>
      <c r="BU28" s="41">
        <v>30</v>
      </c>
      <c r="BV28" s="41">
        <v>29</v>
      </c>
      <c r="BW28" s="41">
        <v>59</v>
      </c>
      <c r="BX28" s="56">
        <f t="shared" si="9"/>
        <v>0</v>
      </c>
      <c r="BY28" s="41" t="s">
        <v>70</v>
      </c>
      <c r="BZ28" s="41">
        <v>28</v>
      </c>
      <c r="CA28" s="41">
        <v>19</v>
      </c>
      <c r="CB28" s="41">
        <v>40</v>
      </c>
      <c r="CC28" s="41" t="s">
        <v>67</v>
      </c>
      <c r="CD28" s="41">
        <v>18</v>
      </c>
      <c r="CE28" s="41">
        <v>19</v>
      </c>
      <c r="CF28" s="41">
        <v>33</v>
      </c>
      <c r="CG28" s="41" t="s">
        <v>69</v>
      </c>
      <c r="CH28" s="41">
        <v>16</v>
      </c>
      <c r="CI28" s="41">
        <v>20</v>
      </c>
      <c r="CJ28" s="41">
        <v>40</v>
      </c>
      <c r="CK28" s="41" t="s">
        <v>65</v>
      </c>
      <c r="CL28" s="41">
        <v>10</v>
      </c>
      <c r="CM28" s="41">
        <v>23</v>
      </c>
      <c r="CN28" s="41" t="s">
        <v>65</v>
      </c>
      <c r="CO28" s="41">
        <v>10</v>
      </c>
      <c r="CP28" s="57">
        <f t="shared" si="10"/>
        <v>291</v>
      </c>
      <c r="CQ28" s="57">
        <f t="shared" si="11"/>
        <v>102</v>
      </c>
      <c r="CR28" s="58">
        <f t="shared" si="12"/>
        <v>0</v>
      </c>
      <c r="CS28" s="57" t="str">
        <f t="shared" si="13"/>
        <v>Fail</v>
      </c>
      <c r="CT28" s="57">
        <f t="shared" si="14"/>
        <v>0</v>
      </c>
      <c r="CU28" s="57">
        <f t="shared" si="15"/>
        <v>0</v>
      </c>
      <c r="CV28" s="57">
        <v>14</v>
      </c>
      <c r="CW28" s="57" t="str">
        <f t="shared" si="17"/>
        <v>-</v>
      </c>
    </row>
    <row r="29" spans="1:101">
      <c r="A29" s="50">
        <v>21</v>
      </c>
      <c r="B29" s="41" t="s">
        <v>136</v>
      </c>
      <c r="C29" s="66" t="s">
        <v>233</v>
      </c>
      <c r="D29" s="41">
        <v>27</v>
      </c>
      <c r="E29" s="41">
        <v>24</v>
      </c>
      <c r="F29" s="41">
        <v>51</v>
      </c>
      <c r="G29" s="56">
        <f t="shared" si="0"/>
        <v>0</v>
      </c>
      <c r="H29" s="41" t="s">
        <v>68</v>
      </c>
      <c r="I29" s="41">
        <v>24</v>
      </c>
      <c r="J29" s="41">
        <v>27</v>
      </c>
      <c r="K29" s="41">
        <v>22</v>
      </c>
      <c r="L29" s="41">
        <v>49</v>
      </c>
      <c r="M29" s="56">
        <f t="shared" si="1"/>
        <v>0</v>
      </c>
      <c r="N29" s="41" t="s">
        <v>71</v>
      </c>
      <c r="O29" s="41">
        <v>20</v>
      </c>
      <c r="P29" s="41">
        <v>27</v>
      </c>
      <c r="Q29" s="41">
        <v>3</v>
      </c>
      <c r="R29" s="41">
        <v>30</v>
      </c>
      <c r="S29" s="56">
        <f t="shared" si="2"/>
        <v>0</v>
      </c>
      <c r="T29" s="41" t="s">
        <v>66</v>
      </c>
      <c r="U29" s="41">
        <v>0</v>
      </c>
      <c r="V29" s="41">
        <v>20</v>
      </c>
      <c r="W29" s="41">
        <v>24</v>
      </c>
      <c r="X29" s="41">
        <v>44</v>
      </c>
      <c r="Y29" s="56">
        <f t="shared" si="3"/>
        <v>0</v>
      </c>
      <c r="Z29" s="41" t="s">
        <v>72</v>
      </c>
      <c r="AA29" s="41">
        <v>16</v>
      </c>
      <c r="AB29" s="41">
        <v>30</v>
      </c>
      <c r="AC29" s="41">
        <v>21</v>
      </c>
      <c r="AD29" s="41">
        <v>51</v>
      </c>
      <c r="AE29" s="56">
        <f t="shared" si="4"/>
        <v>0</v>
      </c>
      <c r="AF29" s="41" t="s">
        <v>68</v>
      </c>
      <c r="AG29" s="41">
        <v>24</v>
      </c>
      <c r="AH29" s="41">
        <v>13</v>
      </c>
      <c r="AI29" s="41">
        <v>27</v>
      </c>
      <c r="AJ29" s="41" t="s">
        <v>68</v>
      </c>
      <c r="AK29" s="41">
        <v>6</v>
      </c>
      <c r="AL29" s="41">
        <v>13</v>
      </c>
      <c r="AM29" s="41">
        <v>28</v>
      </c>
      <c r="AN29" s="41" t="s">
        <v>68</v>
      </c>
      <c r="AO29" s="41">
        <v>12</v>
      </c>
      <c r="AP29" s="41">
        <v>12</v>
      </c>
      <c r="AQ29" s="41">
        <v>30</v>
      </c>
      <c r="AR29" s="41" t="s">
        <v>70</v>
      </c>
      <c r="AS29" s="41">
        <v>7</v>
      </c>
      <c r="AT29" s="41">
        <v>12</v>
      </c>
      <c r="AU29" s="41" t="s">
        <v>71</v>
      </c>
      <c r="AV29" s="41">
        <v>5</v>
      </c>
      <c r="AW29" s="41">
        <v>29</v>
      </c>
      <c r="AX29" s="41">
        <v>37</v>
      </c>
      <c r="AY29" s="41">
        <v>66</v>
      </c>
      <c r="AZ29" s="56">
        <f t="shared" si="5"/>
        <v>0</v>
      </c>
      <c r="BA29" s="41" t="s">
        <v>69</v>
      </c>
      <c r="BB29" s="41">
        <v>32</v>
      </c>
      <c r="BC29" s="41">
        <v>21</v>
      </c>
      <c r="BD29" s="41">
        <v>25</v>
      </c>
      <c r="BE29" s="41">
        <v>46</v>
      </c>
      <c r="BF29" s="56">
        <f t="shared" si="6"/>
        <v>0</v>
      </c>
      <c r="BG29" s="41" t="s">
        <v>71</v>
      </c>
      <c r="BH29" s="41">
        <v>15</v>
      </c>
      <c r="BI29" s="41">
        <v>16</v>
      </c>
      <c r="BJ29" s="41">
        <v>3</v>
      </c>
      <c r="BK29" s="41">
        <v>19</v>
      </c>
      <c r="BL29" s="56">
        <f t="shared" si="7"/>
        <v>0</v>
      </c>
      <c r="BM29" s="41" t="s">
        <v>66</v>
      </c>
      <c r="BN29" s="41">
        <v>0</v>
      </c>
      <c r="BO29" s="41">
        <v>32</v>
      </c>
      <c r="BP29" s="41">
        <v>13</v>
      </c>
      <c r="BQ29" s="41">
        <v>45</v>
      </c>
      <c r="BR29" s="56">
        <f t="shared" si="8"/>
        <v>0</v>
      </c>
      <c r="BS29" s="41" t="s">
        <v>66</v>
      </c>
      <c r="BT29" s="41">
        <v>0</v>
      </c>
      <c r="BU29" s="41">
        <v>22</v>
      </c>
      <c r="BV29" s="41">
        <v>20</v>
      </c>
      <c r="BW29" s="41">
        <v>42</v>
      </c>
      <c r="BX29" s="56">
        <f t="shared" si="9"/>
        <v>0</v>
      </c>
      <c r="BY29" s="41" t="s">
        <v>72</v>
      </c>
      <c r="BZ29" s="41">
        <v>16</v>
      </c>
      <c r="CA29" s="41">
        <v>12</v>
      </c>
      <c r="CB29" s="41">
        <v>22</v>
      </c>
      <c r="CC29" s="41" t="s">
        <v>71</v>
      </c>
      <c r="CD29" s="41">
        <v>10</v>
      </c>
      <c r="CE29" s="41">
        <v>12</v>
      </c>
      <c r="CF29" s="41">
        <v>8</v>
      </c>
      <c r="CG29" s="41" t="s">
        <v>66</v>
      </c>
      <c r="CH29" s="41">
        <v>0</v>
      </c>
      <c r="CI29" s="41">
        <v>12</v>
      </c>
      <c r="CJ29" s="41">
        <v>12</v>
      </c>
      <c r="CK29" s="41" t="s">
        <v>66</v>
      </c>
      <c r="CL29" s="41">
        <v>0</v>
      </c>
      <c r="CM29" s="41">
        <v>15</v>
      </c>
      <c r="CN29" s="41" t="s">
        <v>69</v>
      </c>
      <c r="CO29" s="41">
        <v>8</v>
      </c>
      <c r="CP29" s="57">
        <f t="shared" si="10"/>
        <v>147</v>
      </c>
      <c r="CQ29" s="57">
        <f t="shared" si="11"/>
        <v>48</v>
      </c>
      <c r="CR29" s="58">
        <f t="shared" si="12"/>
        <v>0</v>
      </c>
      <c r="CS29" s="57" t="str">
        <f t="shared" si="13"/>
        <v>Fail</v>
      </c>
      <c r="CT29" s="57">
        <f t="shared" si="14"/>
        <v>3</v>
      </c>
      <c r="CU29" s="57">
        <f t="shared" si="15"/>
        <v>2</v>
      </c>
      <c r="CV29" s="57">
        <f t="shared" ref="CV29:CV79" si="18">COUNTIF(I29:CO29,"F")</f>
        <v>5</v>
      </c>
      <c r="CW29" s="57" t="str">
        <f t="shared" si="17"/>
        <v>-</v>
      </c>
    </row>
    <row r="30" spans="1:101">
      <c r="A30" s="50">
        <v>22</v>
      </c>
      <c r="B30" s="41" t="s">
        <v>137</v>
      </c>
      <c r="C30" s="66" t="s">
        <v>234</v>
      </c>
      <c r="D30" s="41">
        <v>25</v>
      </c>
      <c r="E30" s="41">
        <v>35</v>
      </c>
      <c r="F30" s="41">
        <v>60</v>
      </c>
      <c r="G30" s="56">
        <f t="shared" si="0"/>
        <v>0</v>
      </c>
      <c r="H30" s="41" t="s">
        <v>69</v>
      </c>
      <c r="I30" s="41">
        <v>32</v>
      </c>
      <c r="J30" s="41">
        <v>24</v>
      </c>
      <c r="K30" s="41">
        <v>23</v>
      </c>
      <c r="L30" s="41">
        <v>47</v>
      </c>
      <c r="M30" s="56">
        <f t="shared" si="1"/>
        <v>0</v>
      </c>
      <c r="N30" s="41" t="s">
        <v>71</v>
      </c>
      <c r="O30" s="41">
        <v>20</v>
      </c>
      <c r="P30" s="41">
        <v>21</v>
      </c>
      <c r="Q30" s="41">
        <v>21</v>
      </c>
      <c r="R30" s="41">
        <v>42</v>
      </c>
      <c r="S30" s="56">
        <f t="shared" si="2"/>
        <v>0</v>
      </c>
      <c r="T30" s="41" t="s">
        <v>72</v>
      </c>
      <c r="U30" s="41">
        <v>16</v>
      </c>
      <c r="V30" s="41">
        <v>13</v>
      </c>
      <c r="W30" s="41">
        <v>21</v>
      </c>
      <c r="X30" s="41">
        <v>34</v>
      </c>
      <c r="Y30" s="56">
        <f t="shared" si="3"/>
        <v>0</v>
      </c>
      <c r="Z30" s="41" t="s">
        <v>66</v>
      </c>
      <c r="AA30" s="41">
        <v>0</v>
      </c>
      <c r="AB30" s="41">
        <v>34</v>
      </c>
      <c r="AC30" s="41">
        <v>30</v>
      </c>
      <c r="AD30" s="41">
        <v>64</v>
      </c>
      <c r="AE30" s="56">
        <f t="shared" si="4"/>
        <v>0</v>
      </c>
      <c r="AF30" s="41" t="s">
        <v>69</v>
      </c>
      <c r="AG30" s="41">
        <v>32</v>
      </c>
      <c r="AH30" s="41">
        <v>18</v>
      </c>
      <c r="AI30" s="41">
        <v>26</v>
      </c>
      <c r="AJ30" s="41" t="s">
        <v>70</v>
      </c>
      <c r="AK30" s="41">
        <v>7</v>
      </c>
      <c r="AL30" s="41">
        <v>18</v>
      </c>
      <c r="AM30" s="41">
        <v>23</v>
      </c>
      <c r="AN30" s="41" t="s">
        <v>68</v>
      </c>
      <c r="AO30" s="41">
        <v>12</v>
      </c>
      <c r="AP30" s="41">
        <v>18</v>
      </c>
      <c r="AQ30" s="41">
        <v>22</v>
      </c>
      <c r="AR30" s="41" t="s">
        <v>68</v>
      </c>
      <c r="AS30" s="41">
        <v>6</v>
      </c>
      <c r="AT30" s="41">
        <v>16</v>
      </c>
      <c r="AU30" s="41" t="s">
        <v>69</v>
      </c>
      <c r="AV30" s="41">
        <v>8</v>
      </c>
      <c r="AW30" s="41">
        <v>27</v>
      </c>
      <c r="AX30" s="41">
        <v>13</v>
      </c>
      <c r="AY30" s="41">
        <v>40</v>
      </c>
      <c r="AZ30" s="56">
        <f t="shared" si="5"/>
        <v>0</v>
      </c>
      <c r="BA30" s="41" t="s">
        <v>66</v>
      </c>
      <c r="BB30" s="41">
        <v>0</v>
      </c>
      <c r="BC30" s="41">
        <v>28</v>
      </c>
      <c r="BD30" s="41">
        <v>25</v>
      </c>
      <c r="BE30" s="41">
        <v>53</v>
      </c>
      <c r="BF30" s="56">
        <f t="shared" si="6"/>
        <v>0</v>
      </c>
      <c r="BG30" s="41" t="s">
        <v>68</v>
      </c>
      <c r="BH30" s="41">
        <v>18</v>
      </c>
      <c r="BI30" s="41">
        <v>28</v>
      </c>
      <c r="BJ30" s="41">
        <v>30</v>
      </c>
      <c r="BK30" s="41">
        <v>58</v>
      </c>
      <c r="BL30" s="56">
        <f t="shared" si="7"/>
        <v>0</v>
      </c>
      <c r="BM30" s="41" t="s">
        <v>70</v>
      </c>
      <c r="BN30" s="41">
        <v>28</v>
      </c>
      <c r="BO30" s="41">
        <v>25</v>
      </c>
      <c r="BP30" s="41">
        <v>29</v>
      </c>
      <c r="BQ30" s="41">
        <v>54</v>
      </c>
      <c r="BR30" s="56">
        <f t="shared" si="8"/>
        <v>0</v>
      </c>
      <c r="BS30" s="41" t="s">
        <v>68</v>
      </c>
      <c r="BT30" s="41">
        <v>24</v>
      </c>
      <c r="BU30" s="41">
        <v>21</v>
      </c>
      <c r="BV30" s="41">
        <v>13</v>
      </c>
      <c r="BW30" s="41">
        <v>34</v>
      </c>
      <c r="BX30" s="56">
        <f t="shared" si="9"/>
        <v>0</v>
      </c>
      <c r="BY30" s="41" t="s">
        <v>66</v>
      </c>
      <c r="BZ30" s="41">
        <v>0</v>
      </c>
      <c r="CA30" s="41">
        <v>19</v>
      </c>
      <c r="CB30" s="41">
        <v>39</v>
      </c>
      <c r="CC30" s="41" t="s">
        <v>67</v>
      </c>
      <c r="CD30" s="41">
        <v>18</v>
      </c>
      <c r="CE30" s="41">
        <v>19</v>
      </c>
      <c r="CF30" s="41">
        <v>34</v>
      </c>
      <c r="CG30" s="41" t="s">
        <v>67</v>
      </c>
      <c r="CH30" s="41">
        <v>18</v>
      </c>
      <c r="CI30" s="41">
        <v>19</v>
      </c>
      <c r="CJ30" s="41">
        <v>33</v>
      </c>
      <c r="CK30" s="41" t="s">
        <v>69</v>
      </c>
      <c r="CL30" s="41">
        <v>8</v>
      </c>
      <c r="CM30" s="41">
        <v>22</v>
      </c>
      <c r="CN30" s="41" t="s">
        <v>65</v>
      </c>
      <c r="CO30" s="41">
        <v>10</v>
      </c>
      <c r="CP30" s="57">
        <f t="shared" si="10"/>
        <v>170</v>
      </c>
      <c r="CQ30" s="57">
        <f t="shared" si="11"/>
        <v>87</v>
      </c>
      <c r="CR30" s="58">
        <f t="shared" si="12"/>
        <v>0</v>
      </c>
      <c r="CS30" s="57" t="str">
        <f t="shared" si="13"/>
        <v>Fail</v>
      </c>
      <c r="CT30" s="57">
        <f t="shared" si="14"/>
        <v>3</v>
      </c>
      <c r="CU30" s="57">
        <f t="shared" si="15"/>
        <v>0</v>
      </c>
      <c r="CV30" s="57">
        <f t="shared" si="18"/>
        <v>3</v>
      </c>
      <c r="CW30" s="57" t="str">
        <f t="shared" si="17"/>
        <v>-</v>
      </c>
    </row>
    <row r="31" spans="1:101">
      <c r="A31" s="50">
        <v>23</v>
      </c>
      <c r="B31" s="41" t="s">
        <v>138</v>
      </c>
      <c r="C31" s="66" t="s">
        <v>235</v>
      </c>
      <c r="D31" s="41">
        <v>23</v>
      </c>
      <c r="E31" s="41">
        <v>20</v>
      </c>
      <c r="F31" s="41">
        <v>43</v>
      </c>
      <c r="G31" s="56">
        <f t="shared" si="0"/>
        <v>0</v>
      </c>
      <c r="H31" s="41" t="s">
        <v>72</v>
      </c>
      <c r="I31" s="41">
        <v>16</v>
      </c>
      <c r="J31" s="41">
        <v>22</v>
      </c>
      <c r="K31" s="41">
        <v>23</v>
      </c>
      <c r="L31" s="41">
        <v>45</v>
      </c>
      <c r="M31" s="56">
        <f t="shared" si="1"/>
        <v>0</v>
      </c>
      <c r="N31" s="41" t="s">
        <v>71</v>
      </c>
      <c r="O31" s="41">
        <v>20</v>
      </c>
      <c r="P31" s="41">
        <v>19</v>
      </c>
      <c r="Q31" s="41" t="s">
        <v>73</v>
      </c>
      <c r="R31" s="41">
        <v>19</v>
      </c>
      <c r="S31" s="56">
        <f t="shared" si="2"/>
        <v>1</v>
      </c>
      <c r="T31" s="41" t="s">
        <v>66</v>
      </c>
      <c r="U31" s="41">
        <v>0</v>
      </c>
      <c r="V31" s="41">
        <v>19</v>
      </c>
      <c r="W31" s="41">
        <v>2</v>
      </c>
      <c r="X31" s="41">
        <v>21</v>
      </c>
      <c r="Y31" s="56">
        <f t="shared" si="3"/>
        <v>0</v>
      </c>
      <c r="Z31" s="41" t="s">
        <v>66</v>
      </c>
      <c r="AA31" s="41">
        <v>0</v>
      </c>
      <c r="AB31" s="41">
        <v>24</v>
      </c>
      <c r="AC31" s="41">
        <v>23</v>
      </c>
      <c r="AD31" s="41">
        <v>47</v>
      </c>
      <c r="AE31" s="56">
        <f t="shared" si="4"/>
        <v>0</v>
      </c>
      <c r="AF31" s="41" t="s">
        <v>71</v>
      </c>
      <c r="AG31" s="41">
        <v>20</v>
      </c>
      <c r="AH31" s="41">
        <v>12</v>
      </c>
      <c r="AI31" s="41">
        <v>25</v>
      </c>
      <c r="AJ31" s="41" t="s">
        <v>71</v>
      </c>
      <c r="AK31" s="41">
        <v>5</v>
      </c>
      <c r="AL31" s="41">
        <v>12</v>
      </c>
      <c r="AM31" s="41">
        <v>25</v>
      </c>
      <c r="AN31" s="41" t="s">
        <v>71</v>
      </c>
      <c r="AO31" s="41">
        <v>10</v>
      </c>
      <c r="AP31" s="41">
        <v>12</v>
      </c>
      <c r="AQ31" s="41">
        <v>20</v>
      </c>
      <c r="AR31" s="41" t="s">
        <v>72</v>
      </c>
      <c r="AS31" s="41">
        <v>4</v>
      </c>
      <c r="AT31" s="41">
        <v>12</v>
      </c>
      <c r="AU31" s="41" t="s">
        <v>71</v>
      </c>
      <c r="AV31" s="41">
        <v>5</v>
      </c>
      <c r="AW31" s="41">
        <v>21</v>
      </c>
      <c r="AX31" s="41">
        <v>9</v>
      </c>
      <c r="AY31" s="41">
        <v>30</v>
      </c>
      <c r="AZ31" s="56">
        <f t="shared" si="5"/>
        <v>0</v>
      </c>
      <c r="BA31" s="41" t="s">
        <v>66</v>
      </c>
      <c r="BB31" s="41">
        <v>0</v>
      </c>
      <c r="BC31" s="41">
        <v>18</v>
      </c>
      <c r="BD31" s="41" t="s">
        <v>73</v>
      </c>
      <c r="BE31" s="41">
        <v>18</v>
      </c>
      <c r="BF31" s="56">
        <f t="shared" si="6"/>
        <v>1</v>
      </c>
      <c r="BG31" s="41" t="s">
        <v>66</v>
      </c>
      <c r="BH31" s="41">
        <v>0</v>
      </c>
      <c r="BI31" s="41">
        <v>19</v>
      </c>
      <c r="BJ31" s="41" t="s">
        <v>73</v>
      </c>
      <c r="BK31" s="41">
        <v>19</v>
      </c>
      <c r="BL31" s="56">
        <f t="shared" si="7"/>
        <v>1</v>
      </c>
      <c r="BM31" s="41" t="s">
        <v>66</v>
      </c>
      <c r="BN31" s="41">
        <v>0</v>
      </c>
      <c r="BO31" s="41">
        <v>24</v>
      </c>
      <c r="BP31" s="41">
        <v>22</v>
      </c>
      <c r="BQ31" s="41">
        <v>46</v>
      </c>
      <c r="BR31" s="56">
        <f t="shared" si="8"/>
        <v>0</v>
      </c>
      <c r="BS31" s="41" t="s">
        <v>71</v>
      </c>
      <c r="BT31" s="41">
        <v>20</v>
      </c>
      <c r="BU31" s="41">
        <v>16</v>
      </c>
      <c r="BV31" s="41">
        <v>16</v>
      </c>
      <c r="BW31" s="41">
        <v>32</v>
      </c>
      <c r="BX31" s="56">
        <f t="shared" si="9"/>
        <v>0</v>
      </c>
      <c r="BY31" s="41" t="s">
        <v>66</v>
      </c>
      <c r="BZ31" s="41">
        <v>0</v>
      </c>
      <c r="CA31" s="41">
        <v>12</v>
      </c>
      <c r="CB31" s="41" t="s">
        <v>73</v>
      </c>
      <c r="CC31" s="41" t="s">
        <v>66</v>
      </c>
      <c r="CD31" s="41">
        <v>0</v>
      </c>
      <c r="CE31" s="41">
        <v>12</v>
      </c>
      <c r="CF31" s="41" t="s">
        <v>73</v>
      </c>
      <c r="CG31" s="41" t="s">
        <v>66</v>
      </c>
      <c r="CH31" s="41">
        <v>0</v>
      </c>
      <c r="CI31" s="41">
        <v>12</v>
      </c>
      <c r="CJ31" s="41" t="s">
        <v>73</v>
      </c>
      <c r="CK31" s="41" t="s">
        <v>66</v>
      </c>
      <c r="CL31" s="41">
        <v>0</v>
      </c>
      <c r="CM31" s="41">
        <v>12</v>
      </c>
      <c r="CN31" s="41" t="s">
        <v>71</v>
      </c>
      <c r="CO31" s="41">
        <v>5</v>
      </c>
      <c r="CP31" s="57">
        <f t="shared" si="10"/>
        <v>76</v>
      </c>
      <c r="CQ31" s="57">
        <f t="shared" si="11"/>
        <v>29</v>
      </c>
      <c r="CR31" s="58">
        <f t="shared" si="12"/>
        <v>0</v>
      </c>
      <c r="CS31" s="57" t="str">
        <f t="shared" si="13"/>
        <v>Fail</v>
      </c>
      <c r="CT31" s="57">
        <f t="shared" si="14"/>
        <v>6</v>
      </c>
      <c r="CU31" s="57">
        <f t="shared" si="15"/>
        <v>3</v>
      </c>
      <c r="CV31" s="57">
        <f t="shared" si="18"/>
        <v>9</v>
      </c>
      <c r="CW31" s="57" t="str">
        <f t="shared" si="17"/>
        <v>-</v>
      </c>
    </row>
    <row r="32" spans="1:101">
      <c r="A32" s="50">
        <v>24</v>
      </c>
      <c r="B32" s="41" t="s">
        <v>139</v>
      </c>
      <c r="C32" s="66" t="s">
        <v>236</v>
      </c>
      <c r="D32" s="41">
        <v>28</v>
      </c>
      <c r="E32" s="41">
        <v>33</v>
      </c>
      <c r="F32" s="41">
        <v>61</v>
      </c>
      <c r="G32" s="56">
        <f t="shared" si="0"/>
        <v>0</v>
      </c>
      <c r="H32" s="41" t="s">
        <v>69</v>
      </c>
      <c r="I32" s="41">
        <v>32</v>
      </c>
      <c r="J32" s="41">
        <v>25</v>
      </c>
      <c r="K32" s="41">
        <v>29</v>
      </c>
      <c r="L32" s="41">
        <v>54</v>
      </c>
      <c r="M32" s="56">
        <f t="shared" si="1"/>
        <v>0</v>
      </c>
      <c r="N32" s="41" t="s">
        <v>68</v>
      </c>
      <c r="O32" s="41">
        <v>24</v>
      </c>
      <c r="P32" s="41">
        <v>29</v>
      </c>
      <c r="Q32" s="41">
        <v>20</v>
      </c>
      <c r="R32" s="41">
        <v>49</v>
      </c>
      <c r="S32" s="56">
        <f t="shared" si="2"/>
        <v>0</v>
      </c>
      <c r="T32" s="41" t="s">
        <v>71</v>
      </c>
      <c r="U32" s="41">
        <v>20</v>
      </c>
      <c r="V32" s="41">
        <v>30</v>
      </c>
      <c r="W32" s="41">
        <v>25</v>
      </c>
      <c r="X32" s="41">
        <v>55</v>
      </c>
      <c r="Y32" s="56">
        <f t="shared" si="3"/>
        <v>0</v>
      </c>
      <c r="Z32" s="41" t="s">
        <v>70</v>
      </c>
      <c r="AA32" s="41">
        <v>28</v>
      </c>
      <c r="AB32" s="41">
        <v>26</v>
      </c>
      <c r="AC32" s="41">
        <v>30</v>
      </c>
      <c r="AD32" s="41">
        <v>56</v>
      </c>
      <c r="AE32" s="56">
        <f t="shared" si="4"/>
        <v>0</v>
      </c>
      <c r="AF32" s="41" t="s">
        <v>70</v>
      </c>
      <c r="AG32" s="41">
        <v>28</v>
      </c>
      <c r="AH32" s="41">
        <v>22</v>
      </c>
      <c r="AI32" s="41">
        <v>35</v>
      </c>
      <c r="AJ32" s="41" t="s">
        <v>67</v>
      </c>
      <c r="AK32" s="41">
        <v>9</v>
      </c>
      <c r="AL32" s="41">
        <v>22</v>
      </c>
      <c r="AM32" s="41">
        <v>40</v>
      </c>
      <c r="AN32" s="41" t="s">
        <v>65</v>
      </c>
      <c r="AO32" s="41">
        <v>20</v>
      </c>
      <c r="AP32" s="41">
        <v>22</v>
      </c>
      <c r="AQ32" s="41">
        <v>39</v>
      </c>
      <c r="AR32" s="41" t="s">
        <v>65</v>
      </c>
      <c r="AS32" s="41">
        <v>10</v>
      </c>
      <c r="AT32" s="41">
        <v>18</v>
      </c>
      <c r="AU32" s="41" t="s">
        <v>67</v>
      </c>
      <c r="AV32" s="41">
        <v>9</v>
      </c>
      <c r="AW32" s="41">
        <v>22</v>
      </c>
      <c r="AX32" s="41">
        <v>22</v>
      </c>
      <c r="AY32" s="41">
        <v>44</v>
      </c>
      <c r="AZ32" s="56">
        <f t="shared" si="5"/>
        <v>0</v>
      </c>
      <c r="BA32" s="41" t="s">
        <v>72</v>
      </c>
      <c r="BB32" s="41">
        <v>16</v>
      </c>
      <c r="BC32" s="41">
        <v>25</v>
      </c>
      <c r="BD32" s="41">
        <v>21</v>
      </c>
      <c r="BE32" s="41">
        <v>46</v>
      </c>
      <c r="BF32" s="56">
        <f t="shared" si="6"/>
        <v>0</v>
      </c>
      <c r="BG32" s="41" t="s">
        <v>71</v>
      </c>
      <c r="BH32" s="41">
        <v>15</v>
      </c>
      <c r="BI32" s="41">
        <v>22</v>
      </c>
      <c r="BJ32" s="41">
        <v>24</v>
      </c>
      <c r="BK32" s="41">
        <v>46</v>
      </c>
      <c r="BL32" s="56">
        <f t="shared" si="7"/>
        <v>0</v>
      </c>
      <c r="BM32" s="41" t="s">
        <v>71</v>
      </c>
      <c r="BN32" s="41">
        <v>20</v>
      </c>
      <c r="BO32" s="41">
        <v>33</v>
      </c>
      <c r="BP32" s="41">
        <v>29</v>
      </c>
      <c r="BQ32" s="41">
        <v>62</v>
      </c>
      <c r="BR32" s="56">
        <f t="shared" si="8"/>
        <v>0</v>
      </c>
      <c r="BS32" s="41" t="s">
        <v>69</v>
      </c>
      <c r="BT32" s="41">
        <v>32</v>
      </c>
      <c r="BU32" s="41">
        <v>24</v>
      </c>
      <c r="BV32" s="41">
        <v>22</v>
      </c>
      <c r="BW32" s="41">
        <v>46</v>
      </c>
      <c r="BX32" s="56">
        <f t="shared" si="9"/>
        <v>0</v>
      </c>
      <c r="BY32" s="41" t="s">
        <v>71</v>
      </c>
      <c r="BZ32" s="41">
        <v>20</v>
      </c>
      <c r="CA32" s="41">
        <v>21</v>
      </c>
      <c r="CB32" s="41">
        <v>40</v>
      </c>
      <c r="CC32" s="41" t="s">
        <v>65</v>
      </c>
      <c r="CD32" s="41">
        <v>20</v>
      </c>
      <c r="CE32" s="41">
        <v>21</v>
      </c>
      <c r="CF32" s="41">
        <v>41</v>
      </c>
      <c r="CG32" s="41" t="s">
        <v>65</v>
      </c>
      <c r="CH32" s="41">
        <v>20</v>
      </c>
      <c r="CI32" s="41">
        <v>22</v>
      </c>
      <c r="CJ32" s="41">
        <v>45</v>
      </c>
      <c r="CK32" s="41" t="s">
        <v>65</v>
      </c>
      <c r="CL32" s="41">
        <v>10</v>
      </c>
      <c r="CM32" s="41">
        <v>20</v>
      </c>
      <c r="CN32" s="41" t="s">
        <v>65</v>
      </c>
      <c r="CO32" s="41">
        <v>10</v>
      </c>
      <c r="CP32" s="57">
        <f t="shared" si="10"/>
        <v>235</v>
      </c>
      <c r="CQ32" s="57">
        <f t="shared" si="11"/>
        <v>108</v>
      </c>
      <c r="CR32" s="58">
        <f t="shared" si="12"/>
        <v>6.86</v>
      </c>
      <c r="CS32" s="57" t="str">
        <f t="shared" si="13"/>
        <v>FC</v>
      </c>
      <c r="CT32" s="57">
        <f t="shared" si="14"/>
        <v>0</v>
      </c>
      <c r="CU32" s="57">
        <f t="shared" si="15"/>
        <v>0</v>
      </c>
      <c r="CV32" s="57">
        <f t="shared" si="18"/>
        <v>0</v>
      </c>
      <c r="CW32" s="57">
        <f t="shared" si="17"/>
        <v>31</v>
      </c>
    </row>
    <row r="33" spans="1:101">
      <c r="A33" s="50">
        <v>25</v>
      </c>
      <c r="B33" s="41" t="s">
        <v>80</v>
      </c>
      <c r="C33" s="66" t="s">
        <v>237</v>
      </c>
      <c r="D33" s="41">
        <v>34</v>
      </c>
      <c r="E33" s="41">
        <v>33</v>
      </c>
      <c r="F33" s="41">
        <v>67</v>
      </c>
      <c r="G33" s="56">
        <f t="shared" si="0"/>
        <v>0</v>
      </c>
      <c r="H33" s="41" t="s">
        <v>69</v>
      </c>
      <c r="I33" s="41">
        <v>32</v>
      </c>
      <c r="J33" s="41">
        <v>36</v>
      </c>
      <c r="K33" s="41">
        <v>28</v>
      </c>
      <c r="L33" s="41">
        <v>64</v>
      </c>
      <c r="M33" s="56">
        <f t="shared" si="1"/>
        <v>0</v>
      </c>
      <c r="N33" s="41" t="s">
        <v>69</v>
      </c>
      <c r="O33" s="41">
        <v>32</v>
      </c>
      <c r="P33" s="41">
        <v>31</v>
      </c>
      <c r="Q33" s="41">
        <v>28</v>
      </c>
      <c r="R33" s="41">
        <v>59</v>
      </c>
      <c r="S33" s="56">
        <f t="shared" si="2"/>
        <v>0</v>
      </c>
      <c r="T33" s="41" t="s">
        <v>70</v>
      </c>
      <c r="U33" s="41">
        <v>28</v>
      </c>
      <c r="V33" s="41">
        <v>22</v>
      </c>
      <c r="W33" s="41">
        <v>26</v>
      </c>
      <c r="X33" s="41">
        <v>48</v>
      </c>
      <c r="Y33" s="56">
        <f t="shared" si="3"/>
        <v>0</v>
      </c>
      <c r="Z33" s="41" t="s">
        <v>71</v>
      </c>
      <c r="AA33" s="41">
        <v>20</v>
      </c>
      <c r="AB33" s="41">
        <v>35</v>
      </c>
      <c r="AC33" s="41">
        <v>34</v>
      </c>
      <c r="AD33" s="41">
        <v>69</v>
      </c>
      <c r="AE33" s="56">
        <f t="shared" si="4"/>
        <v>0</v>
      </c>
      <c r="AF33" s="41" t="s">
        <v>69</v>
      </c>
      <c r="AG33" s="41">
        <v>32</v>
      </c>
      <c r="AH33" s="41">
        <v>20</v>
      </c>
      <c r="AI33" s="41">
        <v>40</v>
      </c>
      <c r="AJ33" s="41" t="s">
        <v>65</v>
      </c>
      <c r="AK33" s="41">
        <v>10</v>
      </c>
      <c r="AL33" s="41">
        <v>21</v>
      </c>
      <c r="AM33" s="41">
        <v>30</v>
      </c>
      <c r="AN33" s="41" t="s">
        <v>69</v>
      </c>
      <c r="AO33" s="41">
        <v>16</v>
      </c>
      <c r="AP33" s="41">
        <v>21</v>
      </c>
      <c r="AQ33" s="41">
        <v>41</v>
      </c>
      <c r="AR33" s="41" t="s">
        <v>65</v>
      </c>
      <c r="AS33" s="41">
        <v>10</v>
      </c>
      <c r="AT33" s="41">
        <v>18</v>
      </c>
      <c r="AU33" s="41" t="s">
        <v>67</v>
      </c>
      <c r="AV33" s="41">
        <v>9</v>
      </c>
      <c r="AW33" s="41">
        <v>23</v>
      </c>
      <c r="AX33" s="41">
        <v>20</v>
      </c>
      <c r="AY33" s="41">
        <v>43</v>
      </c>
      <c r="AZ33" s="56">
        <f t="shared" si="5"/>
        <v>0</v>
      </c>
      <c r="BA33" s="41" t="s">
        <v>72</v>
      </c>
      <c r="BB33" s="41">
        <v>16</v>
      </c>
      <c r="BC33" s="41">
        <v>33</v>
      </c>
      <c r="BD33" s="41">
        <v>38</v>
      </c>
      <c r="BE33" s="41">
        <v>71</v>
      </c>
      <c r="BF33" s="56">
        <f t="shared" si="6"/>
        <v>0</v>
      </c>
      <c r="BG33" s="41" t="s">
        <v>67</v>
      </c>
      <c r="BH33" s="41">
        <v>27</v>
      </c>
      <c r="BI33" s="41">
        <v>30</v>
      </c>
      <c r="BJ33" s="41">
        <v>37</v>
      </c>
      <c r="BK33" s="41">
        <v>67</v>
      </c>
      <c r="BL33" s="56">
        <f t="shared" si="7"/>
        <v>0</v>
      </c>
      <c r="BM33" s="41" t="s">
        <v>69</v>
      </c>
      <c r="BN33" s="41">
        <v>32</v>
      </c>
      <c r="BO33" s="41">
        <v>27</v>
      </c>
      <c r="BP33" s="41">
        <v>42</v>
      </c>
      <c r="BQ33" s="41">
        <v>69</v>
      </c>
      <c r="BR33" s="56">
        <f t="shared" si="8"/>
        <v>0</v>
      </c>
      <c r="BS33" s="41" t="s">
        <v>69</v>
      </c>
      <c r="BT33" s="41">
        <v>32</v>
      </c>
      <c r="BU33" s="41">
        <v>25</v>
      </c>
      <c r="BV33" s="41">
        <v>36</v>
      </c>
      <c r="BW33" s="41">
        <v>61</v>
      </c>
      <c r="BX33" s="56">
        <f t="shared" si="9"/>
        <v>0</v>
      </c>
      <c r="BY33" s="41" t="s">
        <v>69</v>
      </c>
      <c r="BZ33" s="41">
        <v>32</v>
      </c>
      <c r="CA33" s="41">
        <v>21</v>
      </c>
      <c r="CB33" s="41">
        <v>43</v>
      </c>
      <c r="CC33" s="41" t="s">
        <v>65</v>
      </c>
      <c r="CD33" s="41">
        <v>20</v>
      </c>
      <c r="CE33" s="41">
        <v>21</v>
      </c>
      <c r="CF33" s="41">
        <v>37</v>
      </c>
      <c r="CG33" s="41" t="s">
        <v>67</v>
      </c>
      <c r="CH33" s="41">
        <v>18</v>
      </c>
      <c r="CI33" s="41">
        <v>22</v>
      </c>
      <c r="CJ33" s="41">
        <v>32</v>
      </c>
      <c r="CK33" s="41" t="s">
        <v>67</v>
      </c>
      <c r="CL33" s="41">
        <v>9</v>
      </c>
      <c r="CM33" s="41">
        <v>20</v>
      </c>
      <c r="CN33" s="41" t="s">
        <v>65</v>
      </c>
      <c r="CO33" s="41">
        <v>10</v>
      </c>
      <c r="CP33" s="57">
        <f t="shared" si="10"/>
        <v>283</v>
      </c>
      <c r="CQ33" s="57">
        <f t="shared" si="11"/>
        <v>102</v>
      </c>
      <c r="CR33" s="58">
        <f t="shared" si="12"/>
        <v>7.7</v>
      </c>
      <c r="CS33" s="57" t="str">
        <f t="shared" si="13"/>
        <v>FC</v>
      </c>
      <c r="CT33" s="57">
        <f t="shared" si="14"/>
        <v>0</v>
      </c>
      <c r="CU33" s="57">
        <f t="shared" si="15"/>
        <v>0</v>
      </c>
      <c r="CV33" s="57">
        <f t="shared" si="18"/>
        <v>0</v>
      </c>
      <c r="CW33" s="57">
        <f t="shared" si="17"/>
        <v>15</v>
      </c>
    </row>
    <row r="34" spans="1:101">
      <c r="A34" s="50">
        <v>26</v>
      </c>
      <c r="B34" s="41" t="s">
        <v>191</v>
      </c>
      <c r="C34" s="66" t="s">
        <v>238</v>
      </c>
      <c r="D34" s="41">
        <v>22</v>
      </c>
      <c r="E34" s="41">
        <v>38</v>
      </c>
      <c r="F34" s="41">
        <v>60</v>
      </c>
      <c r="G34" s="56">
        <f t="shared" si="0"/>
        <v>0</v>
      </c>
      <c r="H34" s="41" t="s">
        <v>69</v>
      </c>
      <c r="I34" s="41">
        <v>32</v>
      </c>
      <c r="J34" s="41">
        <v>31</v>
      </c>
      <c r="K34" s="41">
        <v>25</v>
      </c>
      <c r="L34" s="41">
        <v>56</v>
      </c>
      <c r="M34" s="56">
        <f t="shared" si="1"/>
        <v>0</v>
      </c>
      <c r="N34" s="41" t="s">
        <v>70</v>
      </c>
      <c r="O34" s="41">
        <v>28</v>
      </c>
      <c r="P34" s="41">
        <v>34</v>
      </c>
      <c r="Q34" s="41">
        <v>23</v>
      </c>
      <c r="R34" s="41">
        <v>57</v>
      </c>
      <c r="S34" s="56">
        <f t="shared" si="2"/>
        <v>0</v>
      </c>
      <c r="T34" s="41" t="s">
        <v>70</v>
      </c>
      <c r="U34" s="41">
        <v>28</v>
      </c>
      <c r="V34" s="41">
        <v>11</v>
      </c>
      <c r="W34" s="41">
        <v>34</v>
      </c>
      <c r="X34" s="41">
        <v>45</v>
      </c>
      <c r="Y34" s="56">
        <f t="shared" si="3"/>
        <v>0</v>
      </c>
      <c r="Z34" s="41" t="s">
        <v>71</v>
      </c>
      <c r="AA34" s="41">
        <v>20</v>
      </c>
      <c r="AB34" s="41">
        <v>35</v>
      </c>
      <c r="AC34" s="41">
        <v>30</v>
      </c>
      <c r="AD34" s="41">
        <v>65</v>
      </c>
      <c r="AE34" s="56">
        <f t="shared" si="4"/>
        <v>0</v>
      </c>
      <c r="AF34" s="41" t="s">
        <v>69</v>
      </c>
      <c r="AG34" s="41">
        <v>32</v>
      </c>
      <c r="AH34" s="41">
        <v>19</v>
      </c>
      <c r="AI34" s="41">
        <v>40</v>
      </c>
      <c r="AJ34" s="41" t="s">
        <v>67</v>
      </c>
      <c r="AK34" s="41">
        <v>9</v>
      </c>
      <c r="AL34" s="41">
        <v>19</v>
      </c>
      <c r="AM34" s="41">
        <v>24</v>
      </c>
      <c r="AN34" s="41" t="s">
        <v>70</v>
      </c>
      <c r="AO34" s="41">
        <v>14</v>
      </c>
      <c r="AP34" s="41">
        <v>18</v>
      </c>
      <c r="AQ34" s="41">
        <v>38</v>
      </c>
      <c r="AR34" s="41" t="s">
        <v>67</v>
      </c>
      <c r="AS34" s="41">
        <v>9</v>
      </c>
      <c r="AT34" s="41">
        <v>15</v>
      </c>
      <c r="AU34" s="41" t="s">
        <v>69</v>
      </c>
      <c r="AV34" s="41">
        <v>8</v>
      </c>
      <c r="AW34" s="41">
        <v>24</v>
      </c>
      <c r="AX34" s="41">
        <v>20</v>
      </c>
      <c r="AY34" s="41">
        <v>44</v>
      </c>
      <c r="AZ34" s="56">
        <f t="shared" si="5"/>
        <v>0</v>
      </c>
      <c r="BA34" s="41" t="s">
        <v>72</v>
      </c>
      <c r="BB34" s="41">
        <v>16</v>
      </c>
      <c r="BC34" s="41">
        <v>25</v>
      </c>
      <c r="BD34" s="41">
        <v>40</v>
      </c>
      <c r="BE34" s="41">
        <v>65</v>
      </c>
      <c r="BF34" s="56">
        <f t="shared" si="6"/>
        <v>0</v>
      </c>
      <c r="BG34" s="41" t="s">
        <v>69</v>
      </c>
      <c r="BH34" s="41">
        <v>24</v>
      </c>
      <c r="BI34" s="41">
        <v>27</v>
      </c>
      <c r="BJ34" s="41">
        <v>22</v>
      </c>
      <c r="BK34" s="41">
        <v>49</v>
      </c>
      <c r="BL34" s="56">
        <f t="shared" si="7"/>
        <v>0</v>
      </c>
      <c r="BM34" s="41" t="s">
        <v>71</v>
      </c>
      <c r="BN34" s="41">
        <v>20</v>
      </c>
      <c r="BO34" s="41">
        <v>23</v>
      </c>
      <c r="BP34" s="41">
        <v>26</v>
      </c>
      <c r="BQ34" s="41">
        <v>49</v>
      </c>
      <c r="BR34" s="56">
        <f t="shared" si="8"/>
        <v>0</v>
      </c>
      <c r="BS34" s="41" t="s">
        <v>71</v>
      </c>
      <c r="BT34" s="41">
        <v>20</v>
      </c>
      <c r="BU34" s="41">
        <v>27</v>
      </c>
      <c r="BV34" s="41">
        <v>26</v>
      </c>
      <c r="BW34" s="41">
        <v>53</v>
      </c>
      <c r="BX34" s="56">
        <f t="shared" si="9"/>
        <v>0</v>
      </c>
      <c r="BY34" s="41" t="s">
        <v>68</v>
      </c>
      <c r="BZ34" s="41">
        <v>24</v>
      </c>
      <c r="CA34" s="41">
        <v>18</v>
      </c>
      <c r="CB34" s="41">
        <v>39</v>
      </c>
      <c r="CC34" s="41" t="s">
        <v>67</v>
      </c>
      <c r="CD34" s="41">
        <v>18</v>
      </c>
      <c r="CE34" s="41">
        <v>18</v>
      </c>
      <c r="CF34" s="41">
        <v>30</v>
      </c>
      <c r="CG34" s="41" t="s">
        <v>69</v>
      </c>
      <c r="CH34" s="41">
        <v>16</v>
      </c>
      <c r="CI34" s="41">
        <v>17</v>
      </c>
      <c r="CJ34" s="41">
        <v>37</v>
      </c>
      <c r="CK34" s="41" t="s">
        <v>67</v>
      </c>
      <c r="CL34" s="41">
        <v>9</v>
      </c>
      <c r="CM34" s="41">
        <v>20</v>
      </c>
      <c r="CN34" s="41" t="s">
        <v>65</v>
      </c>
      <c r="CO34" s="41">
        <v>10</v>
      </c>
      <c r="CP34" s="57">
        <f t="shared" si="10"/>
        <v>244</v>
      </c>
      <c r="CQ34" s="57">
        <f t="shared" si="11"/>
        <v>93</v>
      </c>
      <c r="CR34" s="58">
        <f t="shared" si="12"/>
        <v>6.74</v>
      </c>
      <c r="CS34" s="57" t="str">
        <f t="shared" si="13"/>
        <v>HSC</v>
      </c>
      <c r="CT34" s="57">
        <f t="shared" si="14"/>
        <v>0</v>
      </c>
      <c r="CU34" s="57">
        <f t="shared" si="15"/>
        <v>0</v>
      </c>
      <c r="CV34" s="57">
        <f t="shared" si="18"/>
        <v>0</v>
      </c>
      <c r="CW34" s="57">
        <f t="shared" si="17"/>
        <v>35</v>
      </c>
    </row>
    <row r="35" spans="1:101">
      <c r="A35" s="50">
        <v>27</v>
      </c>
      <c r="B35" s="41" t="s">
        <v>81</v>
      </c>
      <c r="C35" s="66" t="s">
        <v>239</v>
      </c>
      <c r="D35" s="41">
        <v>18</v>
      </c>
      <c r="E35" s="41">
        <v>32</v>
      </c>
      <c r="F35" s="41">
        <v>50</v>
      </c>
      <c r="G35" s="56">
        <f t="shared" si="0"/>
        <v>0</v>
      </c>
      <c r="H35" s="41" t="s">
        <v>68</v>
      </c>
      <c r="I35" s="41">
        <v>24</v>
      </c>
      <c r="J35" s="41">
        <v>22</v>
      </c>
      <c r="K35" s="41">
        <v>23</v>
      </c>
      <c r="L35" s="41">
        <v>45</v>
      </c>
      <c r="M35" s="56">
        <f t="shared" si="1"/>
        <v>0</v>
      </c>
      <c r="N35" s="41" t="s">
        <v>71</v>
      </c>
      <c r="O35" s="41">
        <v>20</v>
      </c>
      <c r="P35" s="41">
        <v>24</v>
      </c>
      <c r="Q35" s="41">
        <v>21</v>
      </c>
      <c r="R35" s="41">
        <v>45</v>
      </c>
      <c r="S35" s="56">
        <f t="shared" si="2"/>
        <v>0</v>
      </c>
      <c r="T35" s="41" t="s">
        <v>71</v>
      </c>
      <c r="U35" s="41">
        <v>20</v>
      </c>
      <c r="V35" s="41">
        <v>27</v>
      </c>
      <c r="W35" s="41">
        <v>28</v>
      </c>
      <c r="X35" s="41">
        <v>55</v>
      </c>
      <c r="Y35" s="56">
        <f t="shared" si="3"/>
        <v>0</v>
      </c>
      <c r="Z35" s="41" t="s">
        <v>70</v>
      </c>
      <c r="AA35" s="41">
        <v>28</v>
      </c>
      <c r="AB35" s="41">
        <v>27</v>
      </c>
      <c r="AC35" s="41">
        <v>27</v>
      </c>
      <c r="AD35" s="41">
        <v>54</v>
      </c>
      <c r="AE35" s="56">
        <f t="shared" si="4"/>
        <v>0</v>
      </c>
      <c r="AF35" s="41" t="s">
        <v>68</v>
      </c>
      <c r="AG35" s="41">
        <v>24</v>
      </c>
      <c r="AH35" s="41">
        <v>17</v>
      </c>
      <c r="AI35" s="41">
        <v>31</v>
      </c>
      <c r="AJ35" s="41" t="s">
        <v>69</v>
      </c>
      <c r="AK35" s="41">
        <v>8</v>
      </c>
      <c r="AL35" s="41">
        <v>18</v>
      </c>
      <c r="AM35" s="41">
        <v>30</v>
      </c>
      <c r="AN35" s="41" t="s">
        <v>69</v>
      </c>
      <c r="AO35" s="41">
        <v>16</v>
      </c>
      <c r="AP35" s="41">
        <v>18</v>
      </c>
      <c r="AQ35" s="41">
        <v>30</v>
      </c>
      <c r="AR35" s="41" t="s">
        <v>69</v>
      </c>
      <c r="AS35" s="41">
        <v>8</v>
      </c>
      <c r="AT35" s="41">
        <v>15</v>
      </c>
      <c r="AU35" s="41" t="s">
        <v>69</v>
      </c>
      <c r="AV35" s="41">
        <v>8</v>
      </c>
      <c r="AW35" s="41">
        <v>24</v>
      </c>
      <c r="AX35" s="41">
        <v>21</v>
      </c>
      <c r="AY35" s="41">
        <v>45</v>
      </c>
      <c r="AZ35" s="56">
        <f t="shared" si="5"/>
        <v>0</v>
      </c>
      <c r="BA35" s="41" t="s">
        <v>71</v>
      </c>
      <c r="BB35" s="41">
        <v>20</v>
      </c>
      <c r="BC35" s="41">
        <v>24</v>
      </c>
      <c r="BD35" s="41">
        <v>33</v>
      </c>
      <c r="BE35" s="41">
        <v>57</v>
      </c>
      <c r="BF35" s="56">
        <f t="shared" si="6"/>
        <v>0</v>
      </c>
      <c r="BG35" s="41" t="s">
        <v>70</v>
      </c>
      <c r="BH35" s="41">
        <v>21</v>
      </c>
      <c r="BI35" s="41">
        <v>30</v>
      </c>
      <c r="BJ35" s="41">
        <v>20</v>
      </c>
      <c r="BK35" s="41">
        <v>50</v>
      </c>
      <c r="BL35" s="56">
        <f t="shared" si="7"/>
        <v>0</v>
      </c>
      <c r="BM35" s="41" t="s">
        <v>68</v>
      </c>
      <c r="BN35" s="41">
        <v>24</v>
      </c>
      <c r="BO35" s="41">
        <v>24</v>
      </c>
      <c r="BP35" s="41">
        <v>31</v>
      </c>
      <c r="BQ35" s="41">
        <v>55</v>
      </c>
      <c r="BR35" s="56">
        <f t="shared" si="8"/>
        <v>0</v>
      </c>
      <c r="BS35" s="41" t="s">
        <v>70</v>
      </c>
      <c r="BT35" s="41">
        <v>28</v>
      </c>
      <c r="BU35" s="41">
        <v>21</v>
      </c>
      <c r="BV35" s="41">
        <v>20</v>
      </c>
      <c r="BW35" s="41">
        <v>41</v>
      </c>
      <c r="BX35" s="56">
        <f t="shared" si="9"/>
        <v>0</v>
      </c>
      <c r="BY35" s="41" t="s">
        <v>72</v>
      </c>
      <c r="BZ35" s="41">
        <v>16</v>
      </c>
      <c r="CA35" s="41">
        <v>17</v>
      </c>
      <c r="CB35" s="41">
        <v>38</v>
      </c>
      <c r="CC35" s="41" t="s">
        <v>67</v>
      </c>
      <c r="CD35" s="41">
        <v>18</v>
      </c>
      <c r="CE35" s="41">
        <v>17</v>
      </c>
      <c r="CF35" s="41">
        <v>30</v>
      </c>
      <c r="CG35" s="41" t="s">
        <v>69</v>
      </c>
      <c r="CH35" s="41">
        <v>16</v>
      </c>
      <c r="CI35" s="41">
        <v>17</v>
      </c>
      <c r="CJ35" s="41">
        <v>21</v>
      </c>
      <c r="CK35" s="41" t="s">
        <v>68</v>
      </c>
      <c r="CL35" s="41">
        <v>6</v>
      </c>
      <c r="CM35" s="41">
        <v>16</v>
      </c>
      <c r="CN35" s="41" t="s">
        <v>69</v>
      </c>
      <c r="CO35" s="41">
        <v>8</v>
      </c>
      <c r="CP35" s="57">
        <f t="shared" si="10"/>
        <v>225</v>
      </c>
      <c r="CQ35" s="57">
        <f t="shared" si="11"/>
        <v>88</v>
      </c>
      <c r="CR35" s="58">
        <f t="shared" si="12"/>
        <v>6.26</v>
      </c>
      <c r="CS35" s="57" t="str">
        <f t="shared" si="13"/>
        <v>HSC</v>
      </c>
      <c r="CT35" s="57">
        <f t="shared" si="14"/>
        <v>0</v>
      </c>
      <c r="CU35" s="57">
        <f t="shared" si="15"/>
        <v>0</v>
      </c>
      <c r="CV35" s="57">
        <f t="shared" si="18"/>
        <v>0</v>
      </c>
      <c r="CW35" s="57">
        <f t="shared" si="17"/>
        <v>43</v>
      </c>
    </row>
    <row r="36" spans="1:101">
      <c r="A36" s="50">
        <v>28</v>
      </c>
      <c r="B36" s="41" t="s">
        <v>82</v>
      </c>
      <c r="C36" s="66" t="s">
        <v>240</v>
      </c>
      <c r="D36" s="41">
        <v>24</v>
      </c>
      <c r="E36" s="41">
        <v>20</v>
      </c>
      <c r="F36" s="41">
        <v>44</v>
      </c>
      <c r="G36" s="56">
        <f t="shared" si="0"/>
        <v>0</v>
      </c>
      <c r="H36" s="41" t="s">
        <v>72</v>
      </c>
      <c r="I36" s="41">
        <v>16</v>
      </c>
      <c r="J36" s="41">
        <v>32</v>
      </c>
      <c r="K36" s="41">
        <v>20</v>
      </c>
      <c r="L36" s="41">
        <v>52</v>
      </c>
      <c r="M36" s="56">
        <f t="shared" si="1"/>
        <v>0</v>
      </c>
      <c r="N36" s="41" t="s">
        <v>68</v>
      </c>
      <c r="O36" s="41">
        <v>24</v>
      </c>
      <c r="P36" s="41">
        <v>27</v>
      </c>
      <c r="Q36" s="41">
        <v>20</v>
      </c>
      <c r="R36" s="41">
        <v>47</v>
      </c>
      <c r="S36" s="56">
        <f t="shared" si="2"/>
        <v>0</v>
      </c>
      <c r="T36" s="41" t="s">
        <v>71</v>
      </c>
      <c r="U36" s="41">
        <v>20</v>
      </c>
      <c r="V36" s="41">
        <v>28</v>
      </c>
      <c r="W36" s="41">
        <v>22</v>
      </c>
      <c r="X36" s="41">
        <v>50</v>
      </c>
      <c r="Y36" s="56">
        <f t="shared" si="3"/>
        <v>0</v>
      </c>
      <c r="Z36" s="41" t="s">
        <v>68</v>
      </c>
      <c r="AA36" s="41">
        <v>24</v>
      </c>
      <c r="AB36" s="41">
        <v>29</v>
      </c>
      <c r="AC36" s="41">
        <v>24</v>
      </c>
      <c r="AD36" s="41">
        <v>53</v>
      </c>
      <c r="AE36" s="56">
        <f t="shared" si="4"/>
        <v>0</v>
      </c>
      <c r="AF36" s="41" t="s">
        <v>68</v>
      </c>
      <c r="AG36" s="41">
        <v>24</v>
      </c>
      <c r="AH36" s="41">
        <v>16</v>
      </c>
      <c r="AI36" s="41">
        <v>38</v>
      </c>
      <c r="AJ36" s="41" t="s">
        <v>67</v>
      </c>
      <c r="AK36" s="41">
        <v>9</v>
      </c>
      <c r="AL36" s="41">
        <v>17</v>
      </c>
      <c r="AM36" s="41">
        <v>28</v>
      </c>
      <c r="AN36" s="41" t="s">
        <v>69</v>
      </c>
      <c r="AO36" s="41">
        <v>16</v>
      </c>
      <c r="AP36" s="41">
        <v>17</v>
      </c>
      <c r="AQ36" s="41">
        <v>33</v>
      </c>
      <c r="AR36" s="41" t="s">
        <v>69</v>
      </c>
      <c r="AS36" s="41">
        <v>8</v>
      </c>
      <c r="AT36" s="41">
        <v>14</v>
      </c>
      <c r="AU36" s="41" t="s">
        <v>70</v>
      </c>
      <c r="AV36" s="41">
        <v>7</v>
      </c>
      <c r="AW36" s="41">
        <v>37</v>
      </c>
      <c r="AX36" s="41">
        <v>41</v>
      </c>
      <c r="AY36" s="41">
        <v>78</v>
      </c>
      <c r="AZ36" s="56">
        <f t="shared" si="5"/>
        <v>0</v>
      </c>
      <c r="BA36" s="41" t="s">
        <v>67</v>
      </c>
      <c r="BB36" s="41">
        <v>36</v>
      </c>
      <c r="BC36" s="41">
        <v>29</v>
      </c>
      <c r="BD36" s="41">
        <v>28</v>
      </c>
      <c r="BE36" s="41">
        <v>57</v>
      </c>
      <c r="BF36" s="56">
        <f t="shared" si="6"/>
        <v>0</v>
      </c>
      <c r="BG36" s="41" t="s">
        <v>70</v>
      </c>
      <c r="BH36" s="41">
        <v>21</v>
      </c>
      <c r="BI36" s="41">
        <v>21</v>
      </c>
      <c r="BJ36" s="41">
        <v>22</v>
      </c>
      <c r="BK36" s="41">
        <v>43</v>
      </c>
      <c r="BL36" s="56">
        <f t="shared" si="7"/>
        <v>0</v>
      </c>
      <c r="BM36" s="41" t="s">
        <v>72</v>
      </c>
      <c r="BN36" s="41">
        <v>16</v>
      </c>
      <c r="BO36" s="41">
        <v>29</v>
      </c>
      <c r="BP36" s="41">
        <v>27</v>
      </c>
      <c r="BQ36" s="41">
        <v>56</v>
      </c>
      <c r="BR36" s="56">
        <f t="shared" si="8"/>
        <v>0</v>
      </c>
      <c r="BS36" s="41" t="s">
        <v>70</v>
      </c>
      <c r="BT36" s="41">
        <v>28</v>
      </c>
      <c r="BU36" s="41">
        <v>25</v>
      </c>
      <c r="BV36" s="41">
        <v>27</v>
      </c>
      <c r="BW36" s="41">
        <v>52</v>
      </c>
      <c r="BX36" s="56">
        <f t="shared" si="9"/>
        <v>0</v>
      </c>
      <c r="BY36" s="41" t="s">
        <v>68</v>
      </c>
      <c r="BZ36" s="41">
        <v>24</v>
      </c>
      <c r="CA36" s="41">
        <v>17</v>
      </c>
      <c r="CB36" s="41">
        <v>30</v>
      </c>
      <c r="CC36" s="41" t="s">
        <v>69</v>
      </c>
      <c r="CD36" s="41">
        <v>16</v>
      </c>
      <c r="CE36" s="41">
        <v>17</v>
      </c>
      <c r="CF36" s="41">
        <v>34</v>
      </c>
      <c r="CG36" s="41" t="s">
        <v>69</v>
      </c>
      <c r="CH36" s="41">
        <v>16</v>
      </c>
      <c r="CI36" s="41">
        <v>17</v>
      </c>
      <c r="CJ36" s="41">
        <v>35</v>
      </c>
      <c r="CK36" s="41" t="s">
        <v>69</v>
      </c>
      <c r="CL36" s="41">
        <v>8</v>
      </c>
      <c r="CM36" s="41">
        <v>21</v>
      </c>
      <c r="CN36" s="41" t="s">
        <v>65</v>
      </c>
      <c r="CO36" s="41">
        <v>10</v>
      </c>
      <c r="CP36" s="57">
        <f t="shared" si="10"/>
        <v>233</v>
      </c>
      <c r="CQ36" s="57">
        <f t="shared" si="11"/>
        <v>90</v>
      </c>
      <c r="CR36" s="58">
        <f t="shared" si="12"/>
        <v>6.46</v>
      </c>
      <c r="CS36" s="57" t="str">
        <f t="shared" si="13"/>
        <v>HSC</v>
      </c>
      <c r="CT36" s="57">
        <f t="shared" si="14"/>
        <v>0</v>
      </c>
      <c r="CU36" s="57">
        <f t="shared" si="15"/>
        <v>0</v>
      </c>
      <c r="CV36" s="57">
        <f t="shared" si="18"/>
        <v>0</v>
      </c>
      <c r="CW36" s="57">
        <f t="shared" si="17"/>
        <v>40</v>
      </c>
    </row>
    <row r="37" spans="1:101">
      <c r="A37" s="50">
        <v>29</v>
      </c>
      <c r="B37" s="41" t="s">
        <v>83</v>
      </c>
      <c r="C37" s="66" t="s">
        <v>241</v>
      </c>
      <c r="D37" s="41">
        <v>39</v>
      </c>
      <c r="E37" s="41">
        <v>37</v>
      </c>
      <c r="F37" s="41">
        <v>76</v>
      </c>
      <c r="G37" s="56">
        <f t="shared" si="0"/>
        <v>0</v>
      </c>
      <c r="H37" s="41" t="s">
        <v>67</v>
      </c>
      <c r="I37" s="41">
        <v>36</v>
      </c>
      <c r="J37" s="41">
        <v>39</v>
      </c>
      <c r="K37" s="41">
        <v>28</v>
      </c>
      <c r="L37" s="41">
        <v>67</v>
      </c>
      <c r="M37" s="56">
        <f t="shared" si="1"/>
        <v>0</v>
      </c>
      <c r="N37" s="41" t="s">
        <v>69</v>
      </c>
      <c r="O37" s="41">
        <v>32</v>
      </c>
      <c r="P37" s="41">
        <v>38</v>
      </c>
      <c r="Q37" s="41">
        <v>29</v>
      </c>
      <c r="R37" s="41">
        <v>67</v>
      </c>
      <c r="S37" s="56">
        <f t="shared" si="2"/>
        <v>0</v>
      </c>
      <c r="T37" s="41" t="s">
        <v>69</v>
      </c>
      <c r="U37" s="41">
        <v>32</v>
      </c>
      <c r="V37" s="41">
        <v>35</v>
      </c>
      <c r="W37" s="41">
        <v>26</v>
      </c>
      <c r="X37" s="41">
        <v>61</v>
      </c>
      <c r="Y37" s="56">
        <f t="shared" si="3"/>
        <v>0</v>
      </c>
      <c r="Z37" s="41" t="s">
        <v>69</v>
      </c>
      <c r="AA37" s="41">
        <v>32</v>
      </c>
      <c r="AB37" s="41">
        <v>35</v>
      </c>
      <c r="AC37" s="41">
        <v>29</v>
      </c>
      <c r="AD37" s="41">
        <v>64</v>
      </c>
      <c r="AE37" s="56">
        <f t="shared" si="4"/>
        <v>0</v>
      </c>
      <c r="AF37" s="41" t="s">
        <v>69</v>
      </c>
      <c r="AG37" s="41">
        <v>32</v>
      </c>
      <c r="AH37" s="41">
        <v>23</v>
      </c>
      <c r="AI37" s="41">
        <v>43</v>
      </c>
      <c r="AJ37" s="41" t="s">
        <v>65</v>
      </c>
      <c r="AK37" s="41">
        <v>10</v>
      </c>
      <c r="AL37" s="41">
        <v>24</v>
      </c>
      <c r="AM37" s="41">
        <v>45</v>
      </c>
      <c r="AN37" s="41" t="s">
        <v>65</v>
      </c>
      <c r="AO37" s="41">
        <v>20</v>
      </c>
      <c r="AP37" s="41">
        <v>24</v>
      </c>
      <c r="AQ37" s="41">
        <v>44</v>
      </c>
      <c r="AR37" s="41" t="s">
        <v>65</v>
      </c>
      <c r="AS37" s="41">
        <v>10</v>
      </c>
      <c r="AT37" s="41">
        <v>22</v>
      </c>
      <c r="AU37" s="41" t="s">
        <v>65</v>
      </c>
      <c r="AV37" s="41">
        <v>10</v>
      </c>
      <c r="AW37" s="41">
        <v>38</v>
      </c>
      <c r="AX37" s="41">
        <v>45</v>
      </c>
      <c r="AY37" s="41">
        <v>83</v>
      </c>
      <c r="AZ37" s="56">
        <f t="shared" si="5"/>
        <v>0</v>
      </c>
      <c r="BA37" s="41" t="s">
        <v>65</v>
      </c>
      <c r="BB37" s="41">
        <v>40</v>
      </c>
      <c r="BC37" s="41">
        <v>42</v>
      </c>
      <c r="BD37" s="41">
        <v>35</v>
      </c>
      <c r="BE37" s="41">
        <v>77</v>
      </c>
      <c r="BF37" s="56">
        <f t="shared" si="6"/>
        <v>0</v>
      </c>
      <c r="BG37" s="41" t="s">
        <v>67</v>
      </c>
      <c r="BH37" s="41">
        <v>27</v>
      </c>
      <c r="BI37" s="41">
        <v>42</v>
      </c>
      <c r="BJ37" s="41">
        <v>39</v>
      </c>
      <c r="BK37" s="41">
        <v>81</v>
      </c>
      <c r="BL37" s="56">
        <f t="shared" si="7"/>
        <v>0</v>
      </c>
      <c r="BM37" s="41" t="s">
        <v>65</v>
      </c>
      <c r="BN37" s="41">
        <v>40</v>
      </c>
      <c r="BO37" s="41">
        <v>39</v>
      </c>
      <c r="BP37" s="41">
        <v>32</v>
      </c>
      <c r="BQ37" s="41">
        <v>71</v>
      </c>
      <c r="BR37" s="56">
        <f t="shared" si="8"/>
        <v>0</v>
      </c>
      <c r="BS37" s="41" t="s">
        <v>67</v>
      </c>
      <c r="BT37" s="41">
        <v>36</v>
      </c>
      <c r="BU37" s="41">
        <v>29</v>
      </c>
      <c r="BV37" s="41">
        <v>34</v>
      </c>
      <c r="BW37" s="41">
        <v>63</v>
      </c>
      <c r="BX37" s="56">
        <f t="shared" si="9"/>
        <v>0</v>
      </c>
      <c r="BY37" s="41" t="s">
        <v>69</v>
      </c>
      <c r="BZ37" s="41">
        <v>32</v>
      </c>
      <c r="CA37" s="41">
        <v>24</v>
      </c>
      <c r="CB37" s="41">
        <v>46</v>
      </c>
      <c r="CC37" s="41" t="s">
        <v>65</v>
      </c>
      <c r="CD37" s="41">
        <v>20</v>
      </c>
      <c r="CE37" s="41">
        <v>24</v>
      </c>
      <c r="CF37" s="41">
        <v>44</v>
      </c>
      <c r="CG37" s="41" t="s">
        <v>65</v>
      </c>
      <c r="CH37" s="41">
        <v>20</v>
      </c>
      <c r="CI37" s="41">
        <v>24</v>
      </c>
      <c r="CJ37" s="41">
        <v>46</v>
      </c>
      <c r="CK37" s="41" t="s">
        <v>65</v>
      </c>
      <c r="CL37" s="41">
        <v>10</v>
      </c>
      <c r="CM37" s="41">
        <v>24</v>
      </c>
      <c r="CN37" s="41" t="s">
        <v>65</v>
      </c>
      <c r="CO37" s="41">
        <v>10</v>
      </c>
      <c r="CP37" s="57">
        <f t="shared" si="10"/>
        <v>339</v>
      </c>
      <c r="CQ37" s="57">
        <f t="shared" si="11"/>
        <v>110</v>
      </c>
      <c r="CR37" s="58">
        <f t="shared" si="12"/>
        <v>8.98</v>
      </c>
      <c r="CS37" s="57" t="str">
        <f t="shared" si="13"/>
        <v>Dist</v>
      </c>
      <c r="CT37" s="57">
        <f t="shared" si="14"/>
        <v>0</v>
      </c>
      <c r="CU37" s="57">
        <f t="shared" si="15"/>
        <v>0</v>
      </c>
      <c r="CV37" s="57">
        <f t="shared" si="18"/>
        <v>0</v>
      </c>
      <c r="CW37" s="57">
        <f t="shared" si="17"/>
        <v>2</v>
      </c>
    </row>
    <row r="38" spans="1:101">
      <c r="A38" s="50">
        <v>30</v>
      </c>
      <c r="B38" s="41" t="s">
        <v>84</v>
      </c>
      <c r="C38" s="66" t="s">
        <v>242</v>
      </c>
      <c r="D38" s="41">
        <v>27</v>
      </c>
      <c r="E38" s="41">
        <v>35</v>
      </c>
      <c r="F38" s="41">
        <v>62</v>
      </c>
      <c r="G38" s="56">
        <f t="shared" si="0"/>
        <v>0</v>
      </c>
      <c r="H38" s="41" t="s">
        <v>69</v>
      </c>
      <c r="I38" s="41">
        <v>32</v>
      </c>
      <c r="J38" s="41">
        <v>32</v>
      </c>
      <c r="K38" s="41">
        <v>28</v>
      </c>
      <c r="L38" s="41">
        <v>60</v>
      </c>
      <c r="M38" s="56">
        <f t="shared" si="1"/>
        <v>0</v>
      </c>
      <c r="N38" s="41" t="s">
        <v>69</v>
      </c>
      <c r="O38" s="41">
        <v>32</v>
      </c>
      <c r="P38" s="41">
        <v>30</v>
      </c>
      <c r="Q38" s="41">
        <v>29</v>
      </c>
      <c r="R38" s="41">
        <v>59</v>
      </c>
      <c r="S38" s="56">
        <f t="shared" si="2"/>
        <v>0</v>
      </c>
      <c r="T38" s="41" t="s">
        <v>70</v>
      </c>
      <c r="U38" s="41">
        <v>28</v>
      </c>
      <c r="V38" s="41">
        <v>29</v>
      </c>
      <c r="W38" s="41">
        <v>21</v>
      </c>
      <c r="X38" s="41">
        <v>50</v>
      </c>
      <c r="Y38" s="56">
        <f t="shared" si="3"/>
        <v>0</v>
      </c>
      <c r="Z38" s="41" t="s">
        <v>68</v>
      </c>
      <c r="AA38" s="41">
        <v>24</v>
      </c>
      <c r="AB38" s="41">
        <v>38</v>
      </c>
      <c r="AC38" s="41">
        <v>30</v>
      </c>
      <c r="AD38" s="41">
        <v>68</v>
      </c>
      <c r="AE38" s="56">
        <f t="shared" si="4"/>
        <v>0</v>
      </c>
      <c r="AF38" s="41" t="s">
        <v>69</v>
      </c>
      <c r="AG38" s="41">
        <v>32</v>
      </c>
      <c r="AH38" s="41">
        <v>24</v>
      </c>
      <c r="AI38" s="41">
        <v>46</v>
      </c>
      <c r="AJ38" s="41" t="s">
        <v>65</v>
      </c>
      <c r="AK38" s="41">
        <v>10</v>
      </c>
      <c r="AL38" s="41">
        <v>22</v>
      </c>
      <c r="AM38" s="41">
        <v>40</v>
      </c>
      <c r="AN38" s="41" t="s">
        <v>65</v>
      </c>
      <c r="AO38" s="41">
        <v>20</v>
      </c>
      <c r="AP38" s="41">
        <v>23</v>
      </c>
      <c r="AQ38" s="41">
        <v>42</v>
      </c>
      <c r="AR38" s="41" t="s">
        <v>65</v>
      </c>
      <c r="AS38" s="41">
        <v>10</v>
      </c>
      <c r="AT38" s="41">
        <v>20</v>
      </c>
      <c r="AU38" s="41" t="s">
        <v>65</v>
      </c>
      <c r="AV38" s="41">
        <v>10</v>
      </c>
      <c r="AW38" s="41">
        <v>30</v>
      </c>
      <c r="AX38" s="41">
        <v>30</v>
      </c>
      <c r="AY38" s="41">
        <v>60</v>
      </c>
      <c r="AZ38" s="56">
        <f t="shared" si="5"/>
        <v>0</v>
      </c>
      <c r="BA38" s="41" t="s">
        <v>69</v>
      </c>
      <c r="BB38" s="41">
        <v>32</v>
      </c>
      <c r="BC38" s="41">
        <v>35</v>
      </c>
      <c r="BD38" s="41">
        <v>34</v>
      </c>
      <c r="BE38" s="41">
        <v>69</v>
      </c>
      <c r="BF38" s="56">
        <f t="shared" si="6"/>
        <v>0</v>
      </c>
      <c r="BG38" s="41" t="s">
        <v>69</v>
      </c>
      <c r="BH38" s="41">
        <v>24</v>
      </c>
      <c r="BI38" s="41">
        <v>31</v>
      </c>
      <c r="BJ38" s="41">
        <v>36</v>
      </c>
      <c r="BK38" s="41">
        <v>67</v>
      </c>
      <c r="BL38" s="56">
        <f t="shared" si="7"/>
        <v>0</v>
      </c>
      <c r="BM38" s="41" t="s">
        <v>69</v>
      </c>
      <c r="BN38" s="41">
        <v>32</v>
      </c>
      <c r="BO38" s="41">
        <v>33</v>
      </c>
      <c r="BP38" s="41">
        <v>31</v>
      </c>
      <c r="BQ38" s="41">
        <v>64</v>
      </c>
      <c r="BR38" s="56">
        <f t="shared" si="8"/>
        <v>0</v>
      </c>
      <c r="BS38" s="41" t="s">
        <v>69</v>
      </c>
      <c r="BT38" s="41">
        <v>32</v>
      </c>
      <c r="BU38" s="41">
        <v>24</v>
      </c>
      <c r="BV38" s="41">
        <v>29</v>
      </c>
      <c r="BW38" s="41">
        <v>53</v>
      </c>
      <c r="BX38" s="56">
        <f t="shared" si="9"/>
        <v>0</v>
      </c>
      <c r="BY38" s="41" t="s">
        <v>68</v>
      </c>
      <c r="BZ38" s="41">
        <v>24</v>
      </c>
      <c r="CA38" s="41">
        <v>23</v>
      </c>
      <c r="CB38" s="41">
        <v>46</v>
      </c>
      <c r="CC38" s="41" t="s">
        <v>65</v>
      </c>
      <c r="CD38" s="41">
        <v>20</v>
      </c>
      <c r="CE38" s="41">
        <v>23</v>
      </c>
      <c r="CF38" s="41">
        <v>39</v>
      </c>
      <c r="CG38" s="41" t="s">
        <v>65</v>
      </c>
      <c r="CH38" s="41">
        <v>20</v>
      </c>
      <c r="CI38" s="41">
        <v>23</v>
      </c>
      <c r="CJ38" s="41">
        <v>40</v>
      </c>
      <c r="CK38" s="41" t="s">
        <v>65</v>
      </c>
      <c r="CL38" s="41">
        <v>10</v>
      </c>
      <c r="CM38" s="41">
        <v>22</v>
      </c>
      <c r="CN38" s="41" t="s">
        <v>65</v>
      </c>
      <c r="CO38" s="41">
        <v>10</v>
      </c>
      <c r="CP38" s="57">
        <f t="shared" si="10"/>
        <v>292</v>
      </c>
      <c r="CQ38" s="57">
        <f t="shared" si="11"/>
        <v>110</v>
      </c>
      <c r="CR38" s="58">
        <f t="shared" si="12"/>
        <v>8.0399999999999991</v>
      </c>
      <c r="CS38" s="57" t="str">
        <f t="shared" si="13"/>
        <v>Dist</v>
      </c>
      <c r="CT38" s="57">
        <f t="shared" si="14"/>
        <v>0</v>
      </c>
      <c r="CU38" s="57">
        <f t="shared" si="15"/>
        <v>0</v>
      </c>
      <c r="CV38" s="57">
        <f t="shared" si="18"/>
        <v>0</v>
      </c>
      <c r="CW38" s="57">
        <f t="shared" si="17"/>
        <v>10</v>
      </c>
    </row>
    <row r="39" spans="1:101">
      <c r="A39" s="50">
        <v>31</v>
      </c>
      <c r="B39" s="41" t="s">
        <v>85</v>
      </c>
      <c r="C39" s="66" t="s">
        <v>243</v>
      </c>
      <c r="D39" s="41">
        <v>31</v>
      </c>
      <c r="E39" s="41">
        <v>33</v>
      </c>
      <c r="F39" s="41">
        <v>64</v>
      </c>
      <c r="G39" s="56">
        <f t="shared" si="0"/>
        <v>0</v>
      </c>
      <c r="H39" s="41" t="s">
        <v>69</v>
      </c>
      <c r="I39" s="41">
        <v>32</v>
      </c>
      <c r="J39" s="41">
        <v>22</v>
      </c>
      <c r="K39" s="41">
        <v>24</v>
      </c>
      <c r="L39" s="41">
        <v>46</v>
      </c>
      <c r="M39" s="56">
        <f t="shared" si="1"/>
        <v>0</v>
      </c>
      <c r="N39" s="41" t="s">
        <v>71</v>
      </c>
      <c r="O39" s="41">
        <v>20</v>
      </c>
      <c r="P39" s="41">
        <v>37</v>
      </c>
      <c r="Q39" s="41">
        <v>20</v>
      </c>
      <c r="R39" s="41">
        <v>57</v>
      </c>
      <c r="S39" s="56">
        <f t="shared" si="2"/>
        <v>0</v>
      </c>
      <c r="T39" s="41" t="s">
        <v>70</v>
      </c>
      <c r="U39" s="41">
        <v>28</v>
      </c>
      <c r="V39" s="41">
        <v>33</v>
      </c>
      <c r="W39" s="41">
        <v>23</v>
      </c>
      <c r="X39" s="41">
        <v>56</v>
      </c>
      <c r="Y39" s="56">
        <f t="shared" si="3"/>
        <v>0</v>
      </c>
      <c r="Z39" s="41" t="s">
        <v>70</v>
      </c>
      <c r="AA39" s="41">
        <v>28</v>
      </c>
      <c r="AB39" s="41">
        <v>40</v>
      </c>
      <c r="AC39" s="41">
        <v>28</v>
      </c>
      <c r="AD39" s="41">
        <v>68</v>
      </c>
      <c r="AE39" s="56">
        <f t="shared" si="4"/>
        <v>0</v>
      </c>
      <c r="AF39" s="41" t="s">
        <v>69</v>
      </c>
      <c r="AG39" s="41">
        <v>32</v>
      </c>
      <c r="AH39" s="41">
        <v>19</v>
      </c>
      <c r="AI39" s="41">
        <v>42</v>
      </c>
      <c r="AJ39" s="41" t="s">
        <v>65</v>
      </c>
      <c r="AK39" s="41">
        <v>10</v>
      </c>
      <c r="AL39" s="41">
        <v>20</v>
      </c>
      <c r="AM39" s="41">
        <v>41</v>
      </c>
      <c r="AN39" s="41" t="s">
        <v>65</v>
      </c>
      <c r="AO39" s="41">
        <v>20</v>
      </c>
      <c r="AP39" s="41">
        <v>21</v>
      </c>
      <c r="AQ39" s="41">
        <v>38</v>
      </c>
      <c r="AR39" s="41" t="s">
        <v>67</v>
      </c>
      <c r="AS39" s="41">
        <v>9</v>
      </c>
      <c r="AT39" s="41">
        <v>19</v>
      </c>
      <c r="AU39" s="41" t="s">
        <v>67</v>
      </c>
      <c r="AV39" s="41">
        <v>9</v>
      </c>
      <c r="AW39" s="41">
        <v>17</v>
      </c>
      <c r="AX39" s="41">
        <v>23</v>
      </c>
      <c r="AY39" s="41">
        <v>40</v>
      </c>
      <c r="AZ39" s="56">
        <f t="shared" si="5"/>
        <v>0</v>
      </c>
      <c r="BA39" s="41" t="s">
        <v>72</v>
      </c>
      <c r="BB39" s="41">
        <v>16</v>
      </c>
      <c r="BC39" s="41">
        <v>28</v>
      </c>
      <c r="BD39" s="41">
        <v>36</v>
      </c>
      <c r="BE39" s="41">
        <v>64</v>
      </c>
      <c r="BF39" s="56">
        <f t="shared" si="6"/>
        <v>0</v>
      </c>
      <c r="BG39" s="41" t="s">
        <v>69</v>
      </c>
      <c r="BH39" s="41">
        <v>24</v>
      </c>
      <c r="BI39" s="41">
        <v>25</v>
      </c>
      <c r="BJ39" s="41">
        <v>20</v>
      </c>
      <c r="BK39" s="41">
        <v>45</v>
      </c>
      <c r="BL39" s="56">
        <f t="shared" si="7"/>
        <v>0</v>
      </c>
      <c r="BM39" s="41" t="s">
        <v>71</v>
      </c>
      <c r="BN39" s="41">
        <v>20</v>
      </c>
      <c r="BO39" s="41">
        <v>34</v>
      </c>
      <c r="BP39" s="41">
        <v>33</v>
      </c>
      <c r="BQ39" s="41">
        <v>67</v>
      </c>
      <c r="BR39" s="56">
        <f t="shared" si="8"/>
        <v>0</v>
      </c>
      <c r="BS39" s="41" t="s">
        <v>69</v>
      </c>
      <c r="BT39" s="41">
        <v>32</v>
      </c>
      <c r="BU39" s="41">
        <v>15</v>
      </c>
      <c r="BV39" s="41">
        <v>25</v>
      </c>
      <c r="BW39" s="41">
        <v>40</v>
      </c>
      <c r="BX39" s="56">
        <f t="shared" si="9"/>
        <v>0</v>
      </c>
      <c r="BY39" s="41" t="s">
        <v>72</v>
      </c>
      <c r="BZ39" s="41">
        <v>16</v>
      </c>
      <c r="CA39" s="41">
        <v>18</v>
      </c>
      <c r="CB39" s="41">
        <v>30</v>
      </c>
      <c r="CC39" s="41" t="s">
        <v>69</v>
      </c>
      <c r="CD39" s="41">
        <v>16</v>
      </c>
      <c r="CE39" s="41">
        <v>17</v>
      </c>
      <c r="CF39" s="41">
        <v>32</v>
      </c>
      <c r="CG39" s="41" t="s">
        <v>69</v>
      </c>
      <c r="CH39" s="41">
        <v>16</v>
      </c>
      <c r="CI39" s="41">
        <v>20</v>
      </c>
      <c r="CJ39" s="41">
        <v>42</v>
      </c>
      <c r="CK39" s="41" t="s">
        <v>65</v>
      </c>
      <c r="CL39" s="41">
        <v>10</v>
      </c>
      <c r="CM39" s="41">
        <v>21</v>
      </c>
      <c r="CN39" s="41" t="s">
        <v>65</v>
      </c>
      <c r="CO39" s="41">
        <v>10</v>
      </c>
      <c r="CP39" s="57">
        <f t="shared" si="10"/>
        <v>248</v>
      </c>
      <c r="CQ39" s="57">
        <f t="shared" si="11"/>
        <v>100</v>
      </c>
      <c r="CR39" s="58">
        <f t="shared" si="12"/>
        <v>6.96</v>
      </c>
      <c r="CS39" s="57" t="str">
        <f t="shared" si="13"/>
        <v>FC</v>
      </c>
      <c r="CT39" s="57">
        <f t="shared" si="14"/>
        <v>0</v>
      </c>
      <c r="CU39" s="57">
        <f t="shared" si="15"/>
        <v>0</v>
      </c>
      <c r="CV39" s="57">
        <f t="shared" si="18"/>
        <v>0</v>
      </c>
      <c r="CW39" s="57">
        <f t="shared" si="17"/>
        <v>29</v>
      </c>
    </row>
    <row r="40" spans="1:101">
      <c r="A40" s="50">
        <v>32</v>
      </c>
      <c r="B40" s="41" t="s">
        <v>86</v>
      </c>
      <c r="C40" s="66" t="s">
        <v>244</v>
      </c>
      <c r="D40" s="41">
        <v>31</v>
      </c>
      <c r="E40" s="41">
        <v>32</v>
      </c>
      <c r="F40" s="41">
        <v>63</v>
      </c>
      <c r="G40" s="56">
        <f t="shared" si="0"/>
        <v>0</v>
      </c>
      <c r="H40" s="41" t="s">
        <v>69</v>
      </c>
      <c r="I40" s="41">
        <v>32</v>
      </c>
      <c r="J40" s="41">
        <v>25</v>
      </c>
      <c r="K40" s="41">
        <v>20</v>
      </c>
      <c r="L40" s="41">
        <v>45</v>
      </c>
      <c r="M40" s="56">
        <f t="shared" si="1"/>
        <v>0</v>
      </c>
      <c r="N40" s="41" t="s">
        <v>71</v>
      </c>
      <c r="O40" s="41">
        <v>20</v>
      </c>
      <c r="P40" s="41">
        <v>33</v>
      </c>
      <c r="Q40" s="41">
        <v>22</v>
      </c>
      <c r="R40" s="41">
        <v>55</v>
      </c>
      <c r="S40" s="56">
        <f t="shared" si="2"/>
        <v>0</v>
      </c>
      <c r="T40" s="41" t="s">
        <v>70</v>
      </c>
      <c r="U40" s="41">
        <v>28</v>
      </c>
      <c r="V40" s="41">
        <v>23</v>
      </c>
      <c r="W40" s="41">
        <v>29</v>
      </c>
      <c r="X40" s="41">
        <v>52</v>
      </c>
      <c r="Y40" s="56">
        <f t="shared" si="3"/>
        <v>0</v>
      </c>
      <c r="Z40" s="41" t="s">
        <v>68</v>
      </c>
      <c r="AA40" s="41">
        <v>24</v>
      </c>
      <c r="AB40" s="41">
        <v>43</v>
      </c>
      <c r="AC40" s="41">
        <v>26</v>
      </c>
      <c r="AD40" s="41">
        <v>69</v>
      </c>
      <c r="AE40" s="56">
        <f t="shared" si="4"/>
        <v>0</v>
      </c>
      <c r="AF40" s="41" t="s">
        <v>69</v>
      </c>
      <c r="AG40" s="41">
        <v>32</v>
      </c>
      <c r="AH40" s="41">
        <v>19</v>
      </c>
      <c r="AI40" s="41">
        <v>25</v>
      </c>
      <c r="AJ40" s="41" t="s">
        <v>70</v>
      </c>
      <c r="AK40" s="41">
        <v>7</v>
      </c>
      <c r="AL40" s="41">
        <v>15</v>
      </c>
      <c r="AM40" s="41">
        <v>30</v>
      </c>
      <c r="AN40" s="41" t="s">
        <v>69</v>
      </c>
      <c r="AO40" s="41">
        <v>16</v>
      </c>
      <c r="AP40" s="41">
        <v>15</v>
      </c>
      <c r="AQ40" s="41">
        <v>27</v>
      </c>
      <c r="AR40" s="41" t="s">
        <v>70</v>
      </c>
      <c r="AS40" s="41">
        <v>7</v>
      </c>
      <c r="AT40" s="41">
        <v>16</v>
      </c>
      <c r="AU40" s="41" t="s">
        <v>69</v>
      </c>
      <c r="AV40" s="41">
        <v>8</v>
      </c>
      <c r="AW40" s="41">
        <v>25</v>
      </c>
      <c r="AX40" s="41">
        <v>27</v>
      </c>
      <c r="AY40" s="41">
        <v>52</v>
      </c>
      <c r="AZ40" s="56">
        <f t="shared" si="5"/>
        <v>0</v>
      </c>
      <c r="BA40" s="41" t="s">
        <v>68</v>
      </c>
      <c r="BB40" s="41">
        <v>24</v>
      </c>
      <c r="BC40" s="41">
        <v>33</v>
      </c>
      <c r="BD40" s="41">
        <v>27</v>
      </c>
      <c r="BE40" s="41">
        <v>60</v>
      </c>
      <c r="BF40" s="56">
        <f t="shared" si="6"/>
        <v>0</v>
      </c>
      <c r="BG40" s="41" t="s">
        <v>69</v>
      </c>
      <c r="BH40" s="41">
        <v>24</v>
      </c>
      <c r="BI40" s="41">
        <v>27</v>
      </c>
      <c r="BJ40" s="41">
        <v>17</v>
      </c>
      <c r="BK40" s="41">
        <v>44</v>
      </c>
      <c r="BL40" s="56">
        <f t="shared" si="7"/>
        <v>0</v>
      </c>
      <c r="BM40" s="41" t="s">
        <v>66</v>
      </c>
      <c r="BN40" s="41">
        <v>0</v>
      </c>
      <c r="BO40" s="41">
        <v>32</v>
      </c>
      <c r="BP40" s="41">
        <v>37</v>
      </c>
      <c r="BQ40" s="41">
        <v>69</v>
      </c>
      <c r="BR40" s="56">
        <f t="shared" si="8"/>
        <v>0</v>
      </c>
      <c r="BS40" s="41" t="s">
        <v>69</v>
      </c>
      <c r="BT40" s="41">
        <v>32</v>
      </c>
      <c r="BU40" s="41">
        <v>20</v>
      </c>
      <c r="BV40" s="41">
        <v>13</v>
      </c>
      <c r="BW40" s="41">
        <v>33</v>
      </c>
      <c r="BX40" s="56">
        <f t="shared" si="9"/>
        <v>0</v>
      </c>
      <c r="BY40" s="41" t="s">
        <v>66</v>
      </c>
      <c r="BZ40" s="41">
        <v>0</v>
      </c>
      <c r="CA40" s="41">
        <v>16</v>
      </c>
      <c r="CB40" s="41">
        <v>25</v>
      </c>
      <c r="CC40" s="41" t="s">
        <v>68</v>
      </c>
      <c r="CD40" s="41">
        <v>12</v>
      </c>
      <c r="CE40" s="41">
        <v>16</v>
      </c>
      <c r="CF40" s="41">
        <v>38</v>
      </c>
      <c r="CG40" s="41" t="s">
        <v>67</v>
      </c>
      <c r="CH40" s="41">
        <v>18</v>
      </c>
      <c r="CI40" s="41">
        <v>16</v>
      </c>
      <c r="CJ40" s="41">
        <v>41</v>
      </c>
      <c r="CK40" s="41" t="s">
        <v>67</v>
      </c>
      <c r="CL40" s="41">
        <v>9</v>
      </c>
      <c r="CM40" s="41">
        <v>15</v>
      </c>
      <c r="CN40" s="41" t="s">
        <v>69</v>
      </c>
      <c r="CO40" s="41">
        <v>8</v>
      </c>
      <c r="CP40" s="57">
        <f t="shared" si="10"/>
        <v>216</v>
      </c>
      <c r="CQ40" s="57">
        <f t="shared" si="11"/>
        <v>85</v>
      </c>
      <c r="CR40" s="58">
        <f t="shared" si="12"/>
        <v>0</v>
      </c>
      <c r="CS40" s="57" t="str">
        <f t="shared" si="13"/>
        <v>Fail</v>
      </c>
      <c r="CT40" s="57">
        <f t="shared" si="14"/>
        <v>2</v>
      </c>
      <c r="CU40" s="57">
        <f t="shared" si="15"/>
        <v>0</v>
      </c>
      <c r="CV40" s="57">
        <f t="shared" si="18"/>
        <v>2</v>
      </c>
      <c r="CW40" s="57" t="str">
        <f t="shared" si="17"/>
        <v>-</v>
      </c>
    </row>
    <row r="41" spans="1:101">
      <c r="A41" s="50">
        <v>33</v>
      </c>
      <c r="B41" s="41" t="s">
        <v>87</v>
      </c>
      <c r="C41" s="66" t="s">
        <v>245</v>
      </c>
      <c r="D41" s="41">
        <v>34</v>
      </c>
      <c r="E41" s="41">
        <v>31</v>
      </c>
      <c r="F41" s="41">
        <v>65</v>
      </c>
      <c r="G41" s="56">
        <f t="shared" si="0"/>
        <v>0</v>
      </c>
      <c r="H41" s="41" t="s">
        <v>69</v>
      </c>
      <c r="I41" s="41">
        <v>32</v>
      </c>
      <c r="J41" s="41">
        <v>28</v>
      </c>
      <c r="K41" s="41">
        <v>23</v>
      </c>
      <c r="L41" s="41">
        <v>51</v>
      </c>
      <c r="M41" s="56">
        <f t="shared" si="1"/>
        <v>0</v>
      </c>
      <c r="N41" s="41" t="s">
        <v>68</v>
      </c>
      <c r="O41" s="41">
        <v>24</v>
      </c>
      <c r="P41" s="41">
        <v>20</v>
      </c>
      <c r="Q41" s="41">
        <v>25</v>
      </c>
      <c r="R41" s="41">
        <v>45</v>
      </c>
      <c r="S41" s="56">
        <f t="shared" si="2"/>
        <v>0</v>
      </c>
      <c r="T41" s="41" t="s">
        <v>71</v>
      </c>
      <c r="U41" s="41">
        <v>20</v>
      </c>
      <c r="V41" s="41">
        <v>18</v>
      </c>
      <c r="W41" s="41">
        <v>23</v>
      </c>
      <c r="X41" s="41">
        <v>41</v>
      </c>
      <c r="Y41" s="56">
        <f t="shared" si="3"/>
        <v>0</v>
      </c>
      <c r="Z41" s="41" t="s">
        <v>72</v>
      </c>
      <c r="AA41" s="41">
        <v>16</v>
      </c>
      <c r="AB41" s="41">
        <v>28</v>
      </c>
      <c r="AC41" s="41">
        <v>21</v>
      </c>
      <c r="AD41" s="41">
        <v>49</v>
      </c>
      <c r="AE41" s="56">
        <f t="shared" si="4"/>
        <v>0</v>
      </c>
      <c r="AF41" s="41" t="s">
        <v>71</v>
      </c>
      <c r="AG41" s="41">
        <v>20</v>
      </c>
      <c r="AH41" s="41">
        <v>13</v>
      </c>
      <c r="AI41" s="41">
        <v>24</v>
      </c>
      <c r="AJ41" s="41" t="s">
        <v>71</v>
      </c>
      <c r="AK41" s="41">
        <v>5</v>
      </c>
      <c r="AL41" s="41">
        <v>13</v>
      </c>
      <c r="AM41" s="41">
        <v>25</v>
      </c>
      <c r="AN41" s="41" t="s">
        <v>68</v>
      </c>
      <c r="AO41" s="41">
        <v>12</v>
      </c>
      <c r="AP41" s="41">
        <v>12</v>
      </c>
      <c r="AQ41" s="41">
        <v>35</v>
      </c>
      <c r="AR41" s="41" t="s">
        <v>69</v>
      </c>
      <c r="AS41" s="41">
        <v>8</v>
      </c>
      <c r="AT41" s="41">
        <v>12</v>
      </c>
      <c r="AU41" s="41" t="s">
        <v>71</v>
      </c>
      <c r="AV41" s="41">
        <v>5</v>
      </c>
      <c r="AW41" s="41">
        <v>39</v>
      </c>
      <c r="AX41" s="41">
        <v>24</v>
      </c>
      <c r="AY41" s="41">
        <v>63</v>
      </c>
      <c r="AZ41" s="56">
        <f t="shared" si="5"/>
        <v>0</v>
      </c>
      <c r="BA41" s="41" t="s">
        <v>69</v>
      </c>
      <c r="BB41" s="41">
        <v>32</v>
      </c>
      <c r="BC41" s="41">
        <v>38</v>
      </c>
      <c r="BD41" s="41">
        <v>35</v>
      </c>
      <c r="BE41" s="41">
        <v>73</v>
      </c>
      <c r="BF41" s="56">
        <f t="shared" si="6"/>
        <v>0</v>
      </c>
      <c r="BG41" s="41" t="s">
        <v>67</v>
      </c>
      <c r="BH41" s="41">
        <v>27</v>
      </c>
      <c r="BI41" s="41">
        <v>14</v>
      </c>
      <c r="BJ41" s="41">
        <v>21</v>
      </c>
      <c r="BK41" s="41">
        <v>35</v>
      </c>
      <c r="BL41" s="56">
        <f t="shared" si="7"/>
        <v>0</v>
      </c>
      <c r="BM41" s="41" t="s">
        <v>66</v>
      </c>
      <c r="BN41" s="41">
        <v>0</v>
      </c>
      <c r="BO41" s="41">
        <v>29</v>
      </c>
      <c r="BP41" s="41">
        <v>24</v>
      </c>
      <c r="BQ41" s="41">
        <v>53</v>
      </c>
      <c r="BR41" s="56">
        <f t="shared" si="8"/>
        <v>0</v>
      </c>
      <c r="BS41" s="41" t="s">
        <v>68</v>
      </c>
      <c r="BT41" s="41">
        <v>24</v>
      </c>
      <c r="BU41" s="41">
        <v>21</v>
      </c>
      <c r="BV41" s="41">
        <v>8</v>
      </c>
      <c r="BW41" s="41">
        <v>29</v>
      </c>
      <c r="BX41" s="56">
        <f t="shared" si="9"/>
        <v>0</v>
      </c>
      <c r="BY41" s="41" t="s">
        <v>66</v>
      </c>
      <c r="BZ41" s="41">
        <v>0</v>
      </c>
      <c r="CA41" s="41">
        <v>17</v>
      </c>
      <c r="CB41" s="41">
        <v>35</v>
      </c>
      <c r="CC41" s="41" t="s">
        <v>69</v>
      </c>
      <c r="CD41" s="41">
        <v>16</v>
      </c>
      <c r="CE41" s="41">
        <v>17</v>
      </c>
      <c r="CF41" s="41">
        <v>35</v>
      </c>
      <c r="CG41" s="41" t="s">
        <v>69</v>
      </c>
      <c r="CH41" s="41">
        <v>16</v>
      </c>
      <c r="CI41" s="41">
        <v>19</v>
      </c>
      <c r="CJ41" s="41">
        <v>38</v>
      </c>
      <c r="CK41" s="41" t="s">
        <v>67</v>
      </c>
      <c r="CL41" s="41">
        <v>9</v>
      </c>
      <c r="CM41" s="41">
        <v>17</v>
      </c>
      <c r="CN41" s="41" t="s">
        <v>69</v>
      </c>
      <c r="CO41" s="41">
        <v>8</v>
      </c>
      <c r="CP41" s="57">
        <f t="shared" si="10"/>
        <v>195</v>
      </c>
      <c r="CQ41" s="57">
        <f t="shared" si="11"/>
        <v>79</v>
      </c>
      <c r="CR41" s="58">
        <f t="shared" si="12"/>
        <v>0</v>
      </c>
      <c r="CS41" s="57" t="str">
        <f t="shared" si="13"/>
        <v>Fail</v>
      </c>
      <c r="CT41" s="57">
        <f t="shared" si="14"/>
        <v>2</v>
      </c>
      <c r="CU41" s="57">
        <f t="shared" si="15"/>
        <v>0</v>
      </c>
      <c r="CV41" s="57">
        <f t="shared" si="18"/>
        <v>2</v>
      </c>
      <c r="CW41" s="57" t="str">
        <f t="shared" ref="CW41:CW72" si="19">IF(CV41=0,RANK(CR41,$CR$9:$CR$98,0),"-")</f>
        <v>-</v>
      </c>
    </row>
    <row r="42" spans="1:101">
      <c r="A42" s="50">
        <v>34</v>
      </c>
      <c r="B42" s="41" t="s">
        <v>88</v>
      </c>
      <c r="C42" s="66" t="s">
        <v>246</v>
      </c>
      <c r="D42" s="41">
        <v>44</v>
      </c>
      <c r="E42" s="41">
        <v>40</v>
      </c>
      <c r="F42" s="41">
        <v>84</v>
      </c>
      <c r="G42" s="56">
        <f t="shared" si="0"/>
        <v>0</v>
      </c>
      <c r="H42" s="41" t="s">
        <v>65</v>
      </c>
      <c r="I42" s="41">
        <v>40</v>
      </c>
      <c r="J42" s="41">
        <v>25</v>
      </c>
      <c r="K42" s="41">
        <v>24</v>
      </c>
      <c r="L42" s="41">
        <v>49</v>
      </c>
      <c r="M42" s="56">
        <f t="shared" si="1"/>
        <v>0</v>
      </c>
      <c r="N42" s="41" t="s">
        <v>71</v>
      </c>
      <c r="O42" s="41">
        <v>20</v>
      </c>
      <c r="P42" s="41">
        <v>29</v>
      </c>
      <c r="Q42" s="41">
        <v>30</v>
      </c>
      <c r="R42" s="41">
        <v>59</v>
      </c>
      <c r="S42" s="56">
        <f t="shared" si="2"/>
        <v>0</v>
      </c>
      <c r="T42" s="41" t="s">
        <v>70</v>
      </c>
      <c r="U42" s="41">
        <v>28</v>
      </c>
      <c r="V42" s="41">
        <v>21</v>
      </c>
      <c r="W42" s="41">
        <v>35</v>
      </c>
      <c r="X42" s="41">
        <v>56</v>
      </c>
      <c r="Y42" s="56">
        <f t="shared" si="3"/>
        <v>0</v>
      </c>
      <c r="Z42" s="41" t="s">
        <v>70</v>
      </c>
      <c r="AA42" s="41">
        <v>28</v>
      </c>
      <c r="AB42" s="41">
        <v>30</v>
      </c>
      <c r="AC42" s="41">
        <v>25</v>
      </c>
      <c r="AD42" s="41">
        <v>55</v>
      </c>
      <c r="AE42" s="56">
        <f t="shared" si="4"/>
        <v>0</v>
      </c>
      <c r="AF42" s="41" t="s">
        <v>70</v>
      </c>
      <c r="AG42" s="41">
        <v>28</v>
      </c>
      <c r="AH42" s="41">
        <v>20</v>
      </c>
      <c r="AI42" s="41">
        <v>30</v>
      </c>
      <c r="AJ42" s="41" t="s">
        <v>69</v>
      </c>
      <c r="AK42" s="41">
        <v>8</v>
      </c>
      <c r="AL42" s="41">
        <v>18</v>
      </c>
      <c r="AM42" s="41">
        <v>37</v>
      </c>
      <c r="AN42" s="41" t="s">
        <v>67</v>
      </c>
      <c r="AO42" s="41">
        <v>18</v>
      </c>
      <c r="AP42" s="41">
        <v>18</v>
      </c>
      <c r="AQ42" s="41">
        <v>32</v>
      </c>
      <c r="AR42" s="41" t="s">
        <v>69</v>
      </c>
      <c r="AS42" s="41">
        <v>8</v>
      </c>
      <c r="AT42" s="41">
        <v>22</v>
      </c>
      <c r="AU42" s="41" t="s">
        <v>65</v>
      </c>
      <c r="AV42" s="41">
        <v>10</v>
      </c>
      <c r="AW42" s="41">
        <v>43</v>
      </c>
      <c r="AX42" s="41">
        <v>34</v>
      </c>
      <c r="AY42" s="41">
        <v>77</v>
      </c>
      <c r="AZ42" s="56">
        <f t="shared" si="5"/>
        <v>0</v>
      </c>
      <c r="BA42" s="41" t="s">
        <v>67</v>
      </c>
      <c r="BB42" s="41">
        <v>36</v>
      </c>
      <c r="BC42" s="41">
        <v>37</v>
      </c>
      <c r="BD42" s="41">
        <v>32</v>
      </c>
      <c r="BE42" s="41">
        <v>69</v>
      </c>
      <c r="BF42" s="56">
        <f t="shared" si="6"/>
        <v>0</v>
      </c>
      <c r="BG42" s="41" t="s">
        <v>69</v>
      </c>
      <c r="BH42" s="41">
        <v>24</v>
      </c>
      <c r="BI42" s="41">
        <v>27</v>
      </c>
      <c r="BJ42" s="41">
        <v>20</v>
      </c>
      <c r="BK42" s="41">
        <v>47</v>
      </c>
      <c r="BL42" s="56">
        <f t="shared" si="7"/>
        <v>0</v>
      </c>
      <c r="BM42" s="41" t="s">
        <v>71</v>
      </c>
      <c r="BN42" s="41">
        <v>20</v>
      </c>
      <c r="BO42" s="41">
        <v>40</v>
      </c>
      <c r="BP42" s="41">
        <v>37</v>
      </c>
      <c r="BQ42" s="41">
        <v>77</v>
      </c>
      <c r="BR42" s="56">
        <f t="shared" si="8"/>
        <v>0</v>
      </c>
      <c r="BS42" s="41" t="s">
        <v>67</v>
      </c>
      <c r="BT42" s="41">
        <v>36</v>
      </c>
      <c r="BU42" s="41">
        <v>27</v>
      </c>
      <c r="BV42" s="41">
        <v>10</v>
      </c>
      <c r="BW42" s="41">
        <v>37</v>
      </c>
      <c r="BX42" s="56">
        <f t="shared" si="9"/>
        <v>0</v>
      </c>
      <c r="BY42" s="41" t="s">
        <v>66</v>
      </c>
      <c r="BZ42" s="41">
        <v>0</v>
      </c>
      <c r="CA42" s="41">
        <v>20</v>
      </c>
      <c r="CB42" s="41">
        <v>41</v>
      </c>
      <c r="CC42" s="41" t="s">
        <v>65</v>
      </c>
      <c r="CD42" s="41">
        <v>20</v>
      </c>
      <c r="CE42" s="41">
        <v>21</v>
      </c>
      <c r="CF42" s="41">
        <v>37</v>
      </c>
      <c r="CG42" s="41" t="s">
        <v>67</v>
      </c>
      <c r="CH42" s="41">
        <v>18</v>
      </c>
      <c r="CI42" s="41">
        <v>22</v>
      </c>
      <c r="CJ42" s="41">
        <v>42</v>
      </c>
      <c r="CK42" s="41" t="s">
        <v>65</v>
      </c>
      <c r="CL42" s="41">
        <v>10</v>
      </c>
      <c r="CM42" s="41">
        <v>22</v>
      </c>
      <c r="CN42" s="41" t="s">
        <v>65</v>
      </c>
      <c r="CO42" s="41">
        <v>10</v>
      </c>
      <c r="CP42" s="57">
        <f t="shared" si="10"/>
        <v>260</v>
      </c>
      <c r="CQ42" s="57">
        <f t="shared" si="11"/>
        <v>102</v>
      </c>
      <c r="CR42" s="58">
        <f t="shared" si="12"/>
        <v>0</v>
      </c>
      <c r="CS42" s="57" t="str">
        <f t="shared" si="13"/>
        <v>Fail</v>
      </c>
      <c r="CT42" s="57">
        <f t="shared" si="14"/>
        <v>1</v>
      </c>
      <c r="CU42" s="57">
        <f t="shared" si="15"/>
        <v>0</v>
      </c>
      <c r="CV42" s="57">
        <f t="shared" si="18"/>
        <v>1</v>
      </c>
      <c r="CW42" s="57" t="str">
        <f t="shared" si="19"/>
        <v>-</v>
      </c>
    </row>
    <row r="43" spans="1:101">
      <c r="A43" s="50">
        <v>35</v>
      </c>
      <c r="B43" s="41" t="s">
        <v>89</v>
      </c>
      <c r="C43" s="66" t="s">
        <v>247</v>
      </c>
      <c r="D43" s="41">
        <v>32</v>
      </c>
      <c r="E43" s="41">
        <v>29</v>
      </c>
      <c r="F43" s="41">
        <v>61</v>
      </c>
      <c r="G43" s="56">
        <f t="shared" si="0"/>
        <v>0</v>
      </c>
      <c r="H43" s="41" t="s">
        <v>69</v>
      </c>
      <c r="I43" s="41">
        <v>32</v>
      </c>
      <c r="J43" s="41">
        <v>26</v>
      </c>
      <c r="K43" s="41">
        <v>28</v>
      </c>
      <c r="L43" s="41">
        <v>54</v>
      </c>
      <c r="M43" s="56">
        <f t="shared" si="1"/>
        <v>0</v>
      </c>
      <c r="N43" s="41" t="s">
        <v>68</v>
      </c>
      <c r="O43" s="41">
        <v>24</v>
      </c>
      <c r="P43" s="41">
        <v>28</v>
      </c>
      <c r="Q43" s="41">
        <v>25</v>
      </c>
      <c r="R43" s="41">
        <v>53</v>
      </c>
      <c r="S43" s="56">
        <f t="shared" si="2"/>
        <v>0</v>
      </c>
      <c r="T43" s="41" t="s">
        <v>68</v>
      </c>
      <c r="U43" s="41">
        <v>24</v>
      </c>
      <c r="V43" s="41">
        <v>18</v>
      </c>
      <c r="W43" s="41">
        <v>28</v>
      </c>
      <c r="X43" s="41">
        <v>46</v>
      </c>
      <c r="Y43" s="56">
        <f t="shared" si="3"/>
        <v>0</v>
      </c>
      <c r="Z43" s="41" t="s">
        <v>71</v>
      </c>
      <c r="AA43" s="41">
        <v>20</v>
      </c>
      <c r="AB43" s="41">
        <v>28</v>
      </c>
      <c r="AC43" s="41">
        <v>35</v>
      </c>
      <c r="AD43" s="41">
        <v>63</v>
      </c>
      <c r="AE43" s="56">
        <f t="shared" si="4"/>
        <v>0</v>
      </c>
      <c r="AF43" s="41" t="s">
        <v>69</v>
      </c>
      <c r="AG43" s="41">
        <v>32</v>
      </c>
      <c r="AH43" s="41">
        <v>18</v>
      </c>
      <c r="AI43" s="41">
        <v>25</v>
      </c>
      <c r="AJ43" s="41" t="s">
        <v>70</v>
      </c>
      <c r="AK43" s="41">
        <v>7</v>
      </c>
      <c r="AL43" s="41">
        <v>17</v>
      </c>
      <c r="AM43" s="41">
        <v>25</v>
      </c>
      <c r="AN43" s="41" t="s">
        <v>70</v>
      </c>
      <c r="AO43" s="41">
        <v>14</v>
      </c>
      <c r="AP43" s="41">
        <v>17</v>
      </c>
      <c r="AQ43" s="41">
        <v>32</v>
      </c>
      <c r="AR43" s="41" t="s">
        <v>69</v>
      </c>
      <c r="AS43" s="41">
        <v>8</v>
      </c>
      <c r="AT43" s="41">
        <v>18</v>
      </c>
      <c r="AU43" s="41" t="s">
        <v>67</v>
      </c>
      <c r="AV43" s="41">
        <v>9</v>
      </c>
      <c r="AW43" s="41">
        <v>23</v>
      </c>
      <c r="AX43" s="41">
        <v>25</v>
      </c>
      <c r="AY43" s="41">
        <v>48</v>
      </c>
      <c r="AZ43" s="56">
        <f t="shared" si="5"/>
        <v>0</v>
      </c>
      <c r="BA43" s="41" t="s">
        <v>71</v>
      </c>
      <c r="BB43" s="41">
        <v>20</v>
      </c>
      <c r="BC43" s="41">
        <v>28</v>
      </c>
      <c r="BD43" s="41">
        <v>33</v>
      </c>
      <c r="BE43" s="41">
        <v>61</v>
      </c>
      <c r="BF43" s="56">
        <f t="shared" si="6"/>
        <v>0</v>
      </c>
      <c r="BG43" s="41" t="s">
        <v>69</v>
      </c>
      <c r="BH43" s="41">
        <v>24</v>
      </c>
      <c r="BI43" s="41">
        <v>29</v>
      </c>
      <c r="BJ43" s="41">
        <v>32</v>
      </c>
      <c r="BK43" s="41">
        <v>61</v>
      </c>
      <c r="BL43" s="56">
        <f t="shared" si="7"/>
        <v>0</v>
      </c>
      <c r="BM43" s="41" t="s">
        <v>69</v>
      </c>
      <c r="BN43" s="41">
        <v>32</v>
      </c>
      <c r="BO43" s="41">
        <v>24</v>
      </c>
      <c r="BP43" s="41">
        <v>35</v>
      </c>
      <c r="BQ43" s="41">
        <v>59</v>
      </c>
      <c r="BR43" s="56">
        <f t="shared" si="8"/>
        <v>0</v>
      </c>
      <c r="BS43" s="41" t="s">
        <v>70</v>
      </c>
      <c r="BT43" s="41">
        <v>28</v>
      </c>
      <c r="BU43" s="41">
        <v>25</v>
      </c>
      <c r="BV43" s="41">
        <v>22</v>
      </c>
      <c r="BW43" s="41">
        <v>47</v>
      </c>
      <c r="BX43" s="56">
        <f t="shared" si="9"/>
        <v>0</v>
      </c>
      <c r="BY43" s="41" t="s">
        <v>71</v>
      </c>
      <c r="BZ43" s="41">
        <v>20</v>
      </c>
      <c r="CA43" s="41">
        <v>18</v>
      </c>
      <c r="CB43" s="41">
        <v>38</v>
      </c>
      <c r="CC43" s="41" t="s">
        <v>67</v>
      </c>
      <c r="CD43" s="41">
        <v>18</v>
      </c>
      <c r="CE43" s="41">
        <v>17</v>
      </c>
      <c r="CF43" s="41">
        <v>22</v>
      </c>
      <c r="CG43" s="41" t="s">
        <v>68</v>
      </c>
      <c r="CH43" s="41">
        <v>12</v>
      </c>
      <c r="CI43" s="41">
        <v>17</v>
      </c>
      <c r="CJ43" s="41">
        <v>21</v>
      </c>
      <c r="CK43" s="41" t="s">
        <v>68</v>
      </c>
      <c r="CL43" s="41">
        <v>6</v>
      </c>
      <c r="CM43" s="41">
        <v>17</v>
      </c>
      <c r="CN43" s="41" t="s">
        <v>69</v>
      </c>
      <c r="CO43" s="41">
        <v>8</v>
      </c>
      <c r="CP43" s="57">
        <f t="shared" si="10"/>
        <v>256</v>
      </c>
      <c r="CQ43" s="57">
        <f t="shared" si="11"/>
        <v>82</v>
      </c>
      <c r="CR43" s="58">
        <f t="shared" si="12"/>
        <v>6.76</v>
      </c>
      <c r="CS43" s="57" t="str">
        <f t="shared" si="13"/>
        <v>FC</v>
      </c>
      <c r="CT43" s="57">
        <f t="shared" si="14"/>
        <v>0</v>
      </c>
      <c r="CU43" s="57">
        <f t="shared" si="15"/>
        <v>0</v>
      </c>
      <c r="CV43" s="57">
        <f t="shared" si="18"/>
        <v>0</v>
      </c>
      <c r="CW43" s="57">
        <f t="shared" si="19"/>
        <v>34</v>
      </c>
    </row>
    <row r="44" spans="1:101">
      <c r="A44" s="50">
        <v>36</v>
      </c>
      <c r="B44" s="41" t="s">
        <v>192</v>
      </c>
      <c r="C44" s="66" t="s">
        <v>248</v>
      </c>
      <c r="D44" s="41">
        <v>31</v>
      </c>
      <c r="E44" s="41">
        <v>30</v>
      </c>
      <c r="F44" s="41">
        <v>61</v>
      </c>
      <c r="G44" s="56">
        <f t="shared" si="0"/>
        <v>0</v>
      </c>
      <c r="H44" s="41" t="s">
        <v>69</v>
      </c>
      <c r="I44" s="41">
        <v>32</v>
      </c>
      <c r="J44" s="41">
        <v>39</v>
      </c>
      <c r="K44" s="41">
        <v>35</v>
      </c>
      <c r="L44" s="41">
        <v>74</v>
      </c>
      <c r="M44" s="56">
        <f t="shared" si="1"/>
        <v>0</v>
      </c>
      <c r="N44" s="41" t="s">
        <v>67</v>
      </c>
      <c r="O44" s="41">
        <v>36</v>
      </c>
      <c r="P44" s="41">
        <v>34</v>
      </c>
      <c r="Q44" s="41">
        <v>23</v>
      </c>
      <c r="R44" s="41">
        <v>57</v>
      </c>
      <c r="S44" s="56">
        <f t="shared" si="2"/>
        <v>0</v>
      </c>
      <c r="T44" s="41" t="s">
        <v>70</v>
      </c>
      <c r="U44" s="41">
        <v>28</v>
      </c>
      <c r="V44" s="41">
        <v>27</v>
      </c>
      <c r="W44" s="41">
        <v>21</v>
      </c>
      <c r="X44" s="41">
        <v>48</v>
      </c>
      <c r="Y44" s="56">
        <f t="shared" si="3"/>
        <v>0</v>
      </c>
      <c r="Z44" s="41" t="s">
        <v>71</v>
      </c>
      <c r="AA44" s="41">
        <v>20</v>
      </c>
      <c r="AB44" s="41">
        <v>30</v>
      </c>
      <c r="AC44" s="41">
        <v>41</v>
      </c>
      <c r="AD44" s="41">
        <v>71</v>
      </c>
      <c r="AE44" s="56">
        <f t="shared" si="4"/>
        <v>0</v>
      </c>
      <c r="AF44" s="41" t="s">
        <v>67</v>
      </c>
      <c r="AG44" s="41">
        <v>36</v>
      </c>
      <c r="AH44" s="41">
        <v>18</v>
      </c>
      <c r="AI44" s="41">
        <v>32</v>
      </c>
      <c r="AJ44" s="41" t="s">
        <v>69</v>
      </c>
      <c r="AK44" s="41">
        <v>8</v>
      </c>
      <c r="AL44" s="41">
        <v>18</v>
      </c>
      <c r="AM44" s="41">
        <v>27</v>
      </c>
      <c r="AN44" s="41" t="s">
        <v>69</v>
      </c>
      <c r="AO44" s="41">
        <v>16</v>
      </c>
      <c r="AP44" s="41">
        <v>18</v>
      </c>
      <c r="AQ44" s="41">
        <v>32</v>
      </c>
      <c r="AR44" s="41" t="s">
        <v>69</v>
      </c>
      <c r="AS44" s="41">
        <v>8</v>
      </c>
      <c r="AT44" s="41">
        <v>16</v>
      </c>
      <c r="AU44" s="41" t="s">
        <v>69</v>
      </c>
      <c r="AV44" s="41">
        <v>8</v>
      </c>
      <c r="AW44" s="41">
        <v>25</v>
      </c>
      <c r="AX44" s="41">
        <v>28</v>
      </c>
      <c r="AY44" s="41">
        <v>53</v>
      </c>
      <c r="AZ44" s="56">
        <f t="shared" si="5"/>
        <v>0</v>
      </c>
      <c r="BA44" s="41" t="s">
        <v>68</v>
      </c>
      <c r="BB44" s="41">
        <v>24</v>
      </c>
      <c r="BC44" s="41">
        <v>25</v>
      </c>
      <c r="BD44" s="41">
        <v>30</v>
      </c>
      <c r="BE44" s="41">
        <v>55</v>
      </c>
      <c r="BF44" s="56">
        <f t="shared" si="6"/>
        <v>0</v>
      </c>
      <c r="BG44" s="41" t="s">
        <v>70</v>
      </c>
      <c r="BH44" s="41">
        <v>21</v>
      </c>
      <c r="BI44" s="41">
        <v>30</v>
      </c>
      <c r="BJ44" s="41">
        <v>35</v>
      </c>
      <c r="BK44" s="41">
        <v>65</v>
      </c>
      <c r="BL44" s="56">
        <f t="shared" si="7"/>
        <v>0</v>
      </c>
      <c r="BM44" s="41" t="s">
        <v>69</v>
      </c>
      <c r="BN44" s="41">
        <v>32</v>
      </c>
      <c r="BO44" s="41">
        <v>36</v>
      </c>
      <c r="BP44" s="41">
        <v>33</v>
      </c>
      <c r="BQ44" s="41">
        <v>69</v>
      </c>
      <c r="BR44" s="56">
        <f t="shared" si="8"/>
        <v>0</v>
      </c>
      <c r="BS44" s="41" t="s">
        <v>69</v>
      </c>
      <c r="BT44" s="41">
        <v>32</v>
      </c>
      <c r="BU44" s="41">
        <v>33</v>
      </c>
      <c r="BV44" s="41">
        <v>25</v>
      </c>
      <c r="BW44" s="41">
        <v>58</v>
      </c>
      <c r="BX44" s="56">
        <f t="shared" si="9"/>
        <v>0</v>
      </c>
      <c r="BY44" s="41" t="s">
        <v>70</v>
      </c>
      <c r="BZ44" s="41">
        <v>28</v>
      </c>
      <c r="CA44" s="41">
        <v>21</v>
      </c>
      <c r="CB44" s="41">
        <v>37</v>
      </c>
      <c r="CC44" s="41" t="s">
        <v>67</v>
      </c>
      <c r="CD44" s="41">
        <v>18</v>
      </c>
      <c r="CE44" s="41">
        <v>21</v>
      </c>
      <c r="CF44" s="41">
        <v>35</v>
      </c>
      <c r="CG44" s="41" t="s">
        <v>67</v>
      </c>
      <c r="CH44" s="41">
        <v>18</v>
      </c>
      <c r="CI44" s="41">
        <v>22</v>
      </c>
      <c r="CJ44" s="41">
        <v>45</v>
      </c>
      <c r="CK44" s="41" t="s">
        <v>65</v>
      </c>
      <c r="CL44" s="41">
        <v>10</v>
      </c>
      <c r="CM44" s="41">
        <v>20</v>
      </c>
      <c r="CN44" s="41" t="s">
        <v>65</v>
      </c>
      <c r="CO44" s="41">
        <v>10</v>
      </c>
      <c r="CP44" s="57">
        <f t="shared" si="10"/>
        <v>289</v>
      </c>
      <c r="CQ44" s="57">
        <f t="shared" si="11"/>
        <v>96</v>
      </c>
      <c r="CR44" s="58">
        <f t="shared" si="12"/>
        <v>7.7</v>
      </c>
      <c r="CS44" s="57" t="str">
        <f t="shared" si="13"/>
        <v>FC</v>
      </c>
      <c r="CT44" s="57">
        <f t="shared" si="14"/>
        <v>0</v>
      </c>
      <c r="CU44" s="57">
        <f t="shared" si="15"/>
        <v>0</v>
      </c>
      <c r="CV44" s="57">
        <f t="shared" si="18"/>
        <v>0</v>
      </c>
      <c r="CW44" s="57">
        <f t="shared" si="19"/>
        <v>15</v>
      </c>
    </row>
    <row r="45" spans="1:101">
      <c r="A45" s="50">
        <v>37</v>
      </c>
      <c r="B45" s="41" t="s">
        <v>90</v>
      </c>
      <c r="C45" s="66" t="s">
        <v>249</v>
      </c>
      <c r="D45" s="41">
        <v>26</v>
      </c>
      <c r="E45" s="41">
        <v>31</v>
      </c>
      <c r="F45" s="41">
        <v>57</v>
      </c>
      <c r="G45" s="56">
        <f t="shared" si="0"/>
        <v>0</v>
      </c>
      <c r="H45" s="41" t="s">
        <v>70</v>
      </c>
      <c r="I45" s="41">
        <v>28</v>
      </c>
      <c r="J45" s="41">
        <v>23</v>
      </c>
      <c r="K45" s="41">
        <v>21</v>
      </c>
      <c r="L45" s="41">
        <v>44</v>
      </c>
      <c r="M45" s="56">
        <f t="shared" si="1"/>
        <v>0</v>
      </c>
      <c r="N45" s="41" t="s">
        <v>72</v>
      </c>
      <c r="O45" s="41">
        <v>16</v>
      </c>
      <c r="P45" s="41">
        <v>33</v>
      </c>
      <c r="Q45" s="41">
        <v>25</v>
      </c>
      <c r="R45" s="41">
        <v>58</v>
      </c>
      <c r="S45" s="56">
        <f t="shared" si="2"/>
        <v>0</v>
      </c>
      <c r="T45" s="41" t="s">
        <v>70</v>
      </c>
      <c r="U45" s="41">
        <v>28</v>
      </c>
      <c r="V45" s="41">
        <v>24</v>
      </c>
      <c r="W45" s="41">
        <v>20</v>
      </c>
      <c r="X45" s="41">
        <v>44</v>
      </c>
      <c r="Y45" s="56">
        <f t="shared" si="3"/>
        <v>0</v>
      </c>
      <c r="Z45" s="41" t="s">
        <v>72</v>
      </c>
      <c r="AA45" s="41">
        <v>16</v>
      </c>
      <c r="AB45" s="41">
        <v>30</v>
      </c>
      <c r="AC45" s="41">
        <v>32</v>
      </c>
      <c r="AD45" s="41">
        <v>62</v>
      </c>
      <c r="AE45" s="56">
        <f t="shared" si="4"/>
        <v>0</v>
      </c>
      <c r="AF45" s="41" t="s">
        <v>69</v>
      </c>
      <c r="AG45" s="41">
        <v>32</v>
      </c>
      <c r="AH45" s="41">
        <v>18</v>
      </c>
      <c r="AI45" s="41">
        <v>40</v>
      </c>
      <c r="AJ45" s="41" t="s">
        <v>67</v>
      </c>
      <c r="AK45" s="41">
        <v>9</v>
      </c>
      <c r="AL45" s="41">
        <v>18</v>
      </c>
      <c r="AM45" s="41">
        <v>27</v>
      </c>
      <c r="AN45" s="41" t="s">
        <v>69</v>
      </c>
      <c r="AO45" s="41">
        <v>16</v>
      </c>
      <c r="AP45" s="41">
        <v>17</v>
      </c>
      <c r="AQ45" s="41">
        <v>30</v>
      </c>
      <c r="AR45" s="41" t="s">
        <v>69</v>
      </c>
      <c r="AS45" s="41">
        <v>8</v>
      </c>
      <c r="AT45" s="41">
        <v>15</v>
      </c>
      <c r="AU45" s="41" t="s">
        <v>69</v>
      </c>
      <c r="AV45" s="41">
        <v>8</v>
      </c>
      <c r="AW45" s="41">
        <v>25</v>
      </c>
      <c r="AX45" s="41">
        <v>20</v>
      </c>
      <c r="AY45" s="41">
        <v>45</v>
      </c>
      <c r="AZ45" s="56">
        <f t="shared" si="5"/>
        <v>0</v>
      </c>
      <c r="BA45" s="41" t="s">
        <v>71</v>
      </c>
      <c r="BB45" s="41">
        <v>20</v>
      </c>
      <c r="BC45" s="41">
        <v>30</v>
      </c>
      <c r="BD45" s="41">
        <v>28</v>
      </c>
      <c r="BE45" s="41">
        <v>58</v>
      </c>
      <c r="BF45" s="56">
        <f t="shared" si="6"/>
        <v>0</v>
      </c>
      <c r="BG45" s="41" t="s">
        <v>70</v>
      </c>
      <c r="BH45" s="41">
        <v>21</v>
      </c>
      <c r="BI45" s="41">
        <v>42</v>
      </c>
      <c r="BJ45" s="41">
        <v>32</v>
      </c>
      <c r="BK45" s="41">
        <v>74</v>
      </c>
      <c r="BL45" s="56">
        <f t="shared" si="7"/>
        <v>0</v>
      </c>
      <c r="BM45" s="41" t="s">
        <v>67</v>
      </c>
      <c r="BN45" s="41">
        <v>36</v>
      </c>
      <c r="BO45" s="41">
        <v>19</v>
      </c>
      <c r="BP45" s="41">
        <v>36</v>
      </c>
      <c r="BQ45" s="41">
        <v>55</v>
      </c>
      <c r="BR45" s="56">
        <f t="shared" si="8"/>
        <v>0</v>
      </c>
      <c r="BS45" s="41" t="s">
        <v>70</v>
      </c>
      <c r="BT45" s="41">
        <v>28</v>
      </c>
      <c r="BU45" s="41">
        <v>36</v>
      </c>
      <c r="BV45" s="41">
        <v>26</v>
      </c>
      <c r="BW45" s="41">
        <v>62</v>
      </c>
      <c r="BX45" s="56">
        <f t="shared" si="9"/>
        <v>0</v>
      </c>
      <c r="BY45" s="41" t="s">
        <v>69</v>
      </c>
      <c r="BZ45" s="41">
        <v>32</v>
      </c>
      <c r="CA45" s="41">
        <v>20</v>
      </c>
      <c r="CB45" s="41">
        <v>38</v>
      </c>
      <c r="CC45" s="41" t="s">
        <v>67</v>
      </c>
      <c r="CD45" s="41">
        <v>18</v>
      </c>
      <c r="CE45" s="41">
        <v>18</v>
      </c>
      <c r="CF45" s="41">
        <v>33</v>
      </c>
      <c r="CG45" s="41" t="s">
        <v>69</v>
      </c>
      <c r="CH45" s="41">
        <v>16</v>
      </c>
      <c r="CI45" s="41">
        <v>18</v>
      </c>
      <c r="CJ45" s="41">
        <v>36</v>
      </c>
      <c r="CK45" s="41" t="s">
        <v>67</v>
      </c>
      <c r="CL45" s="41">
        <v>9</v>
      </c>
      <c r="CM45" s="41">
        <v>20</v>
      </c>
      <c r="CN45" s="41" t="s">
        <v>65</v>
      </c>
      <c r="CO45" s="41">
        <v>10</v>
      </c>
      <c r="CP45" s="57">
        <f t="shared" si="10"/>
        <v>257</v>
      </c>
      <c r="CQ45" s="57">
        <f t="shared" si="11"/>
        <v>94</v>
      </c>
      <c r="CR45" s="58">
        <f t="shared" si="12"/>
        <v>7.02</v>
      </c>
      <c r="CS45" s="57" t="str">
        <f t="shared" si="13"/>
        <v>FC</v>
      </c>
      <c r="CT45" s="57">
        <f t="shared" si="14"/>
        <v>0</v>
      </c>
      <c r="CU45" s="57">
        <f t="shared" si="15"/>
        <v>0</v>
      </c>
      <c r="CV45" s="57">
        <f t="shared" si="18"/>
        <v>0</v>
      </c>
      <c r="CW45" s="57">
        <f t="shared" si="19"/>
        <v>28</v>
      </c>
    </row>
    <row r="46" spans="1:101">
      <c r="A46" s="50">
        <v>38</v>
      </c>
      <c r="B46" s="41" t="s">
        <v>91</v>
      </c>
      <c r="C46" s="66" t="s">
        <v>250</v>
      </c>
      <c r="D46" s="41">
        <v>22</v>
      </c>
      <c r="E46" s="41">
        <v>32</v>
      </c>
      <c r="F46" s="41">
        <v>54</v>
      </c>
      <c r="G46" s="56">
        <f t="shared" si="0"/>
        <v>0</v>
      </c>
      <c r="H46" s="41" t="s">
        <v>68</v>
      </c>
      <c r="I46" s="41">
        <v>24</v>
      </c>
      <c r="J46" s="41">
        <v>32</v>
      </c>
      <c r="K46" s="41">
        <v>30</v>
      </c>
      <c r="L46" s="41">
        <v>62</v>
      </c>
      <c r="M46" s="56">
        <f t="shared" si="1"/>
        <v>0</v>
      </c>
      <c r="N46" s="41" t="s">
        <v>69</v>
      </c>
      <c r="O46" s="41">
        <v>32</v>
      </c>
      <c r="P46" s="41">
        <v>27</v>
      </c>
      <c r="Q46" s="41">
        <v>15</v>
      </c>
      <c r="R46" s="41">
        <v>42</v>
      </c>
      <c r="S46" s="56">
        <f t="shared" si="2"/>
        <v>0</v>
      </c>
      <c r="T46" s="41" t="s">
        <v>66</v>
      </c>
      <c r="U46" s="41">
        <v>0</v>
      </c>
      <c r="V46" s="41">
        <v>22</v>
      </c>
      <c r="W46" s="41">
        <v>22</v>
      </c>
      <c r="X46" s="41">
        <v>44</v>
      </c>
      <c r="Y46" s="56">
        <f t="shared" si="3"/>
        <v>0</v>
      </c>
      <c r="Z46" s="41" t="s">
        <v>72</v>
      </c>
      <c r="AA46" s="41">
        <v>16</v>
      </c>
      <c r="AB46" s="41">
        <v>39</v>
      </c>
      <c r="AC46" s="41">
        <v>27</v>
      </c>
      <c r="AD46" s="41">
        <v>66</v>
      </c>
      <c r="AE46" s="56">
        <f t="shared" si="4"/>
        <v>0</v>
      </c>
      <c r="AF46" s="41" t="s">
        <v>69</v>
      </c>
      <c r="AG46" s="41">
        <v>32</v>
      </c>
      <c r="AH46" s="41">
        <v>17</v>
      </c>
      <c r="AI46" s="41">
        <v>37</v>
      </c>
      <c r="AJ46" s="41" t="s">
        <v>67</v>
      </c>
      <c r="AK46" s="41">
        <v>9</v>
      </c>
      <c r="AL46" s="41">
        <v>17</v>
      </c>
      <c r="AM46" s="41">
        <v>22</v>
      </c>
      <c r="AN46" s="41" t="s">
        <v>68</v>
      </c>
      <c r="AO46" s="41">
        <v>12</v>
      </c>
      <c r="AP46" s="41">
        <v>16</v>
      </c>
      <c r="AQ46" s="41">
        <v>33</v>
      </c>
      <c r="AR46" s="41" t="s">
        <v>69</v>
      </c>
      <c r="AS46" s="41">
        <v>8</v>
      </c>
      <c r="AT46" s="41">
        <v>20</v>
      </c>
      <c r="AU46" s="41" t="s">
        <v>65</v>
      </c>
      <c r="AV46" s="41">
        <v>10</v>
      </c>
      <c r="AW46" s="41">
        <v>24</v>
      </c>
      <c r="AX46" s="41">
        <v>16</v>
      </c>
      <c r="AY46" s="41">
        <v>40</v>
      </c>
      <c r="AZ46" s="56">
        <f t="shared" si="5"/>
        <v>0</v>
      </c>
      <c r="BA46" s="41" t="s">
        <v>66</v>
      </c>
      <c r="BB46" s="41">
        <v>0</v>
      </c>
      <c r="BC46" s="41">
        <v>26</v>
      </c>
      <c r="BD46" s="41">
        <v>30</v>
      </c>
      <c r="BE46" s="41">
        <v>56</v>
      </c>
      <c r="BF46" s="56">
        <f t="shared" si="6"/>
        <v>0</v>
      </c>
      <c r="BG46" s="41" t="s">
        <v>70</v>
      </c>
      <c r="BH46" s="41">
        <v>21</v>
      </c>
      <c r="BI46" s="41">
        <v>31</v>
      </c>
      <c r="BJ46" s="41">
        <v>25</v>
      </c>
      <c r="BK46" s="41">
        <v>56</v>
      </c>
      <c r="BL46" s="56">
        <f t="shared" si="7"/>
        <v>0</v>
      </c>
      <c r="BM46" s="41" t="s">
        <v>70</v>
      </c>
      <c r="BN46" s="41">
        <v>28</v>
      </c>
      <c r="BO46" s="41">
        <v>30</v>
      </c>
      <c r="BP46" s="41">
        <v>37</v>
      </c>
      <c r="BQ46" s="41">
        <v>67</v>
      </c>
      <c r="BR46" s="56">
        <f t="shared" si="8"/>
        <v>0</v>
      </c>
      <c r="BS46" s="41" t="s">
        <v>69</v>
      </c>
      <c r="BT46" s="41">
        <v>32</v>
      </c>
      <c r="BU46" s="41">
        <v>27</v>
      </c>
      <c r="BV46" s="41">
        <v>31</v>
      </c>
      <c r="BW46" s="41">
        <v>58</v>
      </c>
      <c r="BX46" s="56">
        <f t="shared" si="9"/>
        <v>0</v>
      </c>
      <c r="BY46" s="41" t="s">
        <v>70</v>
      </c>
      <c r="BZ46" s="41">
        <v>28</v>
      </c>
      <c r="CA46" s="41">
        <v>20</v>
      </c>
      <c r="CB46" s="41">
        <v>37</v>
      </c>
      <c r="CC46" s="41" t="s">
        <v>67</v>
      </c>
      <c r="CD46" s="41">
        <v>18</v>
      </c>
      <c r="CE46" s="41">
        <v>20</v>
      </c>
      <c r="CF46" s="41">
        <v>39</v>
      </c>
      <c r="CG46" s="41" t="s">
        <v>67</v>
      </c>
      <c r="CH46" s="41">
        <v>18</v>
      </c>
      <c r="CI46" s="41">
        <v>20</v>
      </c>
      <c r="CJ46" s="41">
        <v>37</v>
      </c>
      <c r="CK46" s="41" t="s">
        <v>67</v>
      </c>
      <c r="CL46" s="41">
        <v>9</v>
      </c>
      <c r="CM46" s="41">
        <v>18</v>
      </c>
      <c r="CN46" s="41" t="s">
        <v>67</v>
      </c>
      <c r="CO46" s="41">
        <v>9</v>
      </c>
      <c r="CP46" s="57">
        <f t="shared" si="10"/>
        <v>213</v>
      </c>
      <c r="CQ46" s="57">
        <f t="shared" si="11"/>
        <v>93</v>
      </c>
      <c r="CR46" s="58">
        <f t="shared" si="12"/>
        <v>0</v>
      </c>
      <c r="CS46" s="57" t="str">
        <f t="shared" si="13"/>
        <v>Fail</v>
      </c>
      <c r="CT46" s="57">
        <f t="shared" si="14"/>
        <v>2</v>
      </c>
      <c r="CU46" s="57">
        <f t="shared" si="15"/>
        <v>0</v>
      </c>
      <c r="CV46" s="57">
        <f t="shared" si="18"/>
        <v>2</v>
      </c>
      <c r="CW46" s="57" t="str">
        <f t="shared" si="19"/>
        <v>-</v>
      </c>
    </row>
    <row r="47" spans="1:101">
      <c r="A47" s="50">
        <v>39</v>
      </c>
      <c r="B47" s="41" t="s">
        <v>92</v>
      </c>
      <c r="C47" s="66" t="s">
        <v>251</v>
      </c>
      <c r="D47" s="41">
        <v>27</v>
      </c>
      <c r="E47" s="41">
        <v>22</v>
      </c>
      <c r="F47" s="41">
        <v>49</v>
      </c>
      <c r="G47" s="56">
        <f t="shared" si="0"/>
        <v>0</v>
      </c>
      <c r="H47" s="41" t="s">
        <v>71</v>
      </c>
      <c r="I47" s="41">
        <v>20</v>
      </c>
      <c r="J47" s="41">
        <v>24</v>
      </c>
      <c r="K47" s="41">
        <v>28</v>
      </c>
      <c r="L47" s="41">
        <v>52</v>
      </c>
      <c r="M47" s="56">
        <f t="shared" si="1"/>
        <v>0</v>
      </c>
      <c r="N47" s="41" t="s">
        <v>68</v>
      </c>
      <c r="O47" s="41">
        <v>24</v>
      </c>
      <c r="P47" s="41">
        <v>26</v>
      </c>
      <c r="Q47" s="41">
        <v>26</v>
      </c>
      <c r="R47" s="41">
        <v>52</v>
      </c>
      <c r="S47" s="56">
        <f t="shared" si="2"/>
        <v>0</v>
      </c>
      <c r="T47" s="41" t="s">
        <v>68</v>
      </c>
      <c r="U47" s="41">
        <v>24</v>
      </c>
      <c r="V47" s="41">
        <v>21</v>
      </c>
      <c r="W47" s="41">
        <v>33</v>
      </c>
      <c r="X47" s="41">
        <v>54</v>
      </c>
      <c r="Y47" s="56">
        <f t="shared" si="3"/>
        <v>0</v>
      </c>
      <c r="Z47" s="41" t="s">
        <v>68</v>
      </c>
      <c r="AA47" s="41">
        <v>24</v>
      </c>
      <c r="AB47" s="41">
        <v>32</v>
      </c>
      <c r="AC47" s="41">
        <v>25</v>
      </c>
      <c r="AD47" s="41">
        <v>57</v>
      </c>
      <c r="AE47" s="56">
        <f t="shared" si="4"/>
        <v>0</v>
      </c>
      <c r="AF47" s="41" t="s">
        <v>70</v>
      </c>
      <c r="AG47" s="41">
        <v>28</v>
      </c>
      <c r="AH47" s="41">
        <v>17</v>
      </c>
      <c r="AI47" s="41">
        <v>30</v>
      </c>
      <c r="AJ47" s="41" t="s">
        <v>69</v>
      </c>
      <c r="AK47" s="41">
        <v>8</v>
      </c>
      <c r="AL47" s="41">
        <v>16</v>
      </c>
      <c r="AM47" s="41">
        <v>25</v>
      </c>
      <c r="AN47" s="41" t="s">
        <v>68</v>
      </c>
      <c r="AO47" s="41">
        <v>12</v>
      </c>
      <c r="AP47" s="41">
        <v>16</v>
      </c>
      <c r="AQ47" s="41">
        <v>35</v>
      </c>
      <c r="AR47" s="41" t="s">
        <v>69</v>
      </c>
      <c r="AS47" s="41">
        <v>8</v>
      </c>
      <c r="AT47" s="41">
        <v>13</v>
      </c>
      <c r="AU47" s="41" t="s">
        <v>68</v>
      </c>
      <c r="AV47" s="41">
        <v>6</v>
      </c>
      <c r="AW47" s="41">
        <v>12</v>
      </c>
      <c r="AX47" s="41">
        <v>14</v>
      </c>
      <c r="AY47" s="41">
        <v>26</v>
      </c>
      <c r="AZ47" s="56">
        <f t="shared" si="5"/>
        <v>0</v>
      </c>
      <c r="BA47" s="41" t="s">
        <v>66</v>
      </c>
      <c r="BB47" s="41">
        <v>0</v>
      </c>
      <c r="BC47" s="41">
        <v>24</v>
      </c>
      <c r="BD47" s="41">
        <v>24</v>
      </c>
      <c r="BE47" s="41">
        <v>48</v>
      </c>
      <c r="BF47" s="56">
        <f t="shared" si="6"/>
        <v>0</v>
      </c>
      <c r="BG47" s="41" t="s">
        <v>71</v>
      </c>
      <c r="BH47" s="41">
        <v>15</v>
      </c>
      <c r="BI47" s="41">
        <v>24</v>
      </c>
      <c r="BJ47" s="41">
        <v>20</v>
      </c>
      <c r="BK47" s="41">
        <v>44</v>
      </c>
      <c r="BL47" s="56">
        <f t="shared" si="7"/>
        <v>0</v>
      </c>
      <c r="BM47" s="41" t="s">
        <v>72</v>
      </c>
      <c r="BN47" s="41">
        <v>16</v>
      </c>
      <c r="BO47" s="41">
        <v>22</v>
      </c>
      <c r="BP47" s="41">
        <v>23</v>
      </c>
      <c r="BQ47" s="41">
        <v>45</v>
      </c>
      <c r="BR47" s="56">
        <f t="shared" si="8"/>
        <v>0</v>
      </c>
      <c r="BS47" s="41" t="s">
        <v>71</v>
      </c>
      <c r="BT47" s="41">
        <v>20</v>
      </c>
      <c r="BU47" s="41">
        <v>16</v>
      </c>
      <c r="BV47" s="41">
        <v>25</v>
      </c>
      <c r="BW47" s="41">
        <v>41</v>
      </c>
      <c r="BX47" s="56">
        <f t="shared" si="9"/>
        <v>0</v>
      </c>
      <c r="BY47" s="41" t="s">
        <v>72</v>
      </c>
      <c r="BZ47" s="41">
        <v>16</v>
      </c>
      <c r="CA47" s="41">
        <v>17</v>
      </c>
      <c r="CB47" s="41">
        <v>33</v>
      </c>
      <c r="CC47" s="41" t="s">
        <v>69</v>
      </c>
      <c r="CD47" s="41">
        <v>16</v>
      </c>
      <c r="CE47" s="41">
        <v>17</v>
      </c>
      <c r="CF47" s="41">
        <v>30</v>
      </c>
      <c r="CG47" s="41" t="s">
        <v>69</v>
      </c>
      <c r="CH47" s="41">
        <v>16</v>
      </c>
      <c r="CI47" s="41">
        <v>17</v>
      </c>
      <c r="CJ47" s="41">
        <v>33</v>
      </c>
      <c r="CK47" s="41" t="s">
        <v>69</v>
      </c>
      <c r="CL47" s="41">
        <v>8</v>
      </c>
      <c r="CM47" s="41">
        <v>17</v>
      </c>
      <c r="CN47" s="41" t="s">
        <v>69</v>
      </c>
      <c r="CO47" s="41">
        <v>8</v>
      </c>
      <c r="CP47" s="57">
        <f t="shared" si="10"/>
        <v>187</v>
      </c>
      <c r="CQ47" s="57">
        <f t="shared" si="11"/>
        <v>82</v>
      </c>
      <c r="CR47" s="58">
        <f t="shared" si="12"/>
        <v>0</v>
      </c>
      <c r="CS47" s="57" t="str">
        <f t="shared" si="13"/>
        <v>Fail</v>
      </c>
      <c r="CT47" s="57">
        <f t="shared" si="14"/>
        <v>1</v>
      </c>
      <c r="CU47" s="57">
        <f t="shared" si="15"/>
        <v>0</v>
      </c>
      <c r="CV47" s="57">
        <f t="shared" si="18"/>
        <v>1</v>
      </c>
      <c r="CW47" s="57" t="str">
        <f t="shared" si="19"/>
        <v>-</v>
      </c>
    </row>
    <row r="48" spans="1:101">
      <c r="A48" s="50">
        <v>40</v>
      </c>
      <c r="B48" s="41" t="s">
        <v>93</v>
      </c>
      <c r="C48" s="66" t="s">
        <v>252</v>
      </c>
      <c r="D48" s="41">
        <v>27</v>
      </c>
      <c r="E48" s="41">
        <v>28</v>
      </c>
      <c r="F48" s="41">
        <v>55</v>
      </c>
      <c r="G48" s="56">
        <f t="shared" si="0"/>
        <v>0</v>
      </c>
      <c r="H48" s="41" t="s">
        <v>70</v>
      </c>
      <c r="I48" s="41">
        <v>28</v>
      </c>
      <c r="J48" s="41">
        <v>27</v>
      </c>
      <c r="K48" s="41">
        <v>20</v>
      </c>
      <c r="L48" s="41">
        <v>47</v>
      </c>
      <c r="M48" s="56">
        <f t="shared" si="1"/>
        <v>0</v>
      </c>
      <c r="N48" s="41" t="s">
        <v>71</v>
      </c>
      <c r="O48" s="41">
        <v>20</v>
      </c>
      <c r="P48" s="41">
        <v>36</v>
      </c>
      <c r="Q48" s="41">
        <v>27</v>
      </c>
      <c r="R48" s="41">
        <v>63</v>
      </c>
      <c r="S48" s="56">
        <f t="shared" si="2"/>
        <v>0</v>
      </c>
      <c r="T48" s="41" t="s">
        <v>69</v>
      </c>
      <c r="U48" s="41">
        <v>32</v>
      </c>
      <c r="V48" s="41">
        <v>25</v>
      </c>
      <c r="W48" s="41">
        <v>20</v>
      </c>
      <c r="X48" s="41">
        <v>45</v>
      </c>
      <c r="Y48" s="56">
        <f t="shared" si="3"/>
        <v>0</v>
      </c>
      <c r="Z48" s="41" t="s">
        <v>71</v>
      </c>
      <c r="AA48" s="41">
        <v>20</v>
      </c>
      <c r="AB48" s="41">
        <v>27</v>
      </c>
      <c r="AC48" s="41">
        <v>34</v>
      </c>
      <c r="AD48" s="41">
        <v>61</v>
      </c>
      <c r="AE48" s="56">
        <f t="shared" si="4"/>
        <v>0</v>
      </c>
      <c r="AF48" s="41" t="s">
        <v>69</v>
      </c>
      <c r="AG48" s="41">
        <v>32</v>
      </c>
      <c r="AH48" s="41">
        <v>17</v>
      </c>
      <c r="AI48" s="41">
        <v>29</v>
      </c>
      <c r="AJ48" s="41" t="s">
        <v>69</v>
      </c>
      <c r="AK48" s="41">
        <v>8</v>
      </c>
      <c r="AL48" s="41">
        <v>18</v>
      </c>
      <c r="AM48" s="41">
        <v>38</v>
      </c>
      <c r="AN48" s="41" t="s">
        <v>67</v>
      </c>
      <c r="AO48" s="41">
        <v>18</v>
      </c>
      <c r="AP48" s="41">
        <v>19</v>
      </c>
      <c r="AQ48" s="41">
        <v>41</v>
      </c>
      <c r="AR48" s="41" t="s">
        <v>65</v>
      </c>
      <c r="AS48" s="41">
        <v>10</v>
      </c>
      <c r="AT48" s="41">
        <v>15</v>
      </c>
      <c r="AU48" s="41" t="s">
        <v>69</v>
      </c>
      <c r="AV48" s="41">
        <v>8</v>
      </c>
      <c r="AW48" s="41">
        <v>33</v>
      </c>
      <c r="AX48" s="41">
        <v>46</v>
      </c>
      <c r="AY48" s="41">
        <v>79</v>
      </c>
      <c r="AZ48" s="56">
        <f t="shared" si="5"/>
        <v>0</v>
      </c>
      <c r="BA48" s="41" t="s">
        <v>67</v>
      </c>
      <c r="BB48" s="41">
        <v>36</v>
      </c>
      <c r="BC48" s="41">
        <v>41</v>
      </c>
      <c r="BD48" s="41">
        <v>32</v>
      </c>
      <c r="BE48" s="41">
        <v>73</v>
      </c>
      <c r="BF48" s="56">
        <f t="shared" si="6"/>
        <v>0</v>
      </c>
      <c r="BG48" s="41" t="s">
        <v>67</v>
      </c>
      <c r="BH48" s="41">
        <v>27</v>
      </c>
      <c r="BI48" s="41">
        <v>19</v>
      </c>
      <c r="BJ48" s="41">
        <v>21</v>
      </c>
      <c r="BK48" s="41">
        <v>40</v>
      </c>
      <c r="BL48" s="56">
        <f t="shared" si="7"/>
        <v>0</v>
      </c>
      <c r="BM48" s="41" t="s">
        <v>72</v>
      </c>
      <c r="BN48" s="41">
        <v>16</v>
      </c>
      <c r="BO48" s="41">
        <v>28</v>
      </c>
      <c r="BP48" s="41">
        <v>31</v>
      </c>
      <c r="BQ48" s="41">
        <v>59</v>
      </c>
      <c r="BR48" s="56">
        <f t="shared" si="8"/>
        <v>0</v>
      </c>
      <c r="BS48" s="41" t="s">
        <v>70</v>
      </c>
      <c r="BT48" s="41">
        <v>28</v>
      </c>
      <c r="BU48" s="41">
        <v>29</v>
      </c>
      <c r="BV48" s="41">
        <v>26</v>
      </c>
      <c r="BW48" s="41">
        <v>55</v>
      </c>
      <c r="BX48" s="56">
        <f t="shared" si="9"/>
        <v>0</v>
      </c>
      <c r="BY48" s="41" t="s">
        <v>70</v>
      </c>
      <c r="BZ48" s="41">
        <v>28</v>
      </c>
      <c r="CA48" s="41">
        <v>16</v>
      </c>
      <c r="CB48" s="41">
        <v>38</v>
      </c>
      <c r="CC48" s="41" t="s">
        <v>67</v>
      </c>
      <c r="CD48" s="41">
        <v>18</v>
      </c>
      <c r="CE48" s="41">
        <v>17</v>
      </c>
      <c r="CF48" s="41">
        <v>41</v>
      </c>
      <c r="CG48" s="41" t="s">
        <v>67</v>
      </c>
      <c r="CH48" s="41">
        <v>18</v>
      </c>
      <c r="CI48" s="41">
        <v>17</v>
      </c>
      <c r="CJ48" s="41">
        <v>42</v>
      </c>
      <c r="CK48" s="41" t="s">
        <v>67</v>
      </c>
      <c r="CL48" s="41">
        <v>9</v>
      </c>
      <c r="CM48" s="41">
        <v>17</v>
      </c>
      <c r="CN48" s="41" t="s">
        <v>69</v>
      </c>
      <c r="CO48" s="41">
        <v>8</v>
      </c>
      <c r="CP48" s="57">
        <f t="shared" si="10"/>
        <v>267</v>
      </c>
      <c r="CQ48" s="57">
        <f t="shared" si="11"/>
        <v>97</v>
      </c>
      <c r="CR48" s="58">
        <f t="shared" si="12"/>
        <v>7.28</v>
      </c>
      <c r="CS48" s="57" t="str">
        <f t="shared" si="13"/>
        <v>FC</v>
      </c>
      <c r="CT48" s="57">
        <f t="shared" si="14"/>
        <v>0</v>
      </c>
      <c r="CU48" s="57">
        <f t="shared" si="15"/>
        <v>0</v>
      </c>
      <c r="CV48" s="57">
        <f t="shared" si="18"/>
        <v>0</v>
      </c>
      <c r="CW48" s="57">
        <f t="shared" si="19"/>
        <v>26</v>
      </c>
    </row>
    <row r="49" spans="1:101">
      <c r="A49" s="50">
        <v>41</v>
      </c>
      <c r="B49" s="41" t="s">
        <v>193</v>
      </c>
      <c r="C49" s="66" t="s">
        <v>253</v>
      </c>
      <c r="D49" s="41">
        <v>28</v>
      </c>
      <c r="E49" s="41">
        <v>24</v>
      </c>
      <c r="F49" s="41">
        <v>52</v>
      </c>
      <c r="G49" s="56">
        <f t="shared" si="0"/>
        <v>0</v>
      </c>
      <c r="H49" s="41" t="s">
        <v>68</v>
      </c>
      <c r="I49" s="41">
        <v>24</v>
      </c>
      <c r="J49" s="41">
        <v>29</v>
      </c>
      <c r="K49" s="41">
        <v>24</v>
      </c>
      <c r="L49" s="41">
        <v>53</v>
      </c>
      <c r="M49" s="56">
        <f t="shared" si="1"/>
        <v>0</v>
      </c>
      <c r="N49" s="41" t="s">
        <v>68</v>
      </c>
      <c r="O49" s="41">
        <v>24</v>
      </c>
      <c r="P49" s="41">
        <v>26</v>
      </c>
      <c r="Q49" s="41">
        <v>22</v>
      </c>
      <c r="R49" s="41">
        <v>48</v>
      </c>
      <c r="S49" s="56">
        <f t="shared" si="2"/>
        <v>0</v>
      </c>
      <c r="T49" s="41" t="s">
        <v>71</v>
      </c>
      <c r="U49" s="41">
        <v>20</v>
      </c>
      <c r="V49" s="41">
        <v>26</v>
      </c>
      <c r="W49" s="41">
        <v>26</v>
      </c>
      <c r="X49" s="41">
        <v>52</v>
      </c>
      <c r="Y49" s="56">
        <f t="shared" si="3"/>
        <v>0</v>
      </c>
      <c r="Z49" s="41" t="s">
        <v>68</v>
      </c>
      <c r="AA49" s="41">
        <v>24</v>
      </c>
      <c r="AB49" s="41">
        <v>32</v>
      </c>
      <c r="AC49" s="41">
        <v>35</v>
      </c>
      <c r="AD49" s="41">
        <v>67</v>
      </c>
      <c r="AE49" s="56">
        <f t="shared" si="4"/>
        <v>0</v>
      </c>
      <c r="AF49" s="41" t="s">
        <v>69</v>
      </c>
      <c r="AG49" s="41">
        <v>32</v>
      </c>
      <c r="AH49" s="41">
        <v>16</v>
      </c>
      <c r="AI49" s="41">
        <v>32</v>
      </c>
      <c r="AJ49" s="41" t="s">
        <v>69</v>
      </c>
      <c r="AK49" s="41">
        <v>8</v>
      </c>
      <c r="AL49" s="41">
        <v>16</v>
      </c>
      <c r="AM49" s="41">
        <v>38</v>
      </c>
      <c r="AN49" s="41" t="s">
        <v>67</v>
      </c>
      <c r="AO49" s="41">
        <v>18</v>
      </c>
      <c r="AP49" s="41">
        <v>16</v>
      </c>
      <c r="AQ49" s="41">
        <v>30</v>
      </c>
      <c r="AR49" s="41" t="s">
        <v>69</v>
      </c>
      <c r="AS49" s="41">
        <v>8</v>
      </c>
      <c r="AT49" s="41">
        <v>19</v>
      </c>
      <c r="AU49" s="41" t="s">
        <v>67</v>
      </c>
      <c r="AV49" s="41">
        <v>9</v>
      </c>
      <c r="AW49" s="41">
        <v>27</v>
      </c>
      <c r="AX49" s="41">
        <v>34</v>
      </c>
      <c r="AY49" s="41">
        <v>61</v>
      </c>
      <c r="AZ49" s="56">
        <f t="shared" si="5"/>
        <v>0</v>
      </c>
      <c r="BA49" s="41" t="s">
        <v>69</v>
      </c>
      <c r="BB49" s="41">
        <v>32</v>
      </c>
      <c r="BC49" s="41">
        <v>36</v>
      </c>
      <c r="BD49" s="41">
        <v>28</v>
      </c>
      <c r="BE49" s="41">
        <v>64</v>
      </c>
      <c r="BF49" s="56">
        <f t="shared" si="6"/>
        <v>0</v>
      </c>
      <c r="BG49" s="41" t="s">
        <v>69</v>
      </c>
      <c r="BH49" s="41">
        <v>24</v>
      </c>
      <c r="BI49" s="41">
        <v>23</v>
      </c>
      <c r="BJ49" s="41">
        <v>21</v>
      </c>
      <c r="BK49" s="41">
        <v>44</v>
      </c>
      <c r="BL49" s="56">
        <f t="shared" si="7"/>
        <v>0</v>
      </c>
      <c r="BM49" s="41" t="s">
        <v>72</v>
      </c>
      <c r="BN49" s="41">
        <v>16</v>
      </c>
      <c r="BO49" s="41">
        <v>29</v>
      </c>
      <c r="BP49" s="41">
        <v>20</v>
      </c>
      <c r="BQ49" s="41">
        <v>49</v>
      </c>
      <c r="BR49" s="56">
        <f t="shared" si="8"/>
        <v>0</v>
      </c>
      <c r="BS49" s="41" t="s">
        <v>71</v>
      </c>
      <c r="BT49" s="41">
        <v>20</v>
      </c>
      <c r="BU49" s="41">
        <v>22</v>
      </c>
      <c r="BV49" s="41">
        <v>23</v>
      </c>
      <c r="BW49" s="41">
        <v>45</v>
      </c>
      <c r="BX49" s="56">
        <f t="shared" si="9"/>
        <v>0</v>
      </c>
      <c r="BY49" s="41" t="s">
        <v>71</v>
      </c>
      <c r="BZ49" s="41">
        <v>20</v>
      </c>
      <c r="CA49" s="41">
        <v>16</v>
      </c>
      <c r="CB49" s="41">
        <v>30</v>
      </c>
      <c r="CC49" s="41" t="s">
        <v>69</v>
      </c>
      <c r="CD49" s="41">
        <v>16</v>
      </c>
      <c r="CE49" s="41">
        <v>17</v>
      </c>
      <c r="CF49" s="41">
        <v>30</v>
      </c>
      <c r="CG49" s="41" t="s">
        <v>69</v>
      </c>
      <c r="CH49" s="41">
        <v>16</v>
      </c>
      <c r="CI49" s="41">
        <v>16</v>
      </c>
      <c r="CJ49" s="41">
        <v>40</v>
      </c>
      <c r="CK49" s="41" t="s">
        <v>67</v>
      </c>
      <c r="CL49" s="41">
        <v>9</v>
      </c>
      <c r="CM49" s="41">
        <v>15</v>
      </c>
      <c r="CN49" s="41" t="s">
        <v>69</v>
      </c>
      <c r="CO49" s="41">
        <v>8</v>
      </c>
      <c r="CP49" s="57">
        <f t="shared" si="10"/>
        <v>236</v>
      </c>
      <c r="CQ49" s="57">
        <f t="shared" si="11"/>
        <v>92</v>
      </c>
      <c r="CR49" s="58">
        <f t="shared" si="12"/>
        <v>6.56</v>
      </c>
      <c r="CS49" s="57" t="str">
        <f t="shared" si="13"/>
        <v>HSC</v>
      </c>
      <c r="CT49" s="57">
        <f t="shared" si="14"/>
        <v>0</v>
      </c>
      <c r="CU49" s="57">
        <f t="shared" si="15"/>
        <v>0</v>
      </c>
      <c r="CV49" s="57">
        <f t="shared" si="18"/>
        <v>0</v>
      </c>
      <c r="CW49" s="57">
        <f t="shared" si="19"/>
        <v>38</v>
      </c>
    </row>
    <row r="50" spans="1:101">
      <c r="A50" s="50">
        <v>42</v>
      </c>
      <c r="B50" s="41" t="s">
        <v>194</v>
      </c>
      <c r="C50" s="66" t="s">
        <v>254</v>
      </c>
      <c r="D50" s="41">
        <v>33</v>
      </c>
      <c r="E50" s="41">
        <v>32</v>
      </c>
      <c r="F50" s="41">
        <v>65</v>
      </c>
      <c r="G50" s="56">
        <f t="shared" si="0"/>
        <v>0</v>
      </c>
      <c r="H50" s="41" t="s">
        <v>69</v>
      </c>
      <c r="I50" s="41">
        <v>32</v>
      </c>
      <c r="J50" s="41">
        <v>28</v>
      </c>
      <c r="K50" s="41">
        <v>24</v>
      </c>
      <c r="L50" s="41">
        <v>52</v>
      </c>
      <c r="M50" s="56">
        <f t="shared" si="1"/>
        <v>0</v>
      </c>
      <c r="N50" s="41" t="s">
        <v>68</v>
      </c>
      <c r="O50" s="41">
        <v>24</v>
      </c>
      <c r="P50" s="41">
        <v>31</v>
      </c>
      <c r="Q50" s="41">
        <v>25</v>
      </c>
      <c r="R50" s="41">
        <v>56</v>
      </c>
      <c r="S50" s="56">
        <f t="shared" si="2"/>
        <v>0</v>
      </c>
      <c r="T50" s="41" t="s">
        <v>70</v>
      </c>
      <c r="U50" s="41">
        <v>28</v>
      </c>
      <c r="V50" s="41">
        <v>29</v>
      </c>
      <c r="W50" s="41">
        <v>21</v>
      </c>
      <c r="X50" s="41">
        <v>50</v>
      </c>
      <c r="Y50" s="56">
        <f t="shared" si="3"/>
        <v>0</v>
      </c>
      <c r="Z50" s="41" t="s">
        <v>68</v>
      </c>
      <c r="AA50" s="41">
        <v>24</v>
      </c>
      <c r="AB50" s="41">
        <v>35</v>
      </c>
      <c r="AC50" s="41">
        <v>43</v>
      </c>
      <c r="AD50" s="41">
        <v>78</v>
      </c>
      <c r="AE50" s="56">
        <f t="shared" si="4"/>
        <v>0</v>
      </c>
      <c r="AF50" s="41" t="s">
        <v>67</v>
      </c>
      <c r="AG50" s="41">
        <v>36</v>
      </c>
      <c r="AH50" s="41">
        <v>23</v>
      </c>
      <c r="AI50" s="41">
        <v>44</v>
      </c>
      <c r="AJ50" s="41" t="s">
        <v>65</v>
      </c>
      <c r="AK50" s="41">
        <v>10</v>
      </c>
      <c r="AL50" s="41">
        <v>21</v>
      </c>
      <c r="AM50" s="41">
        <v>40</v>
      </c>
      <c r="AN50" s="41" t="s">
        <v>65</v>
      </c>
      <c r="AO50" s="41">
        <v>20</v>
      </c>
      <c r="AP50" s="41">
        <v>22</v>
      </c>
      <c r="AQ50" s="41">
        <v>42</v>
      </c>
      <c r="AR50" s="41" t="s">
        <v>65</v>
      </c>
      <c r="AS50" s="41">
        <v>10</v>
      </c>
      <c r="AT50" s="41">
        <v>19</v>
      </c>
      <c r="AU50" s="41" t="s">
        <v>67</v>
      </c>
      <c r="AV50" s="41">
        <v>9</v>
      </c>
      <c r="AW50" s="41">
        <v>39</v>
      </c>
      <c r="AX50" s="41">
        <v>36</v>
      </c>
      <c r="AY50" s="41">
        <v>75</v>
      </c>
      <c r="AZ50" s="56">
        <f t="shared" si="5"/>
        <v>0</v>
      </c>
      <c r="BA50" s="41" t="s">
        <v>67</v>
      </c>
      <c r="BB50" s="41">
        <v>36</v>
      </c>
      <c r="BC50" s="41">
        <v>35</v>
      </c>
      <c r="BD50" s="41">
        <v>32</v>
      </c>
      <c r="BE50" s="41">
        <v>67</v>
      </c>
      <c r="BF50" s="56">
        <f t="shared" si="6"/>
        <v>0</v>
      </c>
      <c r="BG50" s="41" t="s">
        <v>69</v>
      </c>
      <c r="BH50" s="41">
        <v>24</v>
      </c>
      <c r="BI50" s="41">
        <v>32</v>
      </c>
      <c r="BJ50" s="41">
        <v>25</v>
      </c>
      <c r="BK50" s="41">
        <v>57</v>
      </c>
      <c r="BL50" s="56">
        <f t="shared" si="7"/>
        <v>0</v>
      </c>
      <c r="BM50" s="41" t="s">
        <v>70</v>
      </c>
      <c r="BN50" s="41">
        <v>28</v>
      </c>
      <c r="BO50" s="41">
        <v>29</v>
      </c>
      <c r="BP50" s="41">
        <v>29</v>
      </c>
      <c r="BQ50" s="41">
        <v>58</v>
      </c>
      <c r="BR50" s="56">
        <f t="shared" si="8"/>
        <v>0</v>
      </c>
      <c r="BS50" s="41" t="s">
        <v>70</v>
      </c>
      <c r="BT50" s="41">
        <v>28</v>
      </c>
      <c r="BU50" s="41">
        <v>20</v>
      </c>
      <c r="BV50" s="41">
        <v>34</v>
      </c>
      <c r="BW50" s="41">
        <v>54</v>
      </c>
      <c r="BX50" s="56">
        <f t="shared" si="9"/>
        <v>0</v>
      </c>
      <c r="BY50" s="41" t="s">
        <v>68</v>
      </c>
      <c r="BZ50" s="41">
        <v>24</v>
      </c>
      <c r="CA50" s="41">
        <v>23</v>
      </c>
      <c r="CB50" s="41">
        <v>44</v>
      </c>
      <c r="CC50" s="41" t="s">
        <v>65</v>
      </c>
      <c r="CD50" s="41">
        <v>20</v>
      </c>
      <c r="CE50" s="41">
        <v>23</v>
      </c>
      <c r="CF50" s="41">
        <v>40</v>
      </c>
      <c r="CG50" s="41" t="s">
        <v>65</v>
      </c>
      <c r="CH50" s="41">
        <v>20</v>
      </c>
      <c r="CI50" s="41">
        <v>23</v>
      </c>
      <c r="CJ50" s="41">
        <v>41</v>
      </c>
      <c r="CK50" s="41" t="s">
        <v>65</v>
      </c>
      <c r="CL50" s="41">
        <v>10</v>
      </c>
      <c r="CM50" s="41">
        <v>23</v>
      </c>
      <c r="CN50" s="41" t="s">
        <v>65</v>
      </c>
      <c r="CO50" s="41">
        <v>10</v>
      </c>
      <c r="CP50" s="57">
        <f t="shared" si="10"/>
        <v>284</v>
      </c>
      <c r="CQ50" s="57">
        <f t="shared" si="11"/>
        <v>109</v>
      </c>
      <c r="CR50" s="58">
        <f t="shared" si="12"/>
        <v>7.86</v>
      </c>
      <c r="CS50" s="57" t="str">
        <f t="shared" si="13"/>
        <v>Dist</v>
      </c>
      <c r="CT50" s="57">
        <f t="shared" si="14"/>
        <v>0</v>
      </c>
      <c r="CU50" s="57">
        <f t="shared" si="15"/>
        <v>0</v>
      </c>
      <c r="CV50" s="57">
        <f t="shared" si="18"/>
        <v>0</v>
      </c>
      <c r="CW50" s="57">
        <f t="shared" si="19"/>
        <v>13</v>
      </c>
    </row>
    <row r="51" spans="1:101">
      <c r="A51" s="50">
        <v>43</v>
      </c>
      <c r="B51" s="41" t="s">
        <v>195</v>
      </c>
      <c r="C51" s="66" t="s">
        <v>255</v>
      </c>
      <c r="D51" s="41">
        <v>35</v>
      </c>
      <c r="E51" s="41">
        <v>31</v>
      </c>
      <c r="F51" s="41">
        <v>66</v>
      </c>
      <c r="G51" s="56">
        <f t="shared" si="0"/>
        <v>0</v>
      </c>
      <c r="H51" s="41" t="s">
        <v>69</v>
      </c>
      <c r="I51" s="41">
        <v>32</v>
      </c>
      <c r="J51" s="41">
        <v>36</v>
      </c>
      <c r="K51" s="41">
        <v>32</v>
      </c>
      <c r="L51" s="41">
        <v>68</v>
      </c>
      <c r="M51" s="56">
        <f t="shared" si="1"/>
        <v>0</v>
      </c>
      <c r="N51" s="41" t="s">
        <v>69</v>
      </c>
      <c r="O51" s="41">
        <v>32</v>
      </c>
      <c r="P51" s="41">
        <v>30</v>
      </c>
      <c r="Q51" s="41">
        <v>29</v>
      </c>
      <c r="R51" s="41">
        <v>59</v>
      </c>
      <c r="S51" s="56">
        <f t="shared" si="2"/>
        <v>0</v>
      </c>
      <c r="T51" s="41" t="s">
        <v>70</v>
      </c>
      <c r="U51" s="41">
        <v>28</v>
      </c>
      <c r="V51" s="41">
        <v>34</v>
      </c>
      <c r="W51" s="41">
        <v>20</v>
      </c>
      <c r="X51" s="41">
        <v>54</v>
      </c>
      <c r="Y51" s="56">
        <f t="shared" si="3"/>
        <v>0</v>
      </c>
      <c r="Z51" s="41" t="s">
        <v>68</v>
      </c>
      <c r="AA51" s="41">
        <v>24</v>
      </c>
      <c r="AB51" s="41">
        <v>45</v>
      </c>
      <c r="AC51" s="41">
        <v>38</v>
      </c>
      <c r="AD51" s="41">
        <v>83</v>
      </c>
      <c r="AE51" s="56">
        <f t="shared" si="4"/>
        <v>0</v>
      </c>
      <c r="AF51" s="41" t="s">
        <v>65</v>
      </c>
      <c r="AG51" s="41">
        <v>40</v>
      </c>
      <c r="AH51" s="41">
        <v>20</v>
      </c>
      <c r="AI51" s="41">
        <v>40</v>
      </c>
      <c r="AJ51" s="41" t="s">
        <v>65</v>
      </c>
      <c r="AK51" s="41">
        <v>10</v>
      </c>
      <c r="AL51" s="41">
        <v>20</v>
      </c>
      <c r="AM51" s="41">
        <v>38</v>
      </c>
      <c r="AN51" s="41" t="s">
        <v>67</v>
      </c>
      <c r="AO51" s="41">
        <v>18</v>
      </c>
      <c r="AP51" s="41">
        <v>21</v>
      </c>
      <c r="AQ51" s="41">
        <v>40</v>
      </c>
      <c r="AR51" s="41" t="s">
        <v>65</v>
      </c>
      <c r="AS51" s="41">
        <v>10</v>
      </c>
      <c r="AT51" s="41">
        <v>20</v>
      </c>
      <c r="AU51" s="41" t="s">
        <v>65</v>
      </c>
      <c r="AV51" s="41">
        <v>10</v>
      </c>
      <c r="AW51" s="41">
        <v>32</v>
      </c>
      <c r="AX51" s="41">
        <v>36</v>
      </c>
      <c r="AY51" s="41">
        <v>68</v>
      </c>
      <c r="AZ51" s="56">
        <f t="shared" si="5"/>
        <v>0</v>
      </c>
      <c r="BA51" s="41" t="s">
        <v>69</v>
      </c>
      <c r="BB51" s="41">
        <v>32</v>
      </c>
      <c r="BC51" s="41">
        <v>36</v>
      </c>
      <c r="BD51" s="41">
        <v>28</v>
      </c>
      <c r="BE51" s="41">
        <v>64</v>
      </c>
      <c r="BF51" s="56">
        <f t="shared" si="6"/>
        <v>0</v>
      </c>
      <c r="BG51" s="41" t="s">
        <v>69</v>
      </c>
      <c r="BH51" s="41">
        <v>24</v>
      </c>
      <c r="BI51" s="41">
        <v>32</v>
      </c>
      <c r="BJ51" s="41">
        <v>26</v>
      </c>
      <c r="BK51" s="41">
        <v>58</v>
      </c>
      <c r="BL51" s="56">
        <f t="shared" si="7"/>
        <v>0</v>
      </c>
      <c r="BM51" s="41" t="s">
        <v>70</v>
      </c>
      <c r="BN51" s="41">
        <v>28</v>
      </c>
      <c r="BO51" s="41">
        <v>29</v>
      </c>
      <c r="BP51" s="41">
        <v>34</v>
      </c>
      <c r="BQ51" s="41">
        <v>63</v>
      </c>
      <c r="BR51" s="56">
        <f t="shared" si="8"/>
        <v>0</v>
      </c>
      <c r="BS51" s="41" t="s">
        <v>69</v>
      </c>
      <c r="BT51" s="41">
        <v>32</v>
      </c>
      <c r="BU51" s="41">
        <v>26</v>
      </c>
      <c r="BV51" s="41">
        <v>36</v>
      </c>
      <c r="BW51" s="41">
        <v>62</v>
      </c>
      <c r="BX51" s="56">
        <f t="shared" si="9"/>
        <v>0</v>
      </c>
      <c r="BY51" s="41" t="s">
        <v>69</v>
      </c>
      <c r="BZ51" s="41">
        <v>32</v>
      </c>
      <c r="CA51" s="41">
        <v>21</v>
      </c>
      <c r="CB51" s="41">
        <v>42</v>
      </c>
      <c r="CC51" s="41" t="s">
        <v>65</v>
      </c>
      <c r="CD51" s="41">
        <v>20</v>
      </c>
      <c r="CE51" s="41">
        <v>21</v>
      </c>
      <c r="CF51" s="41">
        <v>39</v>
      </c>
      <c r="CG51" s="41" t="s">
        <v>65</v>
      </c>
      <c r="CH51" s="41">
        <v>20</v>
      </c>
      <c r="CI51" s="41">
        <v>21</v>
      </c>
      <c r="CJ51" s="41">
        <v>43</v>
      </c>
      <c r="CK51" s="41" t="s">
        <v>65</v>
      </c>
      <c r="CL51" s="41">
        <v>10</v>
      </c>
      <c r="CM51" s="41">
        <v>21</v>
      </c>
      <c r="CN51" s="41" t="s">
        <v>65</v>
      </c>
      <c r="CO51" s="41">
        <v>10</v>
      </c>
      <c r="CP51" s="57">
        <f t="shared" si="10"/>
        <v>304</v>
      </c>
      <c r="CQ51" s="57">
        <f t="shared" si="11"/>
        <v>108</v>
      </c>
      <c r="CR51" s="58">
        <f t="shared" si="12"/>
        <v>8.24</v>
      </c>
      <c r="CS51" s="57" t="str">
        <f t="shared" si="13"/>
        <v>Dist</v>
      </c>
      <c r="CT51" s="57">
        <f t="shared" si="14"/>
        <v>0</v>
      </c>
      <c r="CU51" s="57">
        <f t="shared" si="15"/>
        <v>0</v>
      </c>
      <c r="CV51" s="57">
        <f t="shared" si="18"/>
        <v>0</v>
      </c>
      <c r="CW51" s="57">
        <f t="shared" si="19"/>
        <v>7</v>
      </c>
    </row>
    <row r="52" spans="1:101">
      <c r="A52" s="50">
        <v>44</v>
      </c>
      <c r="B52" s="41" t="s">
        <v>94</v>
      </c>
      <c r="C52" s="66" t="s">
        <v>256</v>
      </c>
      <c r="D52" s="41">
        <v>25</v>
      </c>
      <c r="E52" s="41">
        <v>39</v>
      </c>
      <c r="F52" s="41">
        <v>64</v>
      </c>
      <c r="G52" s="56">
        <f t="shared" si="0"/>
        <v>0</v>
      </c>
      <c r="H52" s="41" t="s">
        <v>69</v>
      </c>
      <c r="I52" s="41">
        <v>32</v>
      </c>
      <c r="J52" s="41">
        <v>30</v>
      </c>
      <c r="K52" s="41">
        <v>30</v>
      </c>
      <c r="L52" s="41">
        <v>60</v>
      </c>
      <c r="M52" s="56">
        <f t="shared" si="1"/>
        <v>0</v>
      </c>
      <c r="N52" s="41" t="s">
        <v>69</v>
      </c>
      <c r="O52" s="41">
        <v>32</v>
      </c>
      <c r="P52" s="41">
        <v>30</v>
      </c>
      <c r="Q52" s="41">
        <v>30</v>
      </c>
      <c r="R52" s="41">
        <v>60</v>
      </c>
      <c r="S52" s="56">
        <f t="shared" si="2"/>
        <v>0</v>
      </c>
      <c r="T52" s="41" t="s">
        <v>69</v>
      </c>
      <c r="U52" s="41">
        <v>32</v>
      </c>
      <c r="V52" s="41">
        <v>36</v>
      </c>
      <c r="W52" s="41">
        <v>24</v>
      </c>
      <c r="X52" s="41">
        <v>60</v>
      </c>
      <c r="Y52" s="56">
        <f t="shared" si="3"/>
        <v>0</v>
      </c>
      <c r="Z52" s="41" t="s">
        <v>69</v>
      </c>
      <c r="AA52" s="41">
        <v>32</v>
      </c>
      <c r="AB52" s="41">
        <v>36</v>
      </c>
      <c r="AC52" s="41">
        <v>46</v>
      </c>
      <c r="AD52" s="41">
        <v>82</v>
      </c>
      <c r="AE52" s="56">
        <f t="shared" si="4"/>
        <v>0</v>
      </c>
      <c r="AF52" s="41" t="s">
        <v>65</v>
      </c>
      <c r="AG52" s="41">
        <v>40</v>
      </c>
      <c r="AH52" s="41">
        <v>19</v>
      </c>
      <c r="AI52" s="41">
        <v>38</v>
      </c>
      <c r="AJ52" s="41" t="s">
        <v>67</v>
      </c>
      <c r="AK52" s="41">
        <v>9</v>
      </c>
      <c r="AL52" s="41">
        <v>20</v>
      </c>
      <c r="AM52" s="41">
        <v>38</v>
      </c>
      <c r="AN52" s="41" t="s">
        <v>67</v>
      </c>
      <c r="AO52" s="41">
        <v>18</v>
      </c>
      <c r="AP52" s="41">
        <v>20</v>
      </c>
      <c r="AQ52" s="41">
        <v>36</v>
      </c>
      <c r="AR52" s="41" t="s">
        <v>67</v>
      </c>
      <c r="AS52" s="41">
        <v>9</v>
      </c>
      <c r="AT52" s="41">
        <v>16</v>
      </c>
      <c r="AU52" s="41" t="s">
        <v>69</v>
      </c>
      <c r="AV52" s="41">
        <v>8</v>
      </c>
      <c r="AW52" s="41">
        <v>21</v>
      </c>
      <c r="AX52" s="41">
        <v>24</v>
      </c>
      <c r="AY52" s="41">
        <v>45</v>
      </c>
      <c r="AZ52" s="56">
        <f t="shared" si="5"/>
        <v>0</v>
      </c>
      <c r="BA52" s="41" t="s">
        <v>71</v>
      </c>
      <c r="BB52" s="41">
        <v>20</v>
      </c>
      <c r="BC52" s="41">
        <v>30</v>
      </c>
      <c r="BD52" s="41">
        <v>30</v>
      </c>
      <c r="BE52" s="41">
        <v>60</v>
      </c>
      <c r="BF52" s="56">
        <f t="shared" si="6"/>
        <v>0</v>
      </c>
      <c r="BG52" s="41" t="s">
        <v>69</v>
      </c>
      <c r="BH52" s="41">
        <v>24</v>
      </c>
      <c r="BI52" s="41">
        <v>32</v>
      </c>
      <c r="BJ52" s="41">
        <v>27</v>
      </c>
      <c r="BK52" s="41">
        <v>59</v>
      </c>
      <c r="BL52" s="56">
        <f t="shared" si="7"/>
        <v>0</v>
      </c>
      <c r="BM52" s="41" t="s">
        <v>70</v>
      </c>
      <c r="BN52" s="41">
        <v>28</v>
      </c>
      <c r="BO52" s="41">
        <v>38</v>
      </c>
      <c r="BP52" s="41">
        <v>42</v>
      </c>
      <c r="BQ52" s="41">
        <v>80</v>
      </c>
      <c r="BR52" s="56">
        <f t="shared" si="8"/>
        <v>0</v>
      </c>
      <c r="BS52" s="41" t="s">
        <v>65</v>
      </c>
      <c r="BT52" s="41">
        <v>40</v>
      </c>
      <c r="BU52" s="41">
        <v>28</v>
      </c>
      <c r="BV52" s="41">
        <v>22</v>
      </c>
      <c r="BW52" s="41">
        <v>50</v>
      </c>
      <c r="BX52" s="56">
        <f t="shared" si="9"/>
        <v>0</v>
      </c>
      <c r="BY52" s="41" t="s">
        <v>68</v>
      </c>
      <c r="BZ52" s="41">
        <v>24</v>
      </c>
      <c r="CA52" s="41">
        <v>20</v>
      </c>
      <c r="CB52" s="41">
        <v>44</v>
      </c>
      <c r="CC52" s="41" t="s">
        <v>65</v>
      </c>
      <c r="CD52" s="41">
        <v>20</v>
      </c>
      <c r="CE52" s="41">
        <v>20</v>
      </c>
      <c r="CF52" s="41">
        <v>35</v>
      </c>
      <c r="CG52" s="41" t="s">
        <v>67</v>
      </c>
      <c r="CH52" s="41">
        <v>18</v>
      </c>
      <c r="CI52" s="41">
        <v>21</v>
      </c>
      <c r="CJ52" s="41">
        <v>41</v>
      </c>
      <c r="CK52" s="41" t="s">
        <v>65</v>
      </c>
      <c r="CL52" s="41">
        <v>10</v>
      </c>
      <c r="CM52" s="41">
        <v>21</v>
      </c>
      <c r="CN52" s="41" t="s">
        <v>65</v>
      </c>
      <c r="CO52" s="41">
        <v>10</v>
      </c>
      <c r="CP52" s="57">
        <f t="shared" si="10"/>
        <v>304</v>
      </c>
      <c r="CQ52" s="57">
        <f t="shared" si="11"/>
        <v>102</v>
      </c>
      <c r="CR52" s="58">
        <f t="shared" si="12"/>
        <v>8.1199999999999992</v>
      </c>
      <c r="CS52" s="57" t="str">
        <f t="shared" si="13"/>
        <v>Dist</v>
      </c>
      <c r="CT52" s="57">
        <f t="shared" si="14"/>
        <v>0</v>
      </c>
      <c r="CU52" s="57">
        <f t="shared" si="15"/>
        <v>0</v>
      </c>
      <c r="CV52" s="57">
        <f t="shared" si="18"/>
        <v>0</v>
      </c>
      <c r="CW52" s="57">
        <f t="shared" si="19"/>
        <v>9</v>
      </c>
    </row>
    <row r="53" spans="1:101">
      <c r="A53" s="50">
        <v>45</v>
      </c>
      <c r="B53" s="41" t="s">
        <v>95</v>
      </c>
      <c r="C53" s="66" t="s">
        <v>257</v>
      </c>
      <c r="D53" s="41">
        <v>19</v>
      </c>
      <c r="E53" s="41">
        <v>21</v>
      </c>
      <c r="F53" s="41">
        <v>40</v>
      </c>
      <c r="G53" s="56">
        <f t="shared" si="0"/>
        <v>0</v>
      </c>
      <c r="H53" s="41" t="s">
        <v>72</v>
      </c>
      <c r="I53" s="41">
        <v>16</v>
      </c>
      <c r="J53" s="41">
        <v>21</v>
      </c>
      <c r="K53" s="41">
        <v>25</v>
      </c>
      <c r="L53" s="41">
        <v>46</v>
      </c>
      <c r="M53" s="56">
        <f t="shared" si="1"/>
        <v>0</v>
      </c>
      <c r="N53" s="41" t="s">
        <v>71</v>
      </c>
      <c r="O53" s="41">
        <v>20</v>
      </c>
      <c r="P53" s="41">
        <v>26</v>
      </c>
      <c r="Q53" s="41">
        <v>21</v>
      </c>
      <c r="R53" s="41">
        <v>47</v>
      </c>
      <c r="S53" s="56">
        <f t="shared" si="2"/>
        <v>0</v>
      </c>
      <c r="T53" s="41" t="s">
        <v>71</v>
      </c>
      <c r="U53" s="41">
        <v>20</v>
      </c>
      <c r="V53" s="41">
        <v>17</v>
      </c>
      <c r="W53" s="41">
        <v>28</v>
      </c>
      <c r="X53" s="41">
        <v>45</v>
      </c>
      <c r="Y53" s="56">
        <f t="shared" si="3"/>
        <v>0</v>
      </c>
      <c r="Z53" s="41" t="s">
        <v>71</v>
      </c>
      <c r="AA53" s="41">
        <v>20</v>
      </c>
      <c r="AB53" s="41">
        <v>32</v>
      </c>
      <c r="AC53" s="41">
        <v>33</v>
      </c>
      <c r="AD53" s="41">
        <v>65</v>
      </c>
      <c r="AE53" s="56">
        <f t="shared" si="4"/>
        <v>0</v>
      </c>
      <c r="AF53" s="41" t="s">
        <v>69</v>
      </c>
      <c r="AG53" s="41">
        <v>32</v>
      </c>
      <c r="AH53" s="41">
        <v>18</v>
      </c>
      <c r="AI53" s="41">
        <v>27</v>
      </c>
      <c r="AJ53" s="41" t="s">
        <v>69</v>
      </c>
      <c r="AK53" s="41">
        <v>8</v>
      </c>
      <c r="AL53" s="41">
        <v>17</v>
      </c>
      <c r="AM53" s="41">
        <v>30</v>
      </c>
      <c r="AN53" s="41" t="s">
        <v>69</v>
      </c>
      <c r="AO53" s="41">
        <v>16</v>
      </c>
      <c r="AP53" s="41">
        <v>17</v>
      </c>
      <c r="AQ53" s="41">
        <v>30</v>
      </c>
      <c r="AR53" s="41" t="s">
        <v>69</v>
      </c>
      <c r="AS53" s="41">
        <v>8</v>
      </c>
      <c r="AT53" s="41">
        <v>13</v>
      </c>
      <c r="AU53" s="41" t="s">
        <v>68</v>
      </c>
      <c r="AV53" s="41">
        <v>6</v>
      </c>
      <c r="AW53" s="41">
        <v>22</v>
      </c>
      <c r="AX53" s="41">
        <v>7</v>
      </c>
      <c r="AY53" s="41">
        <v>29</v>
      </c>
      <c r="AZ53" s="56">
        <f t="shared" si="5"/>
        <v>0</v>
      </c>
      <c r="BA53" s="41" t="s">
        <v>66</v>
      </c>
      <c r="BB53" s="41">
        <v>0</v>
      </c>
      <c r="BC53" s="41">
        <v>25</v>
      </c>
      <c r="BD53" s="41">
        <v>28</v>
      </c>
      <c r="BE53" s="41">
        <v>53</v>
      </c>
      <c r="BF53" s="56">
        <f t="shared" si="6"/>
        <v>0</v>
      </c>
      <c r="BG53" s="41" t="s">
        <v>68</v>
      </c>
      <c r="BH53" s="41">
        <v>18</v>
      </c>
      <c r="BI53" s="41">
        <v>28</v>
      </c>
      <c r="BJ53" s="41">
        <v>15</v>
      </c>
      <c r="BK53" s="41">
        <v>43</v>
      </c>
      <c r="BL53" s="56">
        <f t="shared" si="7"/>
        <v>0</v>
      </c>
      <c r="BM53" s="41" t="s">
        <v>66</v>
      </c>
      <c r="BN53" s="41">
        <v>0</v>
      </c>
      <c r="BO53" s="41">
        <v>28</v>
      </c>
      <c r="BP53" s="41">
        <v>26</v>
      </c>
      <c r="BQ53" s="41">
        <v>54</v>
      </c>
      <c r="BR53" s="56">
        <f t="shared" si="8"/>
        <v>0</v>
      </c>
      <c r="BS53" s="41" t="s">
        <v>68</v>
      </c>
      <c r="BT53" s="41">
        <v>24</v>
      </c>
      <c r="BU53" s="41">
        <v>15</v>
      </c>
      <c r="BV53" s="41">
        <v>25</v>
      </c>
      <c r="BW53" s="41">
        <v>40</v>
      </c>
      <c r="BX53" s="56">
        <f t="shared" si="9"/>
        <v>0</v>
      </c>
      <c r="BY53" s="41" t="s">
        <v>72</v>
      </c>
      <c r="BZ53" s="41">
        <v>16</v>
      </c>
      <c r="CA53" s="41">
        <v>19</v>
      </c>
      <c r="CB53" s="41">
        <v>35</v>
      </c>
      <c r="CC53" s="41" t="s">
        <v>67</v>
      </c>
      <c r="CD53" s="41">
        <v>18</v>
      </c>
      <c r="CE53" s="41">
        <v>18</v>
      </c>
      <c r="CF53" s="41">
        <v>32</v>
      </c>
      <c r="CG53" s="41" t="s">
        <v>69</v>
      </c>
      <c r="CH53" s="41">
        <v>16</v>
      </c>
      <c r="CI53" s="41">
        <v>18</v>
      </c>
      <c r="CJ53" s="41">
        <v>32</v>
      </c>
      <c r="CK53" s="41" t="s">
        <v>69</v>
      </c>
      <c r="CL53" s="41">
        <v>8</v>
      </c>
      <c r="CM53" s="41">
        <v>17</v>
      </c>
      <c r="CN53" s="41" t="s">
        <v>69</v>
      </c>
      <c r="CO53" s="41">
        <v>8</v>
      </c>
      <c r="CP53" s="57">
        <f t="shared" si="10"/>
        <v>166</v>
      </c>
      <c r="CQ53" s="57">
        <f t="shared" si="11"/>
        <v>88</v>
      </c>
      <c r="CR53" s="58">
        <f t="shared" si="12"/>
        <v>0</v>
      </c>
      <c r="CS53" s="57" t="str">
        <f t="shared" si="13"/>
        <v>Fail</v>
      </c>
      <c r="CT53" s="57">
        <f t="shared" si="14"/>
        <v>2</v>
      </c>
      <c r="CU53" s="57">
        <f t="shared" si="15"/>
        <v>0</v>
      </c>
      <c r="CV53" s="57">
        <f t="shared" si="18"/>
        <v>2</v>
      </c>
      <c r="CW53" s="57" t="str">
        <f t="shared" si="19"/>
        <v>-</v>
      </c>
    </row>
    <row r="54" spans="1:101">
      <c r="A54" s="50">
        <v>46</v>
      </c>
      <c r="B54" s="41" t="s">
        <v>96</v>
      </c>
      <c r="C54" s="66" t="s">
        <v>258</v>
      </c>
      <c r="D54" s="41">
        <v>33</v>
      </c>
      <c r="E54" s="41">
        <v>44</v>
      </c>
      <c r="F54" s="41">
        <v>77</v>
      </c>
      <c r="G54" s="56">
        <f t="shared" si="0"/>
        <v>0</v>
      </c>
      <c r="H54" s="41" t="s">
        <v>67</v>
      </c>
      <c r="I54" s="41">
        <v>36</v>
      </c>
      <c r="J54" s="41">
        <v>38</v>
      </c>
      <c r="K54" s="41">
        <v>32</v>
      </c>
      <c r="L54" s="41">
        <v>70</v>
      </c>
      <c r="M54" s="56">
        <f t="shared" si="1"/>
        <v>0</v>
      </c>
      <c r="N54" s="41" t="s">
        <v>67</v>
      </c>
      <c r="O54" s="41">
        <v>36</v>
      </c>
      <c r="P54" s="41">
        <v>38</v>
      </c>
      <c r="Q54" s="41">
        <v>32</v>
      </c>
      <c r="R54" s="41">
        <v>70</v>
      </c>
      <c r="S54" s="56">
        <f t="shared" si="2"/>
        <v>0</v>
      </c>
      <c r="T54" s="41" t="s">
        <v>67</v>
      </c>
      <c r="U54" s="41">
        <v>36</v>
      </c>
      <c r="V54" s="41">
        <v>28</v>
      </c>
      <c r="W54" s="41">
        <v>26</v>
      </c>
      <c r="X54" s="41">
        <v>54</v>
      </c>
      <c r="Y54" s="56">
        <f t="shared" si="3"/>
        <v>0</v>
      </c>
      <c r="Z54" s="41" t="s">
        <v>68</v>
      </c>
      <c r="AA54" s="41">
        <v>24</v>
      </c>
      <c r="AB54" s="41">
        <v>41</v>
      </c>
      <c r="AC54" s="41">
        <v>42</v>
      </c>
      <c r="AD54" s="41">
        <v>83</v>
      </c>
      <c r="AE54" s="56">
        <f t="shared" si="4"/>
        <v>0</v>
      </c>
      <c r="AF54" s="41" t="s">
        <v>65</v>
      </c>
      <c r="AG54" s="41">
        <v>40</v>
      </c>
      <c r="AH54" s="41">
        <v>23</v>
      </c>
      <c r="AI54" s="41">
        <v>43</v>
      </c>
      <c r="AJ54" s="41" t="s">
        <v>65</v>
      </c>
      <c r="AK54" s="41">
        <v>10</v>
      </c>
      <c r="AL54" s="41">
        <v>23</v>
      </c>
      <c r="AM54" s="41">
        <v>43</v>
      </c>
      <c r="AN54" s="41" t="s">
        <v>65</v>
      </c>
      <c r="AO54" s="41">
        <v>20</v>
      </c>
      <c r="AP54" s="41">
        <v>23</v>
      </c>
      <c r="AQ54" s="41">
        <v>42</v>
      </c>
      <c r="AR54" s="41" t="s">
        <v>65</v>
      </c>
      <c r="AS54" s="41">
        <v>10</v>
      </c>
      <c r="AT54" s="41">
        <v>21</v>
      </c>
      <c r="AU54" s="41" t="s">
        <v>65</v>
      </c>
      <c r="AV54" s="41">
        <v>10</v>
      </c>
      <c r="AW54" s="41">
        <v>29</v>
      </c>
      <c r="AX54" s="41">
        <v>20</v>
      </c>
      <c r="AY54" s="41">
        <v>49</v>
      </c>
      <c r="AZ54" s="56">
        <f t="shared" si="5"/>
        <v>0</v>
      </c>
      <c r="BA54" s="41" t="s">
        <v>71</v>
      </c>
      <c r="BB54" s="41">
        <v>20</v>
      </c>
      <c r="BC54" s="41">
        <v>32</v>
      </c>
      <c r="BD54" s="41">
        <v>39</v>
      </c>
      <c r="BE54" s="41">
        <v>71</v>
      </c>
      <c r="BF54" s="56">
        <f t="shared" si="6"/>
        <v>0</v>
      </c>
      <c r="BG54" s="41" t="s">
        <v>67</v>
      </c>
      <c r="BH54" s="41">
        <v>27</v>
      </c>
      <c r="BI54" s="41">
        <v>43</v>
      </c>
      <c r="BJ54" s="41">
        <v>33</v>
      </c>
      <c r="BK54" s="41">
        <v>76</v>
      </c>
      <c r="BL54" s="56">
        <f t="shared" si="7"/>
        <v>0</v>
      </c>
      <c r="BM54" s="41" t="s">
        <v>67</v>
      </c>
      <c r="BN54" s="41">
        <v>36</v>
      </c>
      <c r="BO54" s="41">
        <v>41</v>
      </c>
      <c r="BP54" s="41">
        <v>39</v>
      </c>
      <c r="BQ54" s="41">
        <v>80</v>
      </c>
      <c r="BR54" s="56">
        <f t="shared" si="8"/>
        <v>0</v>
      </c>
      <c r="BS54" s="41" t="s">
        <v>65</v>
      </c>
      <c r="BT54" s="41">
        <v>40</v>
      </c>
      <c r="BU54" s="41">
        <v>36</v>
      </c>
      <c r="BV54" s="41">
        <v>31</v>
      </c>
      <c r="BW54" s="41">
        <v>67</v>
      </c>
      <c r="BX54" s="56">
        <f t="shared" si="9"/>
        <v>0</v>
      </c>
      <c r="BY54" s="41" t="s">
        <v>69</v>
      </c>
      <c r="BZ54" s="41">
        <v>32</v>
      </c>
      <c r="CA54" s="41">
        <v>24</v>
      </c>
      <c r="CB54" s="41">
        <v>45</v>
      </c>
      <c r="CC54" s="41" t="s">
        <v>65</v>
      </c>
      <c r="CD54" s="41">
        <v>20</v>
      </c>
      <c r="CE54" s="41">
        <v>24</v>
      </c>
      <c r="CF54" s="41">
        <v>43</v>
      </c>
      <c r="CG54" s="41" t="s">
        <v>65</v>
      </c>
      <c r="CH54" s="41">
        <v>20</v>
      </c>
      <c r="CI54" s="41">
        <v>24</v>
      </c>
      <c r="CJ54" s="41">
        <v>45</v>
      </c>
      <c r="CK54" s="41" t="s">
        <v>65</v>
      </c>
      <c r="CL54" s="41">
        <v>10</v>
      </c>
      <c r="CM54" s="41">
        <v>23</v>
      </c>
      <c r="CN54" s="41" t="s">
        <v>65</v>
      </c>
      <c r="CO54" s="41">
        <v>10</v>
      </c>
      <c r="CP54" s="57">
        <f t="shared" si="10"/>
        <v>327</v>
      </c>
      <c r="CQ54" s="57">
        <f t="shared" si="11"/>
        <v>110</v>
      </c>
      <c r="CR54" s="58">
        <f t="shared" si="12"/>
        <v>8.74</v>
      </c>
      <c r="CS54" s="57" t="str">
        <f t="shared" si="13"/>
        <v>Dist</v>
      </c>
      <c r="CT54" s="57">
        <f t="shared" si="14"/>
        <v>0</v>
      </c>
      <c r="CU54" s="57">
        <f t="shared" si="15"/>
        <v>0</v>
      </c>
      <c r="CV54" s="57">
        <f t="shared" si="18"/>
        <v>0</v>
      </c>
      <c r="CW54" s="57">
        <f t="shared" si="19"/>
        <v>4</v>
      </c>
    </row>
    <row r="55" spans="1:101">
      <c r="A55" s="50">
        <v>47</v>
      </c>
      <c r="B55" s="41" t="s">
        <v>97</v>
      </c>
      <c r="C55" s="66" t="s">
        <v>259</v>
      </c>
      <c r="D55" s="41">
        <v>27</v>
      </c>
      <c r="E55" s="41">
        <v>30</v>
      </c>
      <c r="F55" s="41">
        <v>57</v>
      </c>
      <c r="G55" s="56">
        <f t="shared" si="0"/>
        <v>0</v>
      </c>
      <c r="H55" s="41" t="s">
        <v>70</v>
      </c>
      <c r="I55" s="41">
        <v>28</v>
      </c>
      <c r="J55" s="41">
        <v>25</v>
      </c>
      <c r="K55" s="41">
        <v>27</v>
      </c>
      <c r="L55" s="41">
        <v>52</v>
      </c>
      <c r="M55" s="56">
        <f t="shared" si="1"/>
        <v>0</v>
      </c>
      <c r="N55" s="41" t="s">
        <v>68</v>
      </c>
      <c r="O55" s="41">
        <v>24</v>
      </c>
      <c r="P55" s="41">
        <v>28</v>
      </c>
      <c r="Q55" s="41">
        <v>25</v>
      </c>
      <c r="R55" s="41">
        <v>53</v>
      </c>
      <c r="S55" s="56">
        <f t="shared" si="2"/>
        <v>0</v>
      </c>
      <c r="T55" s="41" t="s">
        <v>68</v>
      </c>
      <c r="U55" s="41">
        <v>24</v>
      </c>
      <c r="V55" s="41">
        <v>18</v>
      </c>
      <c r="W55" s="41">
        <v>27</v>
      </c>
      <c r="X55" s="41">
        <v>45</v>
      </c>
      <c r="Y55" s="56">
        <f t="shared" si="3"/>
        <v>0</v>
      </c>
      <c r="Z55" s="41" t="s">
        <v>71</v>
      </c>
      <c r="AA55" s="41">
        <v>20</v>
      </c>
      <c r="AB55" s="41">
        <v>31</v>
      </c>
      <c r="AC55" s="41">
        <v>38</v>
      </c>
      <c r="AD55" s="41">
        <v>69</v>
      </c>
      <c r="AE55" s="56">
        <f t="shared" si="4"/>
        <v>0</v>
      </c>
      <c r="AF55" s="41" t="s">
        <v>69</v>
      </c>
      <c r="AG55" s="41">
        <v>32</v>
      </c>
      <c r="AH55" s="41">
        <v>21</v>
      </c>
      <c r="AI55" s="41">
        <v>33</v>
      </c>
      <c r="AJ55" s="41" t="s">
        <v>67</v>
      </c>
      <c r="AK55" s="41">
        <v>9</v>
      </c>
      <c r="AL55" s="41">
        <v>20</v>
      </c>
      <c r="AM55" s="41">
        <v>36</v>
      </c>
      <c r="AN55" s="41" t="s">
        <v>67</v>
      </c>
      <c r="AO55" s="41">
        <v>18</v>
      </c>
      <c r="AP55" s="41">
        <v>20</v>
      </c>
      <c r="AQ55" s="41">
        <v>35</v>
      </c>
      <c r="AR55" s="41" t="s">
        <v>67</v>
      </c>
      <c r="AS55" s="41">
        <v>9</v>
      </c>
      <c r="AT55" s="41">
        <v>16</v>
      </c>
      <c r="AU55" s="41" t="s">
        <v>69</v>
      </c>
      <c r="AV55" s="41">
        <v>8</v>
      </c>
      <c r="AW55" s="41">
        <v>23</v>
      </c>
      <c r="AX55" s="41">
        <v>26</v>
      </c>
      <c r="AY55" s="41">
        <v>49</v>
      </c>
      <c r="AZ55" s="56">
        <f t="shared" si="5"/>
        <v>0</v>
      </c>
      <c r="BA55" s="41" t="s">
        <v>71</v>
      </c>
      <c r="BB55" s="41">
        <v>20</v>
      </c>
      <c r="BC55" s="41">
        <v>24</v>
      </c>
      <c r="BD55" s="41">
        <v>34</v>
      </c>
      <c r="BE55" s="41">
        <v>58</v>
      </c>
      <c r="BF55" s="56">
        <f t="shared" si="6"/>
        <v>0</v>
      </c>
      <c r="BG55" s="41" t="s">
        <v>70</v>
      </c>
      <c r="BH55" s="41">
        <v>21</v>
      </c>
      <c r="BI55" s="41">
        <v>27</v>
      </c>
      <c r="BJ55" s="41">
        <v>26</v>
      </c>
      <c r="BK55" s="41">
        <v>53</v>
      </c>
      <c r="BL55" s="56">
        <f t="shared" si="7"/>
        <v>0</v>
      </c>
      <c r="BM55" s="41" t="s">
        <v>68</v>
      </c>
      <c r="BN55" s="41">
        <v>24</v>
      </c>
      <c r="BO55" s="41">
        <v>26</v>
      </c>
      <c r="BP55" s="41">
        <v>20</v>
      </c>
      <c r="BQ55" s="41">
        <v>46</v>
      </c>
      <c r="BR55" s="56">
        <f t="shared" si="8"/>
        <v>0</v>
      </c>
      <c r="BS55" s="41" t="s">
        <v>71</v>
      </c>
      <c r="BT55" s="41">
        <v>20</v>
      </c>
      <c r="BU55" s="41">
        <v>27</v>
      </c>
      <c r="BV55" s="41">
        <v>25</v>
      </c>
      <c r="BW55" s="41">
        <v>52</v>
      </c>
      <c r="BX55" s="56">
        <f t="shared" si="9"/>
        <v>0</v>
      </c>
      <c r="BY55" s="41" t="s">
        <v>68</v>
      </c>
      <c r="BZ55" s="41">
        <v>24</v>
      </c>
      <c r="CA55" s="41">
        <v>20</v>
      </c>
      <c r="CB55" s="41">
        <v>37</v>
      </c>
      <c r="CC55" s="41" t="s">
        <v>67</v>
      </c>
      <c r="CD55" s="41">
        <v>18</v>
      </c>
      <c r="CE55" s="41">
        <v>19</v>
      </c>
      <c r="CF55" s="41">
        <v>32</v>
      </c>
      <c r="CG55" s="41" t="s">
        <v>69</v>
      </c>
      <c r="CH55" s="41">
        <v>16</v>
      </c>
      <c r="CI55" s="41">
        <v>19</v>
      </c>
      <c r="CJ55" s="41">
        <v>21</v>
      </c>
      <c r="CK55" s="41" t="s">
        <v>68</v>
      </c>
      <c r="CL55" s="41">
        <v>6</v>
      </c>
      <c r="CM55" s="41">
        <v>19</v>
      </c>
      <c r="CN55" s="41" t="s">
        <v>67</v>
      </c>
      <c r="CO55" s="41">
        <v>9</v>
      </c>
      <c r="CP55" s="57">
        <f t="shared" si="10"/>
        <v>237</v>
      </c>
      <c r="CQ55" s="57">
        <f t="shared" si="11"/>
        <v>93</v>
      </c>
      <c r="CR55" s="58">
        <f t="shared" si="12"/>
        <v>6.6</v>
      </c>
      <c r="CS55" s="57" t="str">
        <f t="shared" si="13"/>
        <v>HSC</v>
      </c>
      <c r="CT55" s="57">
        <f t="shared" si="14"/>
        <v>0</v>
      </c>
      <c r="CU55" s="57">
        <f t="shared" si="15"/>
        <v>0</v>
      </c>
      <c r="CV55" s="57">
        <f t="shared" si="18"/>
        <v>0</v>
      </c>
      <c r="CW55" s="57">
        <f t="shared" si="19"/>
        <v>36</v>
      </c>
    </row>
    <row r="56" spans="1:101">
      <c r="A56" s="50">
        <v>48</v>
      </c>
      <c r="B56" s="41" t="s">
        <v>196</v>
      </c>
      <c r="C56" s="66" t="s">
        <v>260</v>
      </c>
      <c r="D56" s="41">
        <v>15</v>
      </c>
      <c r="E56" s="41">
        <v>29</v>
      </c>
      <c r="F56" s="41">
        <v>44</v>
      </c>
      <c r="G56" s="56">
        <f t="shared" si="0"/>
        <v>0</v>
      </c>
      <c r="H56" s="41" t="s">
        <v>72</v>
      </c>
      <c r="I56" s="41">
        <v>16</v>
      </c>
      <c r="J56" s="41">
        <v>26</v>
      </c>
      <c r="K56" s="41">
        <v>20</v>
      </c>
      <c r="L56" s="41">
        <v>46</v>
      </c>
      <c r="M56" s="56">
        <f t="shared" si="1"/>
        <v>0</v>
      </c>
      <c r="N56" s="41" t="s">
        <v>71</v>
      </c>
      <c r="O56" s="41">
        <v>20</v>
      </c>
      <c r="P56" s="41">
        <v>26</v>
      </c>
      <c r="Q56" s="41">
        <v>23</v>
      </c>
      <c r="R56" s="41">
        <v>49</v>
      </c>
      <c r="S56" s="56">
        <f t="shared" si="2"/>
        <v>0</v>
      </c>
      <c r="T56" s="41" t="s">
        <v>71</v>
      </c>
      <c r="U56" s="41">
        <v>20</v>
      </c>
      <c r="V56" s="41">
        <v>25</v>
      </c>
      <c r="W56" s="41">
        <v>32</v>
      </c>
      <c r="X56" s="41">
        <v>57</v>
      </c>
      <c r="Y56" s="56">
        <f t="shared" si="3"/>
        <v>0</v>
      </c>
      <c r="Z56" s="41" t="s">
        <v>70</v>
      </c>
      <c r="AA56" s="41">
        <v>28</v>
      </c>
      <c r="AB56" s="41">
        <v>26</v>
      </c>
      <c r="AC56" s="41">
        <v>32</v>
      </c>
      <c r="AD56" s="41">
        <v>58</v>
      </c>
      <c r="AE56" s="56">
        <f t="shared" si="4"/>
        <v>0</v>
      </c>
      <c r="AF56" s="41" t="s">
        <v>70</v>
      </c>
      <c r="AG56" s="41">
        <v>28</v>
      </c>
      <c r="AH56" s="41">
        <v>19</v>
      </c>
      <c r="AI56" s="41">
        <v>35</v>
      </c>
      <c r="AJ56" s="41" t="s">
        <v>67</v>
      </c>
      <c r="AK56" s="41">
        <v>9</v>
      </c>
      <c r="AL56" s="41">
        <v>20</v>
      </c>
      <c r="AM56" s="41">
        <v>28</v>
      </c>
      <c r="AN56" s="41" t="s">
        <v>69</v>
      </c>
      <c r="AO56" s="41">
        <v>16</v>
      </c>
      <c r="AP56" s="41">
        <v>20</v>
      </c>
      <c r="AQ56" s="41">
        <v>38</v>
      </c>
      <c r="AR56" s="41" t="s">
        <v>67</v>
      </c>
      <c r="AS56" s="41">
        <v>9</v>
      </c>
      <c r="AT56" s="41">
        <v>18</v>
      </c>
      <c r="AU56" s="41" t="s">
        <v>67</v>
      </c>
      <c r="AV56" s="41">
        <v>9</v>
      </c>
      <c r="AW56" s="41">
        <v>24</v>
      </c>
      <c r="AX56" s="41">
        <v>5</v>
      </c>
      <c r="AY56" s="41">
        <v>29</v>
      </c>
      <c r="AZ56" s="56">
        <f t="shared" si="5"/>
        <v>0</v>
      </c>
      <c r="BA56" s="41" t="s">
        <v>66</v>
      </c>
      <c r="BB56" s="41">
        <v>0</v>
      </c>
      <c r="BC56" s="41">
        <v>21</v>
      </c>
      <c r="BD56" s="41">
        <v>24</v>
      </c>
      <c r="BE56" s="41">
        <v>45</v>
      </c>
      <c r="BF56" s="56">
        <f t="shared" si="6"/>
        <v>0</v>
      </c>
      <c r="BG56" s="41" t="s">
        <v>71</v>
      </c>
      <c r="BH56" s="41">
        <v>15</v>
      </c>
      <c r="BI56" s="41">
        <v>25</v>
      </c>
      <c r="BJ56" s="41">
        <v>17</v>
      </c>
      <c r="BK56" s="41">
        <v>42</v>
      </c>
      <c r="BL56" s="56">
        <f t="shared" si="7"/>
        <v>0</v>
      </c>
      <c r="BM56" s="41" t="s">
        <v>66</v>
      </c>
      <c r="BN56" s="41">
        <v>0</v>
      </c>
      <c r="BO56" s="41">
        <v>22</v>
      </c>
      <c r="BP56" s="41">
        <v>25</v>
      </c>
      <c r="BQ56" s="41">
        <v>47</v>
      </c>
      <c r="BR56" s="56">
        <f t="shared" si="8"/>
        <v>0</v>
      </c>
      <c r="BS56" s="41" t="s">
        <v>71</v>
      </c>
      <c r="BT56" s="41">
        <v>20</v>
      </c>
      <c r="BU56" s="41">
        <v>23</v>
      </c>
      <c r="BV56" s="41">
        <v>20</v>
      </c>
      <c r="BW56" s="41">
        <v>43</v>
      </c>
      <c r="BX56" s="56">
        <f t="shared" si="9"/>
        <v>0</v>
      </c>
      <c r="BY56" s="41" t="s">
        <v>72</v>
      </c>
      <c r="BZ56" s="41">
        <v>16</v>
      </c>
      <c r="CA56" s="41">
        <v>19</v>
      </c>
      <c r="CB56" s="41">
        <v>35</v>
      </c>
      <c r="CC56" s="41" t="s">
        <v>67</v>
      </c>
      <c r="CD56" s="41">
        <v>18</v>
      </c>
      <c r="CE56" s="41">
        <v>18</v>
      </c>
      <c r="CF56" s="41">
        <v>36</v>
      </c>
      <c r="CG56" s="41" t="s">
        <v>67</v>
      </c>
      <c r="CH56" s="41">
        <v>18</v>
      </c>
      <c r="CI56" s="41">
        <v>18</v>
      </c>
      <c r="CJ56" s="41">
        <v>37</v>
      </c>
      <c r="CK56" s="41" t="s">
        <v>67</v>
      </c>
      <c r="CL56" s="41">
        <v>9</v>
      </c>
      <c r="CM56" s="41">
        <v>18</v>
      </c>
      <c r="CN56" s="41" t="s">
        <v>67</v>
      </c>
      <c r="CO56" s="41">
        <v>9</v>
      </c>
      <c r="CP56" s="57">
        <f t="shared" si="10"/>
        <v>163</v>
      </c>
      <c r="CQ56" s="57">
        <f t="shared" si="11"/>
        <v>97</v>
      </c>
      <c r="CR56" s="58">
        <f t="shared" si="12"/>
        <v>0</v>
      </c>
      <c r="CS56" s="57" t="str">
        <f t="shared" si="13"/>
        <v>Fail</v>
      </c>
      <c r="CT56" s="57">
        <f t="shared" si="14"/>
        <v>2</v>
      </c>
      <c r="CU56" s="57">
        <f t="shared" si="15"/>
        <v>0</v>
      </c>
      <c r="CV56" s="57">
        <f t="shared" si="18"/>
        <v>2</v>
      </c>
      <c r="CW56" s="57" t="str">
        <f t="shared" si="19"/>
        <v>-</v>
      </c>
    </row>
    <row r="57" spans="1:101">
      <c r="A57" s="50">
        <v>49</v>
      </c>
      <c r="B57" s="41" t="s">
        <v>98</v>
      </c>
      <c r="C57" s="66" t="s">
        <v>261</v>
      </c>
      <c r="D57" s="41">
        <v>29</v>
      </c>
      <c r="E57" s="41">
        <v>22</v>
      </c>
      <c r="F57" s="41">
        <v>51</v>
      </c>
      <c r="G57" s="56">
        <f t="shared" si="0"/>
        <v>0</v>
      </c>
      <c r="H57" s="41" t="s">
        <v>68</v>
      </c>
      <c r="I57" s="41">
        <v>24</v>
      </c>
      <c r="J57" s="41">
        <v>32</v>
      </c>
      <c r="K57" s="41">
        <v>32</v>
      </c>
      <c r="L57" s="41">
        <v>64</v>
      </c>
      <c r="M57" s="56">
        <f t="shared" si="1"/>
        <v>0</v>
      </c>
      <c r="N57" s="41" t="s">
        <v>69</v>
      </c>
      <c r="O57" s="41">
        <v>32</v>
      </c>
      <c r="P57" s="41">
        <v>26</v>
      </c>
      <c r="Q57" s="41">
        <v>23</v>
      </c>
      <c r="R57" s="41">
        <v>49</v>
      </c>
      <c r="S57" s="56">
        <f t="shared" si="2"/>
        <v>0</v>
      </c>
      <c r="T57" s="41" t="s">
        <v>71</v>
      </c>
      <c r="U57" s="41">
        <v>20</v>
      </c>
      <c r="V57" s="41">
        <v>26</v>
      </c>
      <c r="W57" s="41">
        <v>27</v>
      </c>
      <c r="X57" s="41">
        <v>53</v>
      </c>
      <c r="Y57" s="56">
        <f t="shared" si="3"/>
        <v>0</v>
      </c>
      <c r="Z57" s="41" t="s">
        <v>68</v>
      </c>
      <c r="AA57" s="41">
        <v>24</v>
      </c>
      <c r="AB57" s="41">
        <v>35</v>
      </c>
      <c r="AC57" s="41">
        <v>38</v>
      </c>
      <c r="AD57" s="41">
        <v>73</v>
      </c>
      <c r="AE57" s="56">
        <f t="shared" si="4"/>
        <v>0</v>
      </c>
      <c r="AF57" s="41" t="s">
        <v>67</v>
      </c>
      <c r="AG57" s="41">
        <v>36</v>
      </c>
      <c r="AH57" s="41">
        <v>18</v>
      </c>
      <c r="AI57" s="41">
        <v>37</v>
      </c>
      <c r="AJ57" s="41" t="s">
        <v>67</v>
      </c>
      <c r="AK57" s="41">
        <v>9</v>
      </c>
      <c r="AL57" s="41">
        <v>16</v>
      </c>
      <c r="AM57" s="41">
        <v>40</v>
      </c>
      <c r="AN57" s="41" t="s">
        <v>67</v>
      </c>
      <c r="AO57" s="41">
        <v>18</v>
      </c>
      <c r="AP57" s="41">
        <v>16</v>
      </c>
      <c r="AQ57" s="41">
        <v>30</v>
      </c>
      <c r="AR57" s="41" t="s">
        <v>69</v>
      </c>
      <c r="AS57" s="41">
        <v>8</v>
      </c>
      <c r="AT57" s="41">
        <v>16</v>
      </c>
      <c r="AU57" s="41" t="s">
        <v>69</v>
      </c>
      <c r="AV57" s="41">
        <v>8</v>
      </c>
      <c r="AW57" s="41">
        <v>26</v>
      </c>
      <c r="AX57" s="41">
        <v>23</v>
      </c>
      <c r="AY57" s="41">
        <v>49</v>
      </c>
      <c r="AZ57" s="56">
        <f t="shared" si="5"/>
        <v>0</v>
      </c>
      <c r="BA57" s="41" t="s">
        <v>71</v>
      </c>
      <c r="BB57" s="41">
        <v>20</v>
      </c>
      <c r="BC57" s="41">
        <v>24</v>
      </c>
      <c r="BD57" s="41">
        <v>29</v>
      </c>
      <c r="BE57" s="41">
        <v>53</v>
      </c>
      <c r="BF57" s="56">
        <f t="shared" si="6"/>
        <v>0</v>
      </c>
      <c r="BG57" s="41" t="s">
        <v>68</v>
      </c>
      <c r="BH57" s="41">
        <v>18</v>
      </c>
      <c r="BI57" s="41">
        <v>31</v>
      </c>
      <c r="BJ57" s="41">
        <v>25</v>
      </c>
      <c r="BK57" s="41">
        <v>56</v>
      </c>
      <c r="BL57" s="56">
        <f t="shared" si="7"/>
        <v>0</v>
      </c>
      <c r="BM57" s="41" t="s">
        <v>70</v>
      </c>
      <c r="BN57" s="41">
        <v>28</v>
      </c>
      <c r="BO57" s="41">
        <v>30</v>
      </c>
      <c r="BP57" s="41">
        <v>35</v>
      </c>
      <c r="BQ57" s="41">
        <v>65</v>
      </c>
      <c r="BR57" s="56">
        <f t="shared" si="8"/>
        <v>0</v>
      </c>
      <c r="BS57" s="41" t="s">
        <v>69</v>
      </c>
      <c r="BT57" s="41">
        <v>32</v>
      </c>
      <c r="BU57" s="41">
        <v>34</v>
      </c>
      <c r="BV57" s="41">
        <v>30</v>
      </c>
      <c r="BW57" s="41">
        <v>64</v>
      </c>
      <c r="BX57" s="56">
        <f t="shared" si="9"/>
        <v>0</v>
      </c>
      <c r="BY57" s="41" t="s">
        <v>69</v>
      </c>
      <c r="BZ57" s="41">
        <v>32</v>
      </c>
      <c r="CA57" s="41">
        <v>21</v>
      </c>
      <c r="CB57" s="41">
        <v>38</v>
      </c>
      <c r="CC57" s="41" t="s">
        <v>67</v>
      </c>
      <c r="CD57" s="41">
        <v>18</v>
      </c>
      <c r="CE57" s="41">
        <v>21</v>
      </c>
      <c r="CF57" s="41">
        <v>41</v>
      </c>
      <c r="CG57" s="41" t="s">
        <v>65</v>
      </c>
      <c r="CH57" s="41">
        <v>20</v>
      </c>
      <c r="CI57" s="41">
        <v>22</v>
      </c>
      <c r="CJ57" s="41">
        <v>43</v>
      </c>
      <c r="CK57" s="41" t="s">
        <v>65</v>
      </c>
      <c r="CL57" s="41">
        <v>10</v>
      </c>
      <c r="CM57" s="41">
        <v>20</v>
      </c>
      <c r="CN57" s="41" t="s">
        <v>65</v>
      </c>
      <c r="CO57" s="41">
        <v>10</v>
      </c>
      <c r="CP57" s="57">
        <f t="shared" si="10"/>
        <v>266</v>
      </c>
      <c r="CQ57" s="57">
        <f t="shared" si="11"/>
        <v>101</v>
      </c>
      <c r="CR57" s="58">
        <f t="shared" si="12"/>
        <v>7.34</v>
      </c>
      <c r="CS57" s="57" t="str">
        <f t="shared" si="13"/>
        <v>FC</v>
      </c>
      <c r="CT57" s="57">
        <f t="shared" si="14"/>
        <v>0</v>
      </c>
      <c r="CU57" s="57">
        <f t="shared" si="15"/>
        <v>0</v>
      </c>
      <c r="CV57" s="57">
        <f t="shared" si="18"/>
        <v>0</v>
      </c>
      <c r="CW57" s="57">
        <f t="shared" si="19"/>
        <v>24</v>
      </c>
    </row>
    <row r="58" spans="1:101">
      <c r="A58" s="50">
        <v>50</v>
      </c>
      <c r="B58" s="41" t="s">
        <v>197</v>
      </c>
      <c r="C58" s="66" t="s">
        <v>262</v>
      </c>
      <c r="D58" s="41">
        <v>12</v>
      </c>
      <c r="E58" s="41">
        <v>20</v>
      </c>
      <c r="F58" s="41">
        <v>32</v>
      </c>
      <c r="G58" s="56">
        <f t="shared" si="0"/>
        <v>0</v>
      </c>
      <c r="H58" s="41" t="s">
        <v>66</v>
      </c>
      <c r="I58" s="41">
        <v>0</v>
      </c>
      <c r="J58" s="41">
        <v>27</v>
      </c>
      <c r="K58" s="41">
        <v>16</v>
      </c>
      <c r="L58" s="41">
        <v>43</v>
      </c>
      <c r="M58" s="56">
        <f t="shared" si="1"/>
        <v>0</v>
      </c>
      <c r="N58" s="41" t="s">
        <v>66</v>
      </c>
      <c r="O58" s="41">
        <v>0</v>
      </c>
      <c r="P58" s="41">
        <v>27</v>
      </c>
      <c r="Q58" s="41">
        <v>12</v>
      </c>
      <c r="R58" s="41">
        <v>39</v>
      </c>
      <c r="S58" s="56">
        <f t="shared" si="2"/>
        <v>0</v>
      </c>
      <c r="T58" s="41" t="s">
        <v>66</v>
      </c>
      <c r="U58" s="41">
        <v>0</v>
      </c>
      <c r="V58" s="41">
        <v>16</v>
      </c>
      <c r="W58" s="41">
        <v>15</v>
      </c>
      <c r="X58" s="41">
        <v>31</v>
      </c>
      <c r="Y58" s="56">
        <f t="shared" si="3"/>
        <v>0</v>
      </c>
      <c r="Z58" s="41" t="s">
        <v>66</v>
      </c>
      <c r="AA58" s="41">
        <v>0</v>
      </c>
      <c r="AB58" s="41">
        <v>26</v>
      </c>
      <c r="AC58" s="41">
        <v>29</v>
      </c>
      <c r="AD58" s="41">
        <v>55</v>
      </c>
      <c r="AE58" s="56">
        <f t="shared" si="4"/>
        <v>0</v>
      </c>
      <c r="AF58" s="41" t="s">
        <v>70</v>
      </c>
      <c r="AG58" s="41">
        <v>28</v>
      </c>
      <c r="AH58" s="41">
        <v>13</v>
      </c>
      <c r="AI58" s="41">
        <v>29</v>
      </c>
      <c r="AJ58" s="41" t="s">
        <v>70</v>
      </c>
      <c r="AK58" s="41">
        <v>7</v>
      </c>
      <c r="AL58" s="41">
        <v>13</v>
      </c>
      <c r="AM58" s="41">
        <v>22</v>
      </c>
      <c r="AN58" s="41" t="s">
        <v>71</v>
      </c>
      <c r="AO58" s="41">
        <v>10</v>
      </c>
      <c r="AP58" s="41">
        <v>13</v>
      </c>
      <c r="AQ58" s="41">
        <v>7</v>
      </c>
      <c r="AR58" s="41" t="s">
        <v>66</v>
      </c>
      <c r="AS58" s="41">
        <v>0</v>
      </c>
      <c r="AT58" s="41">
        <v>12</v>
      </c>
      <c r="AU58" s="41" t="s">
        <v>71</v>
      </c>
      <c r="AV58" s="41">
        <v>5</v>
      </c>
      <c r="AW58" s="41">
        <v>16</v>
      </c>
      <c r="AX58" s="41">
        <v>7</v>
      </c>
      <c r="AY58" s="41">
        <v>23</v>
      </c>
      <c r="AZ58" s="56">
        <f t="shared" si="5"/>
        <v>0</v>
      </c>
      <c r="BA58" s="41" t="s">
        <v>66</v>
      </c>
      <c r="BB58" s="41">
        <v>0</v>
      </c>
      <c r="BC58" s="41">
        <v>23</v>
      </c>
      <c r="BD58" s="41">
        <v>20</v>
      </c>
      <c r="BE58" s="41">
        <v>43</v>
      </c>
      <c r="BF58" s="56">
        <f t="shared" si="6"/>
        <v>0</v>
      </c>
      <c r="BG58" s="41" t="s">
        <v>72</v>
      </c>
      <c r="BH58" s="41">
        <v>12</v>
      </c>
      <c r="BI58" s="41">
        <v>15</v>
      </c>
      <c r="BJ58" s="41">
        <v>4</v>
      </c>
      <c r="BK58" s="41">
        <v>19</v>
      </c>
      <c r="BL58" s="56">
        <f t="shared" si="7"/>
        <v>0</v>
      </c>
      <c r="BM58" s="41" t="s">
        <v>66</v>
      </c>
      <c r="BN58" s="41">
        <v>0</v>
      </c>
      <c r="BO58" s="41">
        <v>22</v>
      </c>
      <c r="BP58" s="41">
        <v>12</v>
      </c>
      <c r="BQ58" s="41">
        <v>34</v>
      </c>
      <c r="BR58" s="56">
        <f t="shared" si="8"/>
        <v>0</v>
      </c>
      <c r="BS58" s="41" t="s">
        <v>66</v>
      </c>
      <c r="BT58" s="41">
        <v>0</v>
      </c>
      <c r="BU58" s="41">
        <v>31</v>
      </c>
      <c r="BV58" s="41">
        <v>14</v>
      </c>
      <c r="BW58" s="41">
        <v>45</v>
      </c>
      <c r="BX58" s="56">
        <f t="shared" si="9"/>
        <v>0</v>
      </c>
      <c r="BY58" s="41" t="s">
        <v>66</v>
      </c>
      <c r="BZ58" s="41">
        <v>0</v>
      </c>
      <c r="CA58" s="41">
        <v>14</v>
      </c>
      <c r="CB58" s="41">
        <v>22</v>
      </c>
      <c r="CC58" s="41" t="s">
        <v>71</v>
      </c>
      <c r="CD58" s="41">
        <v>10</v>
      </c>
      <c r="CE58" s="41">
        <v>14</v>
      </c>
      <c r="CF58" s="41">
        <v>37</v>
      </c>
      <c r="CG58" s="41" t="s">
        <v>69</v>
      </c>
      <c r="CH58" s="41">
        <v>16</v>
      </c>
      <c r="CI58" s="41">
        <v>14</v>
      </c>
      <c r="CJ58" s="41">
        <v>21</v>
      </c>
      <c r="CK58" s="41" t="s">
        <v>71</v>
      </c>
      <c r="CL58" s="41">
        <v>5</v>
      </c>
      <c r="CM58" s="41">
        <v>12</v>
      </c>
      <c r="CN58" s="41" t="s">
        <v>71</v>
      </c>
      <c r="CO58" s="41">
        <v>5</v>
      </c>
      <c r="CP58" s="57">
        <f t="shared" si="10"/>
        <v>40</v>
      </c>
      <c r="CQ58" s="57">
        <f t="shared" si="11"/>
        <v>58</v>
      </c>
      <c r="CR58" s="58">
        <f t="shared" si="12"/>
        <v>0</v>
      </c>
      <c r="CS58" s="57" t="str">
        <f t="shared" si="13"/>
        <v>Fail</v>
      </c>
      <c r="CT58" s="57">
        <f t="shared" si="14"/>
        <v>8</v>
      </c>
      <c r="CU58" s="57">
        <f t="shared" si="15"/>
        <v>1</v>
      </c>
      <c r="CV58" s="57">
        <f t="shared" si="18"/>
        <v>8</v>
      </c>
      <c r="CW58" s="57" t="str">
        <f t="shared" si="19"/>
        <v>-</v>
      </c>
    </row>
    <row r="59" spans="1:101">
      <c r="A59" s="50">
        <v>51</v>
      </c>
      <c r="B59" s="41" t="s">
        <v>99</v>
      </c>
      <c r="C59" s="66" t="s">
        <v>263</v>
      </c>
      <c r="D59" s="41">
        <v>40</v>
      </c>
      <c r="E59" s="41">
        <v>28</v>
      </c>
      <c r="F59" s="41">
        <v>68</v>
      </c>
      <c r="G59" s="56">
        <f t="shared" si="0"/>
        <v>0</v>
      </c>
      <c r="H59" s="41" t="s">
        <v>69</v>
      </c>
      <c r="I59" s="41">
        <v>32</v>
      </c>
      <c r="J59" s="41">
        <v>28</v>
      </c>
      <c r="K59" s="41">
        <v>26</v>
      </c>
      <c r="L59" s="41">
        <v>54</v>
      </c>
      <c r="M59" s="56">
        <f t="shared" si="1"/>
        <v>0</v>
      </c>
      <c r="N59" s="41" t="s">
        <v>68</v>
      </c>
      <c r="O59" s="41">
        <v>24</v>
      </c>
      <c r="P59" s="41">
        <v>37</v>
      </c>
      <c r="Q59" s="41">
        <v>25</v>
      </c>
      <c r="R59" s="41">
        <v>62</v>
      </c>
      <c r="S59" s="56">
        <f t="shared" si="2"/>
        <v>0</v>
      </c>
      <c r="T59" s="41" t="s">
        <v>69</v>
      </c>
      <c r="U59" s="41">
        <v>32</v>
      </c>
      <c r="V59" s="41">
        <v>36</v>
      </c>
      <c r="W59" s="41">
        <v>22</v>
      </c>
      <c r="X59" s="41">
        <v>58</v>
      </c>
      <c r="Y59" s="56">
        <f t="shared" si="3"/>
        <v>0</v>
      </c>
      <c r="Z59" s="41" t="s">
        <v>70</v>
      </c>
      <c r="AA59" s="41">
        <v>28</v>
      </c>
      <c r="AB59" s="41">
        <v>44</v>
      </c>
      <c r="AC59" s="41">
        <v>31</v>
      </c>
      <c r="AD59" s="41">
        <v>75</v>
      </c>
      <c r="AE59" s="56">
        <f t="shared" si="4"/>
        <v>0</v>
      </c>
      <c r="AF59" s="41" t="s">
        <v>67</v>
      </c>
      <c r="AG59" s="41">
        <v>36</v>
      </c>
      <c r="AH59" s="41">
        <v>18</v>
      </c>
      <c r="AI59" s="41">
        <v>32</v>
      </c>
      <c r="AJ59" s="41" t="s">
        <v>69</v>
      </c>
      <c r="AK59" s="41">
        <v>8</v>
      </c>
      <c r="AL59" s="41">
        <v>18</v>
      </c>
      <c r="AM59" s="41">
        <v>38</v>
      </c>
      <c r="AN59" s="41" t="s">
        <v>67</v>
      </c>
      <c r="AO59" s="41">
        <v>18</v>
      </c>
      <c r="AP59" s="41">
        <v>19</v>
      </c>
      <c r="AQ59" s="41">
        <v>42</v>
      </c>
      <c r="AR59" s="41" t="s">
        <v>65</v>
      </c>
      <c r="AS59" s="41">
        <v>10</v>
      </c>
      <c r="AT59" s="41">
        <v>16</v>
      </c>
      <c r="AU59" s="41" t="s">
        <v>69</v>
      </c>
      <c r="AV59" s="41">
        <v>8</v>
      </c>
      <c r="AW59" s="41">
        <v>35</v>
      </c>
      <c r="AX59" s="41">
        <v>26</v>
      </c>
      <c r="AY59" s="41">
        <v>61</v>
      </c>
      <c r="AZ59" s="56">
        <f t="shared" si="5"/>
        <v>0</v>
      </c>
      <c r="BA59" s="41" t="s">
        <v>69</v>
      </c>
      <c r="BB59" s="41">
        <v>32</v>
      </c>
      <c r="BC59" s="41">
        <v>33</v>
      </c>
      <c r="BD59" s="41">
        <v>31</v>
      </c>
      <c r="BE59" s="41">
        <v>64</v>
      </c>
      <c r="BF59" s="56">
        <f t="shared" si="6"/>
        <v>0</v>
      </c>
      <c r="BG59" s="41" t="s">
        <v>69</v>
      </c>
      <c r="BH59" s="41">
        <v>24</v>
      </c>
      <c r="BI59" s="41">
        <v>25</v>
      </c>
      <c r="BJ59" s="41">
        <v>20</v>
      </c>
      <c r="BK59" s="41">
        <v>45</v>
      </c>
      <c r="BL59" s="56">
        <f t="shared" si="7"/>
        <v>0</v>
      </c>
      <c r="BM59" s="41" t="s">
        <v>71</v>
      </c>
      <c r="BN59" s="41">
        <v>20</v>
      </c>
      <c r="BO59" s="41">
        <v>31</v>
      </c>
      <c r="BP59" s="41">
        <v>23</v>
      </c>
      <c r="BQ59" s="41">
        <v>54</v>
      </c>
      <c r="BR59" s="56">
        <f t="shared" si="8"/>
        <v>0</v>
      </c>
      <c r="BS59" s="41" t="s">
        <v>68</v>
      </c>
      <c r="BT59" s="41">
        <v>24</v>
      </c>
      <c r="BU59" s="41">
        <v>32</v>
      </c>
      <c r="BV59" s="41">
        <v>23</v>
      </c>
      <c r="BW59" s="41">
        <v>55</v>
      </c>
      <c r="BX59" s="56">
        <f t="shared" si="9"/>
        <v>0</v>
      </c>
      <c r="BY59" s="41" t="s">
        <v>70</v>
      </c>
      <c r="BZ59" s="41">
        <v>28</v>
      </c>
      <c r="CA59" s="41">
        <v>20</v>
      </c>
      <c r="CB59" s="41">
        <v>40</v>
      </c>
      <c r="CC59" s="41" t="s">
        <v>65</v>
      </c>
      <c r="CD59" s="41">
        <v>20</v>
      </c>
      <c r="CE59" s="41">
        <v>19</v>
      </c>
      <c r="CF59" s="41">
        <v>40</v>
      </c>
      <c r="CG59" s="41" t="s">
        <v>67</v>
      </c>
      <c r="CH59" s="41">
        <v>18</v>
      </c>
      <c r="CI59" s="41">
        <v>21</v>
      </c>
      <c r="CJ59" s="41">
        <v>45</v>
      </c>
      <c r="CK59" s="41" t="s">
        <v>65</v>
      </c>
      <c r="CL59" s="41">
        <v>10</v>
      </c>
      <c r="CM59" s="41">
        <v>23</v>
      </c>
      <c r="CN59" s="41" t="s">
        <v>65</v>
      </c>
      <c r="CO59" s="41">
        <v>10</v>
      </c>
      <c r="CP59" s="57">
        <f t="shared" si="10"/>
        <v>280</v>
      </c>
      <c r="CQ59" s="57">
        <f t="shared" si="11"/>
        <v>102</v>
      </c>
      <c r="CR59" s="58">
        <f t="shared" si="12"/>
        <v>7.64</v>
      </c>
      <c r="CS59" s="57" t="str">
        <f t="shared" si="13"/>
        <v>FC</v>
      </c>
      <c r="CT59" s="57">
        <f t="shared" si="14"/>
        <v>0</v>
      </c>
      <c r="CU59" s="57">
        <f t="shared" si="15"/>
        <v>0</v>
      </c>
      <c r="CV59" s="57">
        <f t="shared" si="18"/>
        <v>0</v>
      </c>
      <c r="CW59" s="57">
        <f t="shared" si="19"/>
        <v>18</v>
      </c>
    </row>
    <row r="60" spans="1:101">
      <c r="A60" s="50">
        <v>52</v>
      </c>
      <c r="B60" s="41" t="s">
        <v>100</v>
      </c>
      <c r="C60" s="66" t="s">
        <v>264</v>
      </c>
      <c r="D60" s="41">
        <v>38</v>
      </c>
      <c r="E60" s="41">
        <v>44</v>
      </c>
      <c r="F60" s="41">
        <v>82</v>
      </c>
      <c r="G60" s="56">
        <f t="shared" si="0"/>
        <v>0</v>
      </c>
      <c r="H60" s="41" t="s">
        <v>65</v>
      </c>
      <c r="I60" s="41">
        <v>40</v>
      </c>
      <c r="J60" s="41">
        <v>30</v>
      </c>
      <c r="K60" s="41">
        <v>29</v>
      </c>
      <c r="L60" s="41">
        <v>59</v>
      </c>
      <c r="M60" s="56">
        <f t="shared" si="1"/>
        <v>0</v>
      </c>
      <c r="N60" s="41" t="s">
        <v>70</v>
      </c>
      <c r="O60" s="41">
        <v>28</v>
      </c>
      <c r="P60" s="41">
        <v>33</v>
      </c>
      <c r="Q60" s="41">
        <v>33</v>
      </c>
      <c r="R60" s="41">
        <v>66</v>
      </c>
      <c r="S60" s="56">
        <f t="shared" si="2"/>
        <v>0</v>
      </c>
      <c r="T60" s="41" t="s">
        <v>69</v>
      </c>
      <c r="U60" s="41">
        <v>32</v>
      </c>
      <c r="V60" s="41">
        <v>27</v>
      </c>
      <c r="W60" s="41">
        <v>26</v>
      </c>
      <c r="X60" s="41">
        <v>53</v>
      </c>
      <c r="Y60" s="56">
        <f t="shared" si="3"/>
        <v>0</v>
      </c>
      <c r="Z60" s="41" t="s">
        <v>68</v>
      </c>
      <c r="AA60" s="41">
        <v>24</v>
      </c>
      <c r="AB60" s="41">
        <v>32</v>
      </c>
      <c r="AC60" s="41">
        <v>37</v>
      </c>
      <c r="AD60" s="41">
        <v>69</v>
      </c>
      <c r="AE60" s="56">
        <f t="shared" si="4"/>
        <v>0</v>
      </c>
      <c r="AF60" s="41" t="s">
        <v>69</v>
      </c>
      <c r="AG60" s="41">
        <v>32</v>
      </c>
      <c r="AH60" s="41">
        <v>20</v>
      </c>
      <c r="AI60" s="41">
        <v>43</v>
      </c>
      <c r="AJ60" s="41" t="s">
        <v>65</v>
      </c>
      <c r="AK60" s="41">
        <v>10</v>
      </c>
      <c r="AL60" s="41">
        <v>19</v>
      </c>
      <c r="AM60" s="41">
        <v>35</v>
      </c>
      <c r="AN60" s="41" t="s">
        <v>67</v>
      </c>
      <c r="AO60" s="41">
        <v>18</v>
      </c>
      <c r="AP60" s="41">
        <v>20</v>
      </c>
      <c r="AQ60" s="41">
        <v>38</v>
      </c>
      <c r="AR60" s="41" t="s">
        <v>67</v>
      </c>
      <c r="AS60" s="41">
        <v>9</v>
      </c>
      <c r="AT60" s="41">
        <v>16</v>
      </c>
      <c r="AU60" s="41" t="s">
        <v>69</v>
      </c>
      <c r="AV60" s="41">
        <v>8</v>
      </c>
      <c r="AW60" s="41">
        <v>35</v>
      </c>
      <c r="AX60" s="41">
        <v>46</v>
      </c>
      <c r="AY60" s="41">
        <v>81</v>
      </c>
      <c r="AZ60" s="56">
        <f t="shared" si="5"/>
        <v>0</v>
      </c>
      <c r="BA60" s="41" t="s">
        <v>65</v>
      </c>
      <c r="BB60" s="41">
        <v>40</v>
      </c>
      <c r="BC60" s="41">
        <v>40</v>
      </c>
      <c r="BD60" s="41">
        <v>40</v>
      </c>
      <c r="BE60" s="41">
        <v>80</v>
      </c>
      <c r="BF60" s="56">
        <f t="shared" si="6"/>
        <v>0</v>
      </c>
      <c r="BG60" s="41" t="s">
        <v>65</v>
      </c>
      <c r="BH60" s="41">
        <v>30</v>
      </c>
      <c r="BI60" s="41">
        <v>20</v>
      </c>
      <c r="BJ60" s="41">
        <v>25</v>
      </c>
      <c r="BK60" s="41">
        <v>45</v>
      </c>
      <c r="BL60" s="56">
        <f t="shared" si="7"/>
        <v>0</v>
      </c>
      <c r="BM60" s="41" t="s">
        <v>71</v>
      </c>
      <c r="BN60" s="41">
        <v>20</v>
      </c>
      <c r="BO60" s="41">
        <v>38</v>
      </c>
      <c r="BP60" s="41">
        <v>43</v>
      </c>
      <c r="BQ60" s="41">
        <v>81</v>
      </c>
      <c r="BR60" s="56">
        <f t="shared" si="8"/>
        <v>0</v>
      </c>
      <c r="BS60" s="41" t="s">
        <v>65</v>
      </c>
      <c r="BT60" s="41">
        <v>40</v>
      </c>
      <c r="BU60" s="41">
        <v>21</v>
      </c>
      <c r="BV60" s="41">
        <v>26</v>
      </c>
      <c r="BW60" s="41">
        <v>47</v>
      </c>
      <c r="BX60" s="56">
        <f t="shared" si="9"/>
        <v>0</v>
      </c>
      <c r="BY60" s="41" t="s">
        <v>71</v>
      </c>
      <c r="BZ60" s="41">
        <v>20</v>
      </c>
      <c r="CA60" s="41">
        <v>20</v>
      </c>
      <c r="CB60" s="41">
        <v>40</v>
      </c>
      <c r="CC60" s="41" t="s">
        <v>65</v>
      </c>
      <c r="CD60" s="41">
        <v>20</v>
      </c>
      <c r="CE60" s="41">
        <v>21</v>
      </c>
      <c r="CF60" s="41">
        <v>36</v>
      </c>
      <c r="CG60" s="41" t="s">
        <v>67</v>
      </c>
      <c r="CH60" s="41">
        <v>18</v>
      </c>
      <c r="CI60" s="41">
        <v>22</v>
      </c>
      <c r="CJ60" s="41">
        <v>43</v>
      </c>
      <c r="CK60" s="41" t="s">
        <v>65</v>
      </c>
      <c r="CL60" s="41">
        <v>10</v>
      </c>
      <c r="CM60" s="41">
        <v>23</v>
      </c>
      <c r="CN60" s="41" t="s">
        <v>65</v>
      </c>
      <c r="CO60" s="41">
        <v>10</v>
      </c>
      <c r="CP60" s="57">
        <f t="shared" si="10"/>
        <v>306</v>
      </c>
      <c r="CQ60" s="57">
        <f t="shared" si="11"/>
        <v>103</v>
      </c>
      <c r="CR60" s="58">
        <f t="shared" si="12"/>
        <v>8.18</v>
      </c>
      <c r="CS60" s="57" t="str">
        <f t="shared" si="13"/>
        <v>Dist</v>
      </c>
      <c r="CT60" s="57">
        <f t="shared" si="14"/>
        <v>0</v>
      </c>
      <c r="CU60" s="57">
        <f t="shared" si="15"/>
        <v>0</v>
      </c>
      <c r="CV60" s="57">
        <f t="shared" si="18"/>
        <v>0</v>
      </c>
      <c r="CW60" s="57">
        <f t="shared" si="19"/>
        <v>8</v>
      </c>
    </row>
    <row r="61" spans="1:101">
      <c r="A61" s="50">
        <v>53</v>
      </c>
      <c r="B61" s="41" t="s">
        <v>198</v>
      </c>
      <c r="C61" s="66" t="s">
        <v>265</v>
      </c>
      <c r="D61" s="41">
        <v>28</v>
      </c>
      <c r="E61" s="41">
        <v>30</v>
      </c>
      <c r="F61" s="41">
        <v>58</v>
      </c>
      <c r="G61" s="56">
        <f t="shared" si="0"/>
        <v>0</v>
      </c>
      <c r="H61" s="41" t="s">
        <v>70</v>
      </c>
      <c r="I61" s="41">
        <v>28</v>
      </c>
      <c r="J61" s="41">
        <v>29</v>
      </c>
      <c r="K61" s="41">
        <v>25</v>
      </c>
      <c r="L61" s="41">
        <v>54</v>
      </c>
      <c r="M61" s="56">
        <f t="shared" si="1"/>
        <v>0</v>
      </c>
      <c r="N61" s="41" t="s">
        <v>68</v>
      </c>
      <c r="O61" s="41">
        <v>24</v>
      </c>
      <c r="P61" s="41">
        <v>37</v>
      </c>
      <c r="Q61" s="41">
        <v>34</v>
      </c>
      <c r="R61" s="41">
        <v>71</v>
      </c>
      <c r="S61" s="56">
        <f t="shared" si="2"/>
        <v>0</v>
      </c>
      <c r="T61" s="41" t="s">
        <v>67</v>
      </c>
      <c r="U61" s="41">
        <v>36</v>
      </c>
      <c r="V61" s="41">
        <v>24</v>
      </c>
      <c r="W61" s="41">
        <v>30</v>
      </c>
      <c r="X61" s="41">
        <v>54</v>
      </c>
      <c r="Y61" s="56">
        <f t="shared" si="3"/>
        <v>0</v>
      </c>
      <c r="Z61" s="41" t="s">
        <v>68</v>
      </c>
      <c r="AA61" s="41">
        <v>24</v>
      </c>
      <c r="AB61" s="41">
        <v>33</v>
      </c>
      <c r="AC61" s="41">
        <v>35</v>
      </c>
      <c r="AD61" s="41">
        <v>68</v>
      </c>
      <c r="AE61" s="56">
        <f t="shared" si="4"/>
        <v>0</v>
      </c>
      <c r="AF61" s="41" t="s">
        <v>69</v>
      </c>
      <c r="AG61" s="41">
        <v>32</v>
      </c>
      <c r="AH61" s="41">
        <v>18</v>
      </c>
      <c r="AI61" s="41">
        <v>36</v>
      </c>
      <c r="AJ61" s="41" t="s">
        <v>67</v>
      </c>
      <c r="AK61" s="41">
        <v>9</v>
      </c>
      <c r="AL61" s="41">
        <v>20</v>
      </c>
      <c r="AM61" s="41">
        <v>38</v>
      </c>
      <c r="AN61" s="41" t="s">
        <v>67</v>
      </c>
      <c r="AO61" s="41">
        <v>18</v>
      </c>
      <c r="AP61" s="41">
        <v>20</v>
      </c>
      <c r="AQ61" s="41">
        <v>42</v>
      </c>
      <c r="AR61" s="41" t="s">
        <v>65</v>
      </c>
      <c r="AS61" s="41">
        <v>10</v>
      </c>
      <c r="AT61" s="41">
        <v>18</v>
      </c>
      <c r="AU61" s="41" t="s">
        <v>67</v>
      </c>
      <c r="AV61" s="41">
        <v>9</v>
      </c>
      <c r="AW61" s="41">
        <v>33</v>
      </c>
      <c r="AX61" s="41">
        <v>26</v>
      </c>
      <c r="AY61" s="41">
        <v>59</v>
      </c>
      <c r="AZ61" s="56">
        <f t="shared" si="5"/>
        <v>0</v>
      </c>
      <c r="BA61" s="41" t="s">
        <v>70</v>
      </c>
      <c r="BB61" s="41">
        <v>28</v>
      </c>
      <c r="BC61" s="41">
        <v>33</v>
      </c>
      <c r="BD61" s="41">
        <v>26</v>
      </c>
      <c r="BE61" s="41">
        <v>59</v>
      </c>
      <c r="BF61" s="56">
        <f t="shared" si="6"/>
        <v>0</v>
      </c>
      <c r="BG61" s="41" t="s">
        <v>70</v>
      </c>
      <c r="BH61" s="41">
        <v>21</v>
      </c>
      <c r="BI61" s="41">
        <v>32</v>
      </c>
      <c r="BJ61" s="41">
        <v>23</v>
      </c>
      <c r="BK61" s="41">
        <v>55</v>
      </c>
      <c r="BL61" s="56">
        <f t="shared" si="7"/>
        <v>0</v>
      </c>
      <c r="BM61" s="41" t="s">
        <v>70</v>
      </c>
      <c r="BN61" s="41">
        <v>28</v>
      </c>
      <c r="BO61" s="41">
        <v>33</v>
      </c>
      <c r="BP61" s="41">
        <v>26</v>
      </c>
      <c r="BQ61" s="41">
        <v>59</v>
      </c>
      <c r="BR61" s="56">
        <f t="shared" si="8"/>
        <v>0</v>
      </c>
      <c r="BS61" s="41" t="s">
        <v>70</v>
      </c>
      <c r="BT61" s="41">
        <v>28</v>
      </c>
      <c r="BU61" s="41">
        <v>26</v>
      </c>
      <c r="BV61" s="41">
        <v>29</v>
      </c>
      <c r="BW61" s="41">
        <v>55</v>
      </c>
      <c r="BX61" s="56">
        <f t="shared" si="9"/>
        <v>0</v>
      </c>
      <c r="BY61" s="41" t="s">
        <v>70</v>
      </c>
      <c r="BZ61" s="41">
        <v>28</v>
      </c>
      <c r="CA61" s="41">
        <v>20</v>
      </c>
      <c r="CB61" s="41">
        <v>43</v>
      </c>
      <c r="CC61" s="41" t="s">
        <v>65</v>
      </c>
      <c r="CD61" s="41">
        <v>20</v>
      </c>
      <c r="CE61" s="41">
        <v>21</v>
      </c>
      <c r="CF61" s="41">
        <v>41</v>
      </c>
      <c r="CG61" s="41" t="s">
        <v>65</v>
      </c>
      <c r="CH61" s="41">
        <v>20</v>
      </c>
      <c r="CI61" s="41">
        <v>21</v>
      </c>
      <c r="CJ61" s="41">
        <v>45</v>
      </c>
      <c r="CK61" s="41" t="s">
        <v>65</v>
      </c>
      <c r="CL61" s="41">
        <v>10</v>
      </c>
      <c r="CM61" s="41">
        <v>21</v>
      </c>
      <c r="CN61" s="41" t="s">
        <v>65</v>
      </c>
      <c r="CO61" s="41">
        <v>10</v>
      </c>
      <c r="CP61" s="57">
        <f t="shared" si="10"/>
        <v>277</v>
      </c>
      <c r="CQ61" s="57">
        <f t="shared" si="11"/>
        <v>106</v>
      </c>
      <c r="CR61" s="58">
        <f t="shared" si="12"/>
        <v>7.66</v>
      </c>
      <c r="CS61" s="57" t="str">
        <f t="shared" si="13"/>
        <v>FC</v>
      </c>
      <c r="CT61" s="57">
        <f t="shared" si="14"/>
        <v>0</v>
      </c>
      <c r="CU61" s="57">
        <f t="shared" si="15"/>
        <v>0</v>
      </c>
      <c r="CV61" s="57">
        <f t="shared" si="18"/>
        <v>0</v>
      </c>
      <c r="CW61" s="57">
        <f t="shared" si="19"/>
        <v>17</v>
      </c>
    </row>
    <row r="62" spans="1:101">
      <c r="A62" s="50">
        <v>54</v>
      </c>
      <c r="B62" s="41" t="s">
        <v>199</v>
      </c>
      <c r="C62" s="66" t="s">
        <v>266</v>
      </c>
      <c r="D62" s="41">
        <v>28</v>
      </c>
      <c r="E62" s="41">
        <v>26</v>
      </c>
      <c r="F62" s="41">
        <v>54</v>
      </c>
      <c r="G62" s="56">
        <f t="shared" si="0"/>
        <v>0</v>
      </c>
      <c r="H62" s="41" t="s">
        <v>68</v>
      </c>
      <c r="I62" s="41">
        <v>24</v>
      </c>
      <c r="J62" s="41">
        <v>25</v>
      </c>
      <c r="K62" s="41">
        <v>22</v>
      </c>
      <c r="L62" s="41">
        <v>47</v>
      </c>
      <c r="M62" s="56">
        <f t="shared" si="1"/>
        <v>0</v>
      </c>
      <c r="N62" s="41" t="s">
        <v>71</v>
      </c>
      <c r="O62" s="41">
        <v>20</v>
      </c>
      <c r="P62" s="41">
        <v>36</v>
      </c>
      <c r="Q62" s="41">
        <v>29</v>
      </c>
      <c r="R62" s="41">
        <v>65</v>
      </c>
      <c r="S62" s="56">
        <f t="shared" si="2"/>
        <v>0</v>
      </c>
      <c r="T62" s="41" t="s">
        <v>69</v>
      </c>
      <c r="U62" s="41">
        <v>32</v>
      </c>
      <c r="V62" s="41">
        <v>17</v>
      </c>
      <c r="W62" s="41">
        <v>24</v>
      </c>
      <c r="X62" s="41">
        <v>41</v>
      </c>
      <c r="Y62" s="56">
        <f t="shared" si="3"/>
        <v>0</v>
      </c>
      <c r="Z62" s="41" t="s">
        <v>72</v>
      </c>
      <c r="AA62" s="41">
        <v>16</v>
      </c>
      <c r="AB62" s="41">
        <v>32</v>
      </c>
      <c r="AC62" s="41">
        <v>27</v>
      </c>
      <c r="AD62" s="41">
        <v>59</v>
      </c>
      <c r="AE62" s="56">
        <f t="shared" si="4"/>
        <v>0</v>
      </c>
      <c r="AF62" s="41" t="s">
        <v>70</v>
      </c>
      <c r="AG62" s="41">
        <v>28</v>
      </c>
      <c r="AH62" s="41">
        <v>20</v>
      </c>
      <c r="AI62" s="41">
        <v>34</v>
      </c>
      <c r="AJ62" s="41" t="s">
        <v>67</v>
      </c>
      <c r="AK62" s="41">
        <v>9</v>
      </c>
      <c r="AL62" s="41">
        <v>20</v>
      </c>
      <c r="AM62" s="41">
        <v>37</v>
      </c>
      <c r="AN62" s="41" t="s">
        <v>67</v>
      </c>
      <c r="AO62" s="41">
        <v>18</v>
      </c>
      <c r="AP62" s="41">
        <v>20</v>
      </c>
      <c r="AQ62" s="41">
        <v>35</v>
      </c>
      <c r="AR62" s="41" t="s">
        <v>67</v>
      </c>
      <c r="AS62" s="41">
        <v>9</v>
      </c>
      <c r="AT62" s="41">
        <v>21</v>
      </c>
      <c r="AU62" s="41" t="s">
        <v>65</v>
      </c>
      <c r="AV62" s="41">
        <v>10</v>
      </c>
      <c r="AW62" s="41">
        <v>33</v>
      </c>
      <c r="AX62" s="41">
        <v>29</v>
      </c>
      <c r="AY62" s="41">
        <v>62</v>
      </c>
      <c r="AZ62" s="56">
        <f t="shared" si="5"/>
        <v>0</v>
      </c>
      <c r="BA62" s="41" t="s">
        <v>69</v>
      </c>
      <c r="BB62" s="41">
        <v>32</v>
      </c>
      <c r="BC62" s="41">
        <v>33</v>
      </c>
      <c r="BD62" s="41">
        <v>30</v>
      </c>
      <c r="BE62" s="41">
        <v>63</v>
      </c>
      <c r="BF62" s="56">
        <f t="shared" si="6"/>
        <v>0</v>
      </c>
      <c r="BG62" s="41" t="s">
        <v>69</v>
      </c>
      <c r="BH62" s="41">
        <v>24</v>
      </c>
      <c r="BI62" s="41">
        <v>31</v>
      </c>
      <c r="BJ62" s="41">
        <v>24</v>
      </c>
      <c r="BK62" s="41">
        <v>55</v>
      </c>
      <c r="BL62" s="56">
        <f t="shared" si="7"/>
        <v>0</v>
      </c>
      <c r="BM62" s="41" t="s">
        <v>70</v>
      </c>
      <c r="BN62" s="41">
        <v>28</v>
      </c>
      <c r="BO62" s="41">
        <v>30</v>
      </c>
      <c r="BP62" s="41">
        <v>43</v>
      </c>
      <c r="BQ62" s="41">
        <v>73</v>
      </c>
      <c r="BR62" s="56">
        <f t="shared" si="8"/>
        <v>0</v>
      </c>
      <c r="BS62" s="41" t="s">
        <v>67</v>
      </c>
      <c r="BT62" s="41">
        <v>36</v>
      </c>
      <c r="BU62" s="41">
        <v>23</v>
      </c>
      <c r="BV62" s="41">
        <v>28</v>
      </c>
      <c r="BW62" s="41">
        <v>51</v>
      </c>
      <c r="BX62" s="56">
        <f t="shared" si="9"/>
        <v>0</v>
      </c>
      <c r="BY62" s="41" t="s">
        <v>68</v>
      </c>
      <c r="BZ62" s="41">
        <v>24</v>
      </c>
      <c r="CA62" s="41">
        <v>21</v>
      </c>
      <c r="CB62" s="41">
        <v>39</v>
      </c>
      <c r="CC62" s="41" t="s">
        <v>65</v>
      </c>
      <c r="CD62" s="41">
        <v>20</v>
      </c>
      <c r="CE62" s="41">
        <v>21</v>
      </c>
      <c r="CF62" s="41">
        <v>38</v>
      </c>
      <c r="CG62" s="41" t="s">
        <v>67</v>
      </c>
      <c r="CH62" s="41">
        <v>18</v>
      </c>
      <c r="CI62" s="41">
        <v>22</v>
      </c>
      <c r="CJ62" s="41">
        <v>45</v>
      </c>
      <c r="CK62" s="41" t="s">
        <v>65</v>
      </c>
      <c r="CL62" s="41">
        <v>10</v>
      </c>
      <c r="CM62" s="41">
        <v>23</v>
      </c>
      <c r="CN62" s="41" t="s">
        <v>65</v>
      </c>
      <c r="CO62" s="41">
        <v>10</v>
      </c>
      <c r="CP62" s="57">
        <f t="shared" si="10"/>
        <v>264</v>
      </c>
      <c r="CQ62" s="57">
        <f t="shared" si="11"/>
        <v>104</v>
      </c>
      <c r="CR62" s="58">
        <f t="shared" si="12"/>
        <v>7.36</v>
      </c>
      <c r="CS62" s="57" t="str">
        <f t="shared" si="13"/>
        <v>FC</v>
      </c>
      <c r="CT62" s="57">
        <f t="shared" si="14"/>
        <v>0</v>
      </c>
      <c r="CU62" s="57">
        <f t="shared" si="15"/>
        <v>0</v>
      </c>
      <c r="CV62" s="57">
        <f t="shared" si="18"/>
        <v>0</v>
      </c>
      <c r="CW62" s="57">
        <f t="shared" si="19"/>
        <v>23</v>
      </c>
    </row>
    <row r="63" spans="1:101">
      <c r="A63" s="50">
        <v>55</v>
      </c>
      <c r="B63" s="41" t="s">
        <v>101</v>
      </c>
      <c r="C63" s="66" t="s">
        <v>267</v>
      </c>
      <c r="D63" s="41">
        <v>21</v>
      </c>
      <c r="E63" s="41">
        <v>20</v>
      </c>
      <c r="F63" s="41">
        <v>41</v>
      </c>
      <c r="G63" s="56">
        <f t="shared" si="0"/>
        <v>0</v>
      </c>
      <c r="H63" s="41" t="s">
        <v>72</v>
      </c>
      <c r="I63" s="41">
        <v>16</v>
      </c>
      <c r="J63" s="41">
        <v>31</v>
      </c>
      <c r="K63" s="41">
        <v>20</v>
      </c>
      <c r="L63" s="41">
        <v>51</v>
      </c>
      <c r="M63" s="56">
        <f t="shared" si="1"/>
        <v>0</v>
      </c>
      <c r="N63" s="41" t="s">
        <v>68</v>
      </c>
      <c r="O63" s="41">
        <v>24</v>
      </c>
      <c r="P63" s="41">
        <v>21</v>
      </c>
      <c r="Q63" s="41">
        <v>22</v>
      </c>
      <c r="R63" s="41">
        <v>43</v>
      </c>
      <c r="S63" s="56">
        <f t="shared" si="2"/>
        <v>0</v>
      </c>
      <c r="T63" s="41" t="s">
        <v>72</v>
      </c>
      <c r="U63" s="41">
        <v>16</v>
      </c>
      <c r="V63" s="41">
        <v>16</v>
      </c>
      <c r="W63" s="41">
        <v>24</v>
      </c>
      <c r="X63" s="41">
        <v>40</v>
      </c>
      <c r="Y63" s="56">
        <f t="shared" si="3"/>
        <v>0</v>
      </c>
      <c r="Z63" s="41" t="s">
        <v>72</v>
      </c>
      <c r="AA63" s="41">
        <v>16</v>
      </c>
      <c r="AB63" s="41">
        <v>24</v>
      </c>
      <c r="AC63" s="41">
        <v>25</v>
      </c>
      <c r="AD63" s="41">
        <v>49</v>
      </c>
      <c r="AE63" s="56">
        <f t="shared" si="4"/>
        <v>0</v>
      </c>
      <c r="AF63" s="41" t="s">
        <v>71</v>
      </c>
      <c r="AG63" s="41">
        <v>20</v>
      </c>
      <c r="AH63" s="41">
        <v>18</v>
      </c>
      <c r="AI63" s="41">
        <v>22</v>
      </c>
      <c r="AJ63" s="41" t="s">
        <v>68</v>
      </c>
      <c r="AK63" s="41">
        <v>6</v>
      </c>
      <c r="AL63" s="41">
        <v>18</v>
      </c>
      <c r="AM63" s="41">
        <v>25</v>
      </c>
      <c r="AN63" s="41" t="s">
        <v>70</v>
      </c>
      <c r="AO63" s="41">
        <v>14</v>
      </c>
      <c r="AP63" s="41">
        <v>18</v>
      </c>
      <c r="AQ63" s="41">
        <v>39</v>
      </c>
      <c r="AR63" s="41" t="s">
        <v>67</v>
      </c>
      <c r="AS63" s="41">
        <v>9</v>
      </c>
      <c r="AT63" s="41">
        <v>16</v>
      </c>
      <c r="AU63" s="41" t="s">
        <v>69</v>
      </c>
      <c r="AV63" s="41">
        <v>8</v>
      </c>
      <c r="AW63" s="41">
        <v>22</v>
      </c>
      <c r="AX63" s="41">
        <v>12</v>
      </c>
      <c r="AY63" s="41">
        <v>34</v>
      </c>
      <c r="AZ63" s="56">
        <f t="shared" si="5"/>
        <v>0</v>
      </c>
      <c r="BA63" s="41" t="s">
        <v>66</v>
      </c>
      <c r="BB63" s="41">
        <v>0</v>
      </c>
      <c r="BC63" s="41">
        <v>18</v>
      </c>
      <c r="BD63" s="41">
        <v>18</v>
      </c>
      <c r="BE63" s="41">
        <v>36</v>
      </c>
      <c r="BF63" s="56">
        <f t="shared" si="6"/>
        <v>0</v>
      </c>
      <c r="BG63" s="41" t="s">
        <v>66</v>
      </c>
      <c r="BH63" s="41">
        <v>0</v>
      </c>
      <c r="BI63" s="41">
        <v>28</v>
      </c>
      <c r="BJ63" s="41">
        <v>20</v>
      </c>
      <c r="BK63" s="41">
        <v>48</v>
      </c>
      <c r="BL63" s="56">
        <f t="shared" si="7"/>
        <v>0</v>
      </c>
      <c r="BM63" s="41" t="s">
        <v>71</v>
      </c>
      <c r="BN63" s="41">
        <v>20</v>
      </c>
      <c r="BO63" s="41">
        <v>27</v>
      </c>
      <c r="BP63" s="41">
        <v>31</v>
      </c>
      <c r="BQ63" s="41">
        <v>58</v>
      </c>
      <c r="BR63" s="56">
        <f t="shared" si="8"/>
        <v>0</v>
      </c>
      <c r="BS63" s="41" t="s">
        <v>70</v>
      </c>
      <c r="BT63" s="41">
        <v>28</v>
      </c>
      <c r="BU63" s="41">
        <v>29</v>
      </c>
      <c r="BV63" s="41">
        <v>23</v>
      </c>
      <c r="BW63" s="41">
        <v>52</v>
      </c>
      <c r="BX63" s="56">
        <f t="shared" si="9"/>
        <v>0</v>
      </c>
      <c r="BY63" s="41" t="s">
        <v>68</v>
      </c>
      <c r="BZ63" s="41">
        <v>24</v>
      </c>
      <c r="CA63" s="41">
        <v>18</v>
      </c>
      <c r="CB63" s="41">
        <v>30</v>
      </c>
      <c r="CC63" s="41" t="s">
        <v>69</v>
      </c>
      <c r="CD63" s="41">
        <v>16</v>
      </c>
      <c r="CE63" s="41">
        <v>18</v>
      </c>
      <c r="CF63" s="41">
        <v>32</v>
      </c>
      <c r="CG63" s="41" t="s">
        <v>69</v>
      </c>
      <c r="CH63" s="41">
        <v>16</v>
      </c>
      <c r="CI63" s="41">
        <v>18</v>
      </c>
      <c r="CJ63" s="41">
        <v>35</v>
      </c>
      <c r="CK63" s="41" t="s">
        <v>67</v>
      </c>
      <c r="CL63" s="41">
        <v>9</v>
      </c>
      <c r="CM63" s="41">
        <v>17</v>
      </c>
      <c r="CN63" s="41" t="s">
        <v>69</v>
      </c>
      <c r="CO63" s="41">
        <v>8</v>
      </c>
      <c r="CP63" s="57">
        <f t="shared" si="10"/>
        <v>164</v>
      </c>
      <c r="CQ63" s="57">
        <f t="shared" si="11"/>
        <v>86</v>
      </c>
      <c r="CR63" s="58">
        <f t="shared" si="12"/>
        <v>0</v>
      </c>
      <c r="CS63" s="57" t="str">
        <f t="shared" si="13"/>
        <v>Fail</v>
      </c>
      <c r="CT63" s="57">
        <f t="shared" si="14"/>
        <v>2</v>
      </c>
      <c r="CU63" s="57">
        <f t="shared" si="15"/>
        <v>0</v>
      </c>
      <c r="CV63" s="57">
        <f t="shared" si="18"/>
        <v>2</v>
      </c>
      <c r="CW63" s="57" t="str">
        <f t="shared" si="19"/>
        <v>-</v>
      </c>
    </row>
    <row r="64" spans="1:101">
      <c r="A64" s="50">
        <v>56</v>
      </c>
      <c r="B64" s="41" t="s">
        <v>102</v>
      </c>
      <c r="C64" s="66" t="s">
        <v>268</v>
      </c>
      <c r="D64" s="41">
        <v>23</v>
      </c>
      <c r="E64" s="41">
        <v>30</v>
      </c>
      <c r="F64" s="41">
        <v>53</v>
      </c>
      <c r="G64" s="56">
        <f t="shared" si="0"/>
        <v>0</v>
      </c>
      <c r="H64" s="41" t="s">
        <v>68</v>
      </c>
      <c r="I64" s="41">
        <v>24</v>
      </c>
      <c r="J64" s="41">
        <v>23</v>
      </c>
      <c r="K64" s="41">
        <v>26</v>
      </c>
      <c r="L64" s="41">
        <v>49</v>
      </c>
      <c r="M64" s="56">
        <f t="shared" si="1"/>
        <v>0</v>
      </c>
      <c r="N64" s="41" t="s">
        <v>71</v>
      </c>
      <c r="O64" s="41">
        <v>20</v>
      </c>
      <c r="P64" s="41">
        <v>24</v>
      </c>
      <c r="Q64" s="41">
        <v>20</v>
      </c>
      <c r="R64" s="41">
        <v>44</v>
      </c>
      <c r="S64" s="56">
        <f t="shared" si="2"/>
        <v>0</v>
      </c>
      <c r="T64" s="41" t="s">
        <v>72</v>
      </c>
      <c r="U64" s="41">
        <v>16</v>
      </c>
      <c r="V64" s="41">
        <v>23</v>
      </c>
      <c r="W64" s="41">
        <v>27</v>
      </c>
      <c r="X64" s="41">
        <v>50</v>
      </c>
      <c r="Y64" s="56">
        <f t="shared" si="3"/>
        <v>0</v>
      </c>
      <c r="Z64" s="41" t="s">
        <v>68</v>
      </c>
      <c r="AA64" s="41">
        <v>24</v>
      </c>
      <c r="AB64" s="41">
        <v>35</v>
      </c>
      <c r="AC64" s="41">
        <v>33</v>
      </c>
      <c r="AD64" s="41">
        <v>68</v>
      </c>
      <c r="AE64" s="56">
        <f t="shared" si="4"/>
        <v>0</v>
      </c>
      <c r="AF64" s="41" t="s">
        <v>69</v>
      </c>
      <c r="AG64" s="41">
        <v>32</v>
      </c>
      <c r="AH64" s="41">
        <v>19</v>
      </c>
      <c r="AI64" s="41">
        <v>32</v>
      </c>
      <c r="AJ64" s="41" t="s">
        <v>69</v>
      </c>
      <c r="AK64" s="41">
        <v>8</v>
      </c>
      <c r="AL64" s="41">
        <v>19</v>
      </c>
      <c r="AM64" s="41">
        <v>37</v>
      </c>
      <c r="AN64" s="41" t="s">
        <v>67</v>
      </c>
      <c r="AO64" s="41">
        <v>18</v>
      </c>
      <c r="AP64" s="41">
        <v>20</v>
      </c>
      <c r="AQ64" s="41">
        <v>30</v>
      </c>
      <c r="AR64" s="41" t="s">
        <v>69</v>
      </c>
      <c r="AS64" s="41">
        <v>8</v>
      </c>
      <c r="AT64" s="41">
        <v>15</v>
      </c>
      <c r="AU64" s="41" t="s">
        <v>69</v>
      </c>
      <c r="AV64" s="41">
        <v>8</v>
      </c>
      <c r="AW64" s="41">
        <v>27</v>
      </c>
      <c r="AX64" s="41">
        <v>20</v>
      </c>
      <c r="AY64" s="41">
        <v>47</v>
      </c>
      <c r="AZ64" s="56">
        <f t="shared" si="5"/>
        <v>0</v>
      </c>
      <c r="BA64" s="41" t="s">
        <v>71</v>
      </c>
      <c r="BB64" s="41">
        <v>20</v>
      </c>
      <c r="BC64" s="41">
        <v>27</v>
      </c>
      <c r="BD64" s="41">
        <v>24</v>
      </c>
      <c r="BE64" s="41">
        <v>51</v>
      </c>
      <c r="BF64" s="56">
        <f t="shared" si="6"/>
        <v>0</v>
      </c>
      <c r="BG64" s="41" t="s">
        <v>68</v>
      </c>
      <c r="BH64" s="41">
        <v>18</v>
      </c>
      <c r="BI64" s="41">
        <v>19</v>
      </c>
      <c r="BJ64" s="41">
        <v>10</v>
      </c>
      <c r="BK64" s="41">
        <v>29</v>
      </c>
      <c r="BL64" s="56">
        <f t="shared" si="7"/>
        <v>0</v>
      </c>
      <c r="BM64" s="41" t="s">
        <v>66</v>
      </c>
      <c r="BN64" s="41">
        <v>0</v>
      </c>
      <c r="BO64" s="41">
        <v>23</v>
      </c>
      <c r="BP64" s="41">
        <v>36</v>
      </c>
      <c r="BQ64" s="41">
        <v>59</v>
      </c>
      <c r="BR64" s="56">
        <f t="shared" si="8"/>
        <v>0</v>
      </c>
      <c r="BS64" s="41" t="s">
        <v>70</v>
      </c>
      <c r="BT64" s="41">
        <v>28</v>
      </c>
      <c r="BU64" s="41">
        <v>14</v>
      </c>
      <c r="BV64" s="41">
        <v>20</v>
      </c>
      <c r="BW64" s="41">
        <v>34</v>
      </c>
      <c r="BX64" s="56">
        <f t="shared" si="9"/>
        <v>0</v>
      </c>
      <c r="BY64" s="41" t="s">
        <v>66</v>
      </c>
      <c r="BZ64" s="41">
        <v>0</v>
      </c>
      <c r="CA64" s="41">
        <v>18</v>
      </c>
      <c r="CB64" s="41">
        <v>32</v>
      </c>
      <c r="CC64" s="41" t="s">
        <v>69</v>
      </c>
      <c r="CD64" s="41">
        <v>16</v>
      </c>
      <c r="CE64" s="41">
        <v>18</v>
      </c>
      <c r="CF64" s="41">
        <v>34</v>
      </c>
      <c r="CG64" s="41" t="s">
        <v>69</v>
      </c>
      <c r="CH64" s="41">
        <v>16</v>
      </c>
      <c r="CI64" s="41">
        <v>18</v>
      </c>
      <c r="CJ64" s="41">
        <v>40</v>
      </c>
      <c r="CK64" s="41" t="s">
        <v>67</v>
      </c>
      <c r="CL64" s="41">
        <v>9</v>
      </c>
      <c r="CM64" s="41">
        <v>19</v>
      </c>
      <c r="CN64" s="41" t="s">
        <v>67</v>
      </c>
      <c r="CO64" s="41">
        <v>9</v>
      </c>
      <c r="CP64" s="57">
        <f t="shared" si="10"/>
        <v>182</v>
      </c>
      <c r="CQ64" s="57">
        <f t="shared" si="11"/>
        <v>92</v>
      </c>
      <c r="CR64" s="58">
        <f t="shared" si="12"/>
        <v>0</v>
      </c>
      <c r="CS64" s="57" t="str">
        <f t="shared" si="13"/>
        <v>Fail</v>
      </c>
      <c r="CT64" s="57">
        <f t="shared" si="14"/>
        <v>2</v>
      </c>
      <c r="CU64" s="57">
        <f t="shared" si="15"/>
        <v>0</v>
      </c>
      <c r="CV64" s="57">
        <f t="shared" si="18"/>
        <v>2</v>
      </c>
      <c r="CW64" s="57" t="str">
        <f t="shared" si="19"/>
        <v>-</v>
      </c>
    </row>
    <row r="65" spans="1:101">
      <c r="A65" s="50">
        <v>57</v>
      </c>
      <c r="B65" s="41" t="s">
        <v>103</v>
      </c>
      <c r="C65" s="66" t="s">
        <v>269</v>
      </c>
      <c r="D65" s="41">
        <v>31</v>
      </c>
      <c r="E65" s="41">
        <v>32</v>
      </c>
      <c r="F65" s="41">
        <v>63</v>
      </c>
      <c r="G65" s="56">
        <f t="shared" si="0"/>
        <v>0</v>
      </c>
      <c r="H65" s="41" t="s">
        <v>69</v>
      </c>
      <c r="I65" s="41">
        <v>32</v>
      </c>
      <c r="J65" s="41">
        <v>22</v>
      </c>
      <c r="K65" s="41">
        <v>22</v>
      </c>
      <c r="L65" s="41">
        <v>44</v>
      </c>
      <c r="M65" s="56">
        <f t="shared" si="1"/>
        <v>0</v>
      </c>
      <c r="N65" s="41" t="s">
        <v>72</v>
      </c>
      <c r="O65" s="41">
        <v>16</v>
      </c>
      <c r="P65" s="41">
        <v>33</v>
      </c>
      <c r="Q65" s="41">
        <v>29</v>
      </c>
      <c r="R65" s="41">
        <v>62</v>
      </c>
      <c r="S65" s="56">
        <f t="shared" si="2"/>
        <v>0</v>
      </c>
      <c r="T65" s="41" t="s">
        <v>69</v>
      </c>
      <c r="U65" s="41">
        <v>32</v>
      </c>
      <c r="V65" s="41">
        <v>23</v>
      </c>
      <c r="W65" s="41">
        <v>27</v>
      </c>
      <c r="X65" s="41">
        <v>50</v>
      </c>
      <c r="Y65" s="56">
        <f t="shared" si="3"/>
        <v>0</v>
      </c>
      <c r="Z65" s="41" t="s">
        <v>68</v>
      </c>
      <c r="AA65" s="41">
        <v>24</v>
      </c>
      <c r="AB65" s="41">
        <v>31</v>
      </c>
      <c r="AC65" s="41">
        <v>28</v>
      </c>
      <c r="AD65" s="41">
        <v>59</v>
      </c>
      <c r="AE65" s="56">
        <f t="shared" si="4"/>
        <v>0</v>
      </c>
      <c r="AF65" s="41" t="s">
        <v>70</v>
      </c>
      <c r="AG65" s="41">
        <v>28</v>
      </c>
      <c r="AH65" s="41">
        <v>20</v>
      </c>
      <c r="AI65" s="41">
        <v>25</v>
      </c>
      <c r="AJ65" s="41" t="s">
        <v>69</v>
      </c>
      <c r="AK65" s="41">
        <v>8</v>
      </c>
      <c r="AL65" s="41">
        <v>20</v>
      </c>
      <c r="AM65" s="41">
        <v>40</v>
      </c>
      <c r="AN65" s="41" t="s">
        <v>65</v>
      </c>
      <c r="AO65" s="41">
        <v>20</v>
      </c>
      <c r="AP65" s="41">
        <v>22</v>
      </c>
      <c r="AQ65" s="41">
        <v>43</v>
      </c>
      <c r="AR65" s="41" t="s">
        <v>65</v>
      </c>
      <c r="AS65" s="41">
        <v>10</v>
      </c>
      <c r="AT65" s="41">
        <v>21</v>
      </c>
      <c r="AU65" s="41" t="s">
        <v>65</v>
      </c>
      <c r="AV65" s="41">
        <v>10</v>
      </c>
      <c r="AW65" s="41">
        <v>25</v>
      </c>
      <c r="AX65" s="41">
        <v>35</v>
      </c>
      <c r="AY65" s="41">
        <v>60</v>
      </c>
      <c r="AZ65" s="56">
        <f t="shared" si="5"/>
        <v>0</v>
      </c>
      <c r="BA65" s="41" t="s">
        <v>69</v>
      </c>
      <c r="BB65" s="41">
        <v>32</v>
      </c>
      <c r="BC65" s="41">
        <v>31</v>
      </c>
      <c r="BD65" s="41">
        <v>24</v>
      </c>
      <c r="BE65" s="41">
        <v>55</v>
      </c>
      <c r="BF65" s="56">
        <f t="shared" si="6"/>
        <v>0</v>
      </c>
      <c r="BG65" s="41" t="s">
        <v>70</v>
      </c>
      <c r="BH65" s="41">
        <v>21</v>
      </c>
      <c r="BI65" s="41">
        <v>30</v>
      </c>
      <c r="BJ65" s="41">
        <v>13</v>
      </c>
      <c r="BK65" s="41">
        <v>43</v>
      </c>
      <c r="BL65" s="56">
        <f t="shared" si="7"/>
        <v>0</v>
      </c>
      <c r="BM65" s="41" t="s">
        <v>66</v>
      </c>
      <c r="BN65" s="41">
        <v>0</v>
      </c>
      <c r="BO65" s="41">
        <v>26</v>
      </c>
      <c r="BP65" s="41">
        <v>36</v>
      </c>
      <c r="BQ65" s="41">
        <v>62</v>
      </c>
      <c r="BR65" s="56">
        <f t="shared" si="8"/>
        <v>0</v>
      </c>
      <c r="BS65" s="41" t="s">
        <v>69</v>
      </c>
      <c r="BT65" s="41">
        <v>32</v>
      </c>
      <c r="BU65" s="41">
        <v>27</v>
      </c>
      <c r="BV65" s="41">
        <v>22</v>
      </c>
      <c r="BW65" s="41">
        <v>49</v>
      </c>
      <c r="BX65" s="56">
        <f t="shared" si="9"/>
        <v>0</v>
      </c>
      <c r="BY65" s="41" t="s">
        <v>71</v>
      </c>
      <c r="BZ65" s="41">
        <v>20</v>
      </c>
      <c r="CA65" s="41">
        <v>19</v>
      </c>
      <c r="CB65" s="41">
        <v>38</v>
      </c>
      <c r="CC65" s="41" t="s">
        <v>67</v>
      </c>
      <c r="CD65" s="41">
        <v>18</v>
      </c>
      <c r="CE65" s="41">
        <v>17</v>
      </c>
      <c r="CF65" s="41">
        <v>37</v>
      </c>
      <c r="CG65" s="41" t="s">
        <v>67</v>
      </c>
      <c r="CH65" s="41">
        <v>18</v>
      </c>
      <c r="CI65" s="41">
        <v>17</v>
      </c>
      <c r="CJ65" s="41">
        <v>25</v>
      </c>
      <c r="CK65" s="41" t="s">
        <v>70</v>
      </c>
      <c r="CL65" s="41">
        <v>7</v>
      </c>
      <c r="CM65" s="41">
        <v>18</v>
      </c>
      <c r="CN65" s="41" t="s">
        <v>67</v>
      </c>
      <c r="CO65" s="41">
        <v>9</v>
      </c>
      <c r="CP65" s="57">
        <f t="shared" si="10"/>
        <v>237</v>
      </c>
      <c r="CQ65" s="57">
        <f t="shared" si="11"/>
        <v>100</v>
      </c>
      <c r="CR65" s="58">
        <f t="shared" si="12"/>
        <v>0</v>
      </c>
      <c r="CS65" s="57" t="str">
        <f t="shared" si="13"/>
        <v>Fail</v>
      </c>
      <c r="CT65" s="57">
        <f t="shared" si="14"/>
        <v>1</v>
      </c>
      <c r="CU65" s="57">
        <f t="shared" si="15"/>
        <v>0</v>
      </c>
      <c r="CV65" s="57">
        <f t="shared" si="18"/>
        <v>1</v>
      </c>
      <c r="CW65" s="57" t="str">
        <f t="shared" si="19"/>
        <v>-</v>
      </c>
    </row>
    <row r="66" spans="1:101">
      <c r="A66" s="50">
        <v>58</v>
      </c>
      <c r="B66" s="41" t="s">
        <v>104</v>
      </c>
      <c r="C66" s="66" t="s">
        <v>270</v>
      </c>
      <c r="D66" s="41">
        <v>24</v>
      </c>
      <c r="E66" s="41">
        <v>21</v>
      </c>
      <c r="F66" s="41">
        <v>45</v>
      </c>
      <c r="G66" s="56">
        <f t="shared" si="0"/>
        <v>0</v>
      </c>
      <c r="H66" s="41" t="s">
        <v>71</v>
      </c>
      <c r="I66" s="41">
        <v>20</v>
      </c>
      <c r="J66" s="41">
        <v>26</v>
      </c>
      <c r="K66" s="41">
        <v>26</v>
      </c>
      <c r="L66" s="41">
        <v>52</v>
      </c>
      <c r="M66" s="56">
        <f t="shared" si="1"/>
        <v>0</v>
      </c>
      <c r="N66" s="41" t="s">
        <v>68</v>
      </c>
      <c r="O66" s="41">
        <v>24</v>
      </c>
      <c r="P66" s="41">
        <v>26</v>
      </c>
      <c r="Q66" s="41">
        <v>25</v>
      </c>
      <c r="R66" s="41">
        <v>51</v>
      </c>
      <c r="S66" s="56">
        <f t="shared" si="2"/>
        <v>0</v>
      </c>
      <c r="T66" s="41" t="s">
        <v>68</v>
      </c>
      <c r="U66" s="41">
        <v>24</v>
      </c>
      <c r="V66" s="41">
        <v>25</v>
      </c>
      <c r="W66" s="41">
        <v>26</v>
      </c>
      <c r="X66" s="41">
        <v>51</v>
      </c>
      <c r="Y66" s="56">
        <f t="shared" si="3"/>
        <v>0</v>
      </c>
      <c r="Z66" s="41" t="s">
        <v>68</v>
      </c>
      <c r="AA66" s="41">
        <v>24</v>
      </c>
      <c r="AB66" s="41">
        <v>32</v>
      </c>
      <c r="AC66" s="41">
        <v>34</v>
      </c>
      <c r="AD66" s="41">
        <v>66</v>
      </c>
      <c r="AE66" s="56">
        <f t="shared" si="4"/>
        <v>0</v>
      </c>
      <c r="AF66" s="41" t="s">
        <v>69</v>
      </c>
      <c r="AG66" s="41">
        <v>32</v>
      </c>
      <c r="AH66" s="41">
        <v>18</v>
      </c>
      <c r="AI66" s="41">
        <v>33</v>
      </c>
      <c r="AJ66" s="41" t="s">
        <v>69</v>
      </c>
      <c r="AK66" s="41">
        <v>8</v>
      </c>
      <c r="AL66" s="41">
        <v>17</v>
      </c>
      <c r="AM66" s="41">
        <v>22</v>
      </c>
      <c r="AN66" s="41" t="s">
        <v>68</v>
      </c>
      <c r="AO66" s="41">
        <v>12</v>
      </c>
      <c r="AP66" s="41">
        <v>17</v>
      </c>
      <c r="AQ66" s="41">
        <v>41</v>
      </c>
      <c r="AR66" s="41" t="s">
        <v>67</v>
      </c>
      <c r="AS66" s="41">
        <v>9</v>
      </c>
      <c r="AT66" s="41">
        <v>15</v>
      </c>
      <c r="AU66" s="41" t="s">
        <v>69</v>
      </c>
      <c r="AV66" s="41">
        <v>8</v>
      </c>
      <c r="AW66" s="41">
        <v>22</v>
      </c>
      <c r="AX66" s="41">
        <v>21</v>
      </c>
      <c r="AY66" s="41">
        <v>43</v>
      </c>
      <c r="AZ66" s="56">
        <f t="shared" si="5"/>
        <v>0</v>
      </c>
      <c r="BA66" s="41" t="s">
        <v>72</v>
      </c>
      <c r="BB66" s="41">
        <v>16</v>
      </c>
      <c r="BC66" s="41">
        <v>25</v>
      </c>
      <c r="BD66" s="41">
        <v>28</v>
      </c>
      <c r="BE66" s="41">
        <v>53</v>
      </c>
      <c r="BF66" s="56">
        <f t="shared" si="6"/>
        <v>0</v>
      </c>
      <c r="BG66" s="41" t="s">
        <v>68</v>
      </c>
      <c r="BH66" s="41">
        <v>18</v>
      </c>
      <c r="BI66" s="41">
        <v>32</v>
      </c>
      <c r="BJ66" s="41">
        <v>20</v>
      </c>
      <c r="BK66" s="41">
        <v>52</v>
      </c>
      <c r="BL66" s="56">
        <f t="shared" si="7"/>
        <v>0</v>
      </c>
      <c r="BM66" s="41" t="s">
        <v>68</v>
      </c>
      <c r="BN66" s="41">
        <v>24</v>
      </c>
      <c r="BO66" s="41">
        <v>31</v>
      </c>
      <c r="BP66" s="41">
        <v>33</v>
      </c>
      <c r="BQ66" s="41">
        <v>64</v>
      </c>
      <c r="BR66" s="56">
        <f t="shared" si="8"/>
        <v>0</v>
      </c>
      <c r="BS66" s="41" t="s">
        <v>69</v>
      </c>
      <c r="BT66" s="41">
        <v>32</v>
      </c>
      <c r="BU66" s="41">
        <v>22</v>
      </c>
      <c r="BV66" s="41">
        <v>26</v>
      </c>
      <c r="BW66" s="41">
        <v>48</v>
      </c>
      <c r="BX66" s="56">
        <f t="shared" si="9"/>
        <v>0</v>
      </c>
      <c r="BY66" s="41" t="s">
        <v>71</v>
      </c>
      <c r="BZ66" s="41">
        <v>20</v>
      </c>
      <c r="CA66" s="41">
        <v>20</v>
      </c>
      <c r="CB66" s="41">
        <v>36</v>
      </c>
      <c r="CC66" s="41" t="s">
        <v>67</v>
      </c>
      <c r="CD66" s="41">
        <v>18</v>
      </c>
      <c r="CE66" s="41">
        <v>19</v>
      </c>
      <c r="CF66" s="41">
        <v>32</v>
      </c>
      <c r="CG66" s="41" t="s">
        <v>69</v>
      </c>
      <c r="CH66" s="41">
        <v>16</v>
      </c>
      <c r="CI66" s="41">
        <v>18</v>
      </c>
      <c r="CJ66" s="41">
        <v>21</v>
      </c>
      <c r="CK66" s="41" t="s">
        <v>68</v>
      </c>
      <c r="CL66" s="41">
        <v>6</v>
      </c>
      <c r="CM66" s="41">
        <v>17</v>
      </c>
      <c r="CN66" s="41" t="s">
        <v>69</v>
      </c>
      <c r="CO66" s="41">
        <v>8</v>
      </c>
      <c r="CP66" s="57">
        <f t="shared" si="10"/>
        <v>234</v>
      </c>
      <c r="CQ66" s="57">
        <f t="shared" si="11"/>
        <v>85</v>
      </c>
      <c r="CR66" s="58">
        <f t="shared" si="12"/>
        <v>6.38</v>
      </c>
      <c r="CS66" s="57" t="str">
        <f t="shared" si="13"/>
        <v>HSC</v>
      </c>
      <c r="CT66" s="57">
        <f t="shared" si="14"/>
        <v>0</v>
      </c>
      <c r="CU66" s="57">
        <f t="shared" si="15"/>
        <v>0</v>
      </c>
      <c r="CV66" s="57">
        <f t="shared" si="18"/>
        <v>0</v>
      </c>
      <c r="CW66" s="57">
        <f t="shared" si="19"/>
        <v>41</v>
      </c>
    </row>
    <row r="67" spans="1:101">
      <c r="A67" s="50">
        <v>59</v>
      </c>
      <c r="B67" s="41" t="s">
        <v>105</v>
      </c>
      <c r="C67" s="66" t="s">
        <v>271</v>
      </c>
      <c r="D67" s="41">
        <v>20</v>
      </c>
      <c r="E67" s="41">
        <v>20</v>
      </c>
      <c r="F67" s="41">
        <v>40</v>
      </c>
      <c r="G67" s="56">
        <f t="shared" si="0"/>
        <v>0</v>
      </c>
      <c r="H67" s="41" t="s">
        <v>72</v>
      </c>
      <c r="I67" s="41">
        <v>16</v>
      </c>
      <c r="J67" s="41">
        <v>18</v>
      </c>
      <c r="K67" s="41">
        <v>22</v>
      </c>
      <c r="L67" s="41">
        <v>40</v>
      </c>
      <c r="M67" s="56">
        <f t="shared" si="1"/>
        <v>0</v>
      </c>
      <c r="N67" s="41" t="s">
        <v>72</v>
      </c>
      <c r="O67" s="41">
        <v>16</v>
      </c>
      <c r="P67" s="41">
        <v>21</v>
      </c>
      <c r="Q67" s="41">
        <v>9</v>
      </c>
      <c r="R67" s="41">
        <v>30</v>
      </c>
      <c r="S67" s="56">
        <f t="shared" si="2"/>
        <v>0</v>
      </c>
      <c r="T67" s="41" t="s">
        <v>66</v>
      </c>
      <c r="U67" s="41">
        <v>0</v>
      </c>
      <c r="V67" s="41">
        <v>21</v>
      </c>
      <c r="W67" s="41">
        <v>20</v>
      </c>
      <c r="X67" s="41">
        <v>41</v>
      </c>
      <c r="Y67" s="56">
        <f t="shared" si="3"/>
        <v>0</v>
      </c>
      <c r="Z67" s="41" t="s">
        <v>72</v>
      </c>
      <c r="AA67" s="41">
        <v>16</v>
      </c>
      <c r="AB67" s="41">
        <v>22</v>
      </c>
      <c r="AC67" s="41">
        <v>33</v>
      </c>
      <c r="AD67" s="41">
        <v>55</v>
      </c>
      <c r="AE67" s="56">
        <f t="shared" si="4"/>
        <v>0</v>
      </c>
      <c r="AF67" s="41" t="s">
        <v>70</v>
      </c>
      <c r="AG67" s="41">
        <v>28</v>
      </c>
      <c r="AH67" s="41">
        <v>12</v>
      </c>
      <c r="AI67" s="41">
        <v>25</v>
      </c>
      <c r="AJ67" s="41" t="s">
        <v>71</v>
      </c>
      <c r="AK67" s="41">
        <v>5</v>
      </c>
      <c r="AL67" s="41">
        <v>12</v>
      </c>
      <c r="AM67" s="41">
        <v>30</v>
      </c>
      <c r="AN67" s="41" t="s">
        <v>70</v>
      </c>
      <c r="AO67" s="41">
        <v>14</v>
      </c>
      <c r="AP67" s="41">
        <v>12</v>
      </c>
      <c r="AQ67" s="41">
        <v>25</v>
      </c>
      <c r="AR67" s="41" t="s">
        <v>71</v>
      </c>
      <c r="AS67" s="41">
        <v>5</v>
      </c>
      <c r="AT67" s="41">
        <v>12</v>
      </c>
      <c r="AU67" s="41" t="s">
        <v>71</v>
      </c>
      <c r="AV67" s="41">
        <v>5</v>
      </c>
      <c r="AW67" s="41">
        <v>24</v>
      </c>
      <c r="AX67" s="41">
        <v>21</v>
      </c>
      <c r="AY67" s="41">
        <v>45</v>
      </c>
      <c r="AZ67" s="56">
        <f t="shared" si="5"/>
        <v>0</v>
      </c>
      <c r="BA67" s="41" t="s">
        <v>71</v>
      </c>
      <c r="BB67" s="41">
        <v>20</v>
      </c>
      <c r="BC67" s="41">
        <v>18</v>
      </c>
      <c r="BD67" s="41">
        <v>24</v>
      </c>
      <c r="BE67" s="41">
        <v>42</v>
      </c>
      <c r="BF67" s="56">
        <f t="shared" si="6"/>
        <v>0</v>
      </c>
      <c r="BG67" s="41" t="s">
        <v>72</v>
      </c>
      <c r="BH67" s="41">
        <v>12</v>
      </c>
      <c r="BI67" s="41">
        <v>10</v>
      </c>
      <c r="BJ67" s="41">
        <v>2</v>
      </c>
      <c r="BK67" s="41">
        <v>12</v>
      </c>
      <c r="BL67" s="56">
        <f t="shared" si="7"/>
        <v>0</v>
      </c>
      <c r="BM67" s="41" t="s">
        <v>66</v>
      </c>
      <c r="BN67" s="41">
        <v>0</v>
      </c>
      <c r="BO67" s="41">
        <v>22</v>
      </c>
      <c r="BP67" s="41">
        <v>12</v>
      </c>
      <c r="BQ67" s="41">
        <v>34</v>
      </c>
      <c r="BR67" s="56">
        <f t="shared" si="8"/>
        <v>0</v>
      </c>
      <c r="BS67" s="41" t="s">
        <v>66</v>
      </c>
      <c r="BT67" s="41">
        <v>0</v>
      </c>
      <c r="BU67" s="41">
        <v>18</v>
      </c>
      <c r="BV67" s="41">
        <v>22</v>
      </c>
      <c r="BW67" s="41">
        <v>40</v>
      </c>
      <c r="BX67" s="56">
        <f t="shared" si="9"/>
        <v>0</v>
      </c>
      <c r="BY67" s="41" t="s">
        <v>72</v>
      </c>
      <c r="BZ67" s="41">
        <v>16</v>
      </c>
      <c r="CA67" s="41">
        <v>12</v>
      </c>
      <c r="CB67" s="41">
        <v>28</v>
      </c>
      <c r="CC67" s="41" t="s">
        <v>68</v>
      </c>
      <c r="CD67" s="41">
        <v>12</v>
      </c>
      <c r="CE67" s="41">
        <v>12</v>
      </c>
      <c r="CF67" s="41">
        <v>30</v>
      </c>
      <c r="CG67" s="41" t="s">
        <v>70</v>
      </c>
      <c r="CH67" s="41">
        <v>14</v>
      </c>
      <c r="CI67" s="41">
        <v>12</v>
      </c>
      <c r="CJ67" s="41">
        <v>21</v>
      </c>
      <c r="CK67" s="41" t="s">
        <v>72</v>
      </c>
      <c r="CL67" s="41">
        <v>4</v>
      </c>
      <c r="CM67" s="41">
        <v>12</v>
      </c>
      <c r="CN67" s="41" t="s">
        <v>71</v>
      </c>
      <c r="CO67" s="41">
        <v>5</v>
      </c>
      <c r="CP67" s="57">
        <f t="shared" si="10"/>
        <v>124</v>
      </c>
      <c r="CQ67" s="57">
        <f t="shared" si="11"/>
        <v>64</v>
      </c>
      <c r="CR67" s="58">
        <f t="shared" si="12"/>
        <v>0</v>
      </c>
      <c r="CS67" s="57" t="str">
        <f t="shared" si="13"/>
        <v>Fail</v>
      </c>
      <c r="CT67" s="57">
        <f t="shared" si="14"/>
        <v>3</v>
      </c>
      <c r="CU67" s="57">
        <f t="shared" si="15"/>
        <v>0</v>
      </c>
      <c r="CV67" s="57">
        <f t="shared" si="18"/>
        <v>3</v>
      </c>
      <c r="CW67" s="57" t="str">
        <f t="shared" si="19"/>
        <v>-</v>
      </c>
    </row>
    <row r="68" spans="1:101">
      <c r="A68" s="50">
        <v>60</v>
      </c>
      <c r="B68" s="41" t="s">
        <v>106</v>
      </c>
      <c r="C68" s="66" t="s">
        <v>272</v>
      </c>
      <c r="D68" s="41">
        <v>25</v>
      </c>
      <c r="E68" s="41">
        <v>31</v>
      </c>
      <c r="F68" s="41">
        <v>56</v>
      </c>
      <c r="G68" s="56">
        <f t="shared" si="0"/>
        <v>0</v>
      </c>
      <c r="H68" s="41" t="s">
        <v>70</v>
      </c>
      <c r="I68" s="41">
        <v>28</v>
      </c>
      <c r="J68" s="41">
        <v>27</v>
      </c>
      <c r="K68" s="41">
        <v>36</v>
      </c>
      <c r="L68" s="41">
        <v>63</v>
      </c>
      <c r="M68" s="56">
        <f t="shared" si="1"/>
        <v>0</v>
      </c>
      <c r="N68" s="41" t="s">
        <v>69</v>
      </c>
      <c r="O68" s="41">
        <v>32</v>
      </c>
      <c r="P68" s="41">
        <v>39</v>
      </c>
      <c r="Q68" s="41">
        <v>30</v>
      </c>
      <c r="R68" s="41">
        <v>69</v>
      </c>
      <c r="S68" s="56">
        <f t="shared" si="2"/>
        <v>0</v>
      </c>
      <c r="T68" s="41" t="s">
        <v>69</v>
      </c>
      <c r="U68" s="41">
        <v>32</v>
      </c>
      <c r="V68" s="41">
        <v>33</v>
      </c>
      <c r="W68" s="41">
        <v>30</v>
      </c>
      <c r="X68" s="41">
        <v>63</v>
      </c>
      <c r="Y68" s="56">
        <f t="shared" si="3"/>
        <v>0</v>
      </c>
      <c r="Z68" s="41" t="s">
        <v>69</v>
      </c>
      <c r="AA68" s="41">
        <v>32</v>
      </c>
      <c r="AB68" s="41">
        <v>37</v>
      </c>
      <c r="AC68" s="41">
        <v>41</v>
      </c>
      <c r="AD68" s="41">
        <v>78</v>
      </c>
      <c r="AE68" s="56">
        <f t="shared" si="4"/>
        <v>0</v>
      </c>
      <c r="AF68" s="41" t="s">
        <v>67</v>
      </c>
      <c r="AG68" s="41">
        <v>36</v>
      </c>
      <c r="AH68" s="41">
        <v>22</v>
      </c>
      <c r="AI68" s="41">
        <v>44</v>
      </c>
      <c r="AJ68" s="41" t="s">
        <v>65</v>
      </c>
      <c r="AK68" s="41">
        <v>10</v>
      </c>
      <c r="AL68" s="41">
        <v>21</v>
      </c>
      <c r="AM68" s="41">
        <v>42</v>
      </c>
      <c r="AN68" s="41" t="s">
        <v>65</v>
      </c>
      <c r="AO68" s="41">
        <v>20</v>
      </c>
      <c r="AP68" s="41">
        <v>20</v>
      </c>
      <c r="AQ68" s="41">
        <v>40</v>
      </c>
      <c r="AR68" s="41" t="s">
        <v>65</v>
      </c>
      <c r="AS68" s="41">
        <v>10</v>
      </c>
      <c r="AT68" s="41">
        <v>19</v>
      </c>
      <c r="AU68" s="41" t="s">
        <v>67</v>
      </c>
      <c r="AV68" s="41">
        <v>9</v>
      </c>
      <c r="AW68" s="41">
        <v>30</v>
      </c>
      <c r="AX68" s="41">
        <v>21</v>
      </c>
      <c r="AY68" s="41">
        <v>51</v>
      </c>
      <c r="AZ68" s="56">
        <f t="shared" si="5"/>
        <v>0</v>
      </c>
      <c r="BA68" s="41" t="s">
        <v>68</v>
      </c>
      <c r="BB68" s="41">
        <v>24</v>
      </c>
      <c r="BC68" s="41">
        <v>29</v>
      </c>
      <c r="BD68" s="41">
        <v>29</v>
      </c>
      <c r="BE68" s="41">
        <v>58</v>
      </c>
      <c r="BF68" s="56">
        <f t="shared" si="6"/>
        <v>0</v>
      </c>
      <c r="BG68" s="41" t="s">
        <v>70</v>
      </c>
      <c r="BH68" s="41">
        <v>21</v>
      </c>
      <c r="BI68" s="41">
        <v>29</v>
      </c>
      <c r="BJ68" s="41">
        <v>20</v>
      </c>
      <c r="BK68" s="41">
        <v>49</v>
      </c>
      <c r="BL68" s="56">
        <f t="shared" si="7"/>
        <v>0</v>
      </c>
      <c r="BM68" s="41" t="s">
        <v>71</v>
      </c>
      <c r="BN68" s="41">
        <v>20</v>
      </c>
      <c r="BO68" s="41">
        <v>21</v>
      </c>
      <c r="BP68" s="41">
        <v>38</v>
      </c>
      <c r="BQ68" s="41">
        <v>59</v>
      </c>
      <c r="BR68" s="56">
        <f t="shared" si="8"/>
        <v>0</v>
      </c>
      <c r="BS68" s="41" t="s">
        <v>70</v>
      </c>
      <c r="BT68" s="41">
        <v>28</v>
      </c>
      <c r="BU68" s="41">
        <v>24</v>
      </c>
      <c r="BV68" s="41">
        <v>25</v>
      </c>
      <c r="BW68" s="41">
        <v>49</v>
      </c>
      <c r="BX68" s="56">
        <f t="shared" si="9"/>
        <v>0</v>
      </c>
      <c r="BY68" s="41" t="s">
        <v>71</v>
      </c>
      <c r="BZ68" s="41">
        <v>20</v>
      </c>
      <c r="CA68" s="41">
        <v>22</v>
      </c>
      <c r="CB68" s="41">
        <v>40</v>
      </c>
      <c r="CC68" s="41" t="s">
        <v>65</v>
      </c>
      <c r="CD68" s="41">
        <v>20</v>
      </c>
      <c r="CE68" s="41">
        <v>21</v>
      </c>
      <c r="CF68" s="41">
        <v>44</v>
      </c>
      <c r="CG68" s="41" t="s">
        <v>65</v>
      </c>
      <c r="CH68" s="41">
        <v>20</v>
      </c>
      <c r="CI68" s="41">
        <v>22</v>
      </c>
      <c r="CJ68" s="41">
        <v>38</v>
      </c>
      <c r="CK68" s="41" t="s">
        <v>65</v>
      </c>
      <c r="CL68" s="41">
        <v>10</v>
      </c>
      <c r="CM68" s="41">
        <v>20</v>
      </c>
      <c r="CN68" s="41" t="s">
        <v>65</v>
      </c>
      <c r="CO68" s="41">
        <v>10</v>
      </c>
      <c r="CP68" s="57">
        <f t="shared" si="10"/>
        <v>273</v>
      </c>
      <c r="CQ68" s="57">
        <f t="shared" si="11"/>
        <v>109</v>
      </c>
      <c r="CR68" s="58">
        <f t="shared" si="12"/>
        <v>7.64</v>
      </c>
      <c r="CS68" s="57" t="str">
        <f t="shared" si="13"/>
        <v>FC</v>
      </c>
      <c r="CT68" s="57">
        <f t="shared" si="14"/>
        <v>0</v>
      </c>
      <c r="CU68" s="57">
        <f t="shared" si="15"/>
        <v>0</v>
      </c>
      <c r="CV68" s="57">
        <f t="shared" si="18"/>
        <v>0</v>
      </c>
      <c r="CW68" s="57">
        <f t="shared" si="19"/>
        <v>18</v>
      </c>
    </row>
    <row r="69" spans="1:101">
      <c r="A69" s="50">
        <v>61</v>
      </c>
      <c r="B69" s="41" t="s">
        <v>107</v>
      </c>
      <c r="C69" s="66" t="s">
        <v>273</v>
      </c>
      <c r="D69" s="41">
        <v>20</v>
      </c>
      <c r="E69" s="41">
        <v>34</v>
      </c>
      <c r="F69" s="41">
        <v>54</v>
      </c>
      <c r="G69" s="56">
        <f t="shared" si="0"/>
        <v>0</v>
      </c>
      <c r="H69" s="41" t="s">
        <v>68</v>
      </c>
      <c r="I69" s="41">
        <v>24</v>
      </c>
      <c r="J69" s="41">
        <v>29</v>
      </c>
      <c r="K69" s="41">
        <v>28</v>
      </c>
      <c r="L69" s="41">
        <v>57</v>
      </c>
      <c r="M69" s="56">
        <f t="shared" si="1"/>
        <v>0</v>
      </c>
      <c r="N69" s="41" t="s">
        <v>70</v>
      </c>
      <c r="O69" s="41">
        <v>28</v>
      </c>
      <c r="P69" s="41">
        <v>29</v>
      </c>
      <c r="Q69" s="41">
        <v>26</v>
      </c>
      <c r="R69" s="41">
        <v>55</v>
      </c>
      <c r="S69" s="56">
        <f t="shared" si="2"/>
        <v>0</v>
      </c>
      <c r="T69" s="41" t="s">
        <v>70</v>
      </c>
      <c r="U69" s="41">
        <v>28</v>
      </c>
      <c r="V69" s="41">
        <v>22</v>
      </c>
      <c r="W69" s="41">
        <v>34</v>
      </c>
      <c r="X69" s="41">
        <v>56</v>
      </c>
      <c r="Y69" s="56">
        <f t="shared" si="3"/>
        <v>0</v>
      </c>
      <c r="Z69" s="41" t="s">
        <v>70</v>
      </c>
      <c r="AA69" s="41">
        <v>28</v>
      </c>
      <c r="AB69" s="41">
        <v>32</v>
      </c>
      <c r="AC69" s="41">
        <v>40</v>
      </c>
      <c r="AD69" s="41">
        <v>72</v>
      </c>
      <c r="AE69" s="56">
        <f t="shared" si="4"/>
        <v>0</v>
      </c>
      <c r="AF69" s="41" t="s">
        <v>67</v>
      </c>
      <c r="AG69" s="41">
        <v>36</v>
      </c>
      <c r="AH69" s="41">
        <v>20</v>
      </c>
      <c r="AI69" s="41">
        <v>35</v>
      </c>
      <c r="AJ69" s="41" t="s">
        <v>67</v>
      </c>
      <c r="AK69" s="41">
        <v>9</v>
      </c>
      <c r="AL69" s="41">
        <v>20</v>
      </c>
      <c r="AM69" s="41">
        <v>37</v>
      </c>
      <c r="AN69" s="41" t="s">
        <v>67</v>
      </c>
      <c r="AO69" s="41">
        <v>18</v>
      </c>
      <c r="AP69" s="41">
        <v>22</v>
      </c>
      <c r="AQ69" s="41">
        <v>42</v>
      </c>
      <c r="AR69" s="41" t="s">
        <v>65</v>
      </c>
      <c r="AS69" s="41">
        <v>10</v>
      </c>
      <c r="AT69" s="41">
        <v>22</v>
      </c>
      <c r="AU69" s="41" t="s">
        <v>65</v>
      </c>
      <c r="AV69" s="41">
        <v>10</v>
      </c>
      <c r="AW69" s="41">
        <v>18</v>
      </c>
      <c r="AX69" s="41">
        <v>38</v>
      </c>
      <c r="AY69" s="41">
        <v>56</v>
      </c>
      <c r="AZ69" s="56">
        <f t="shared" si="5"/>
        <v>0</v>
      </c>
      <c r="BA69" s="41" t="s">
        <v>70</v>
      </c>
      <c r="BB69" s="41">
        <v>28</v>
      </c>
      <c r="BC69" s="41">
        <v>34</v>
      </c>
      <c r="BD69" s="41">
        <v>32</v>
      </c>
      <c r="BE69" s="41">
        <v>66</v>
      </c>
      <c r="BF69" s="56">
        <f t="shared" si="6"/>
        <v>0</v>
      </c>
      <c r="BG69" s="41" t="s">
        <v>69</v>
      </c>
      <c r="BH69" s="41">
        <v>24</v>
      </c>
      <c r="BI69" s="41">
        <v>29</v>
      </c>
      <c r="BJ69" s="41">
        <v>23</v>
      </c>
      <c r="BK69" s="41">
        <v>52</v>
      </c>
      <c r="BL69" s="56">
        <f t="shared" si="7"/>
        <v>0</v>
      </c>
      <c r="BM69" s="41" t="s">
        <v>68</v>
      </c>
      <c r="BN69" s="41">
        <v>24</v>
      </c>
      <c r="BO69" s="41">
        <v>29</v>
      </c>
      <c r="BP69" s="41">
        <v>38</v>
      </c>
      <c r="BQ69" s="41">
        <v>67</v>
      </c>
      <c r="BR69" s="56">
        <f t="shared" si="8"/>
        <v>0</v>
      </c>
      <c r="BS69" s="41" t="s">
        <v>69</v>
      </c>
      <c r="BT69" s="41">
        <v>32</v>
      </c>
      <c r="BU69" s="41">
        <v>27</v>
      </c>
      <c r="BV69" s="41">
        <v>37</v>
      </c>
      <c r="BW69" s="41">
        <v>64</v>
      </c>
      <c r="BX69" s="56">
        <f t="shared" si="9"/>
        <v>0</v>
      </c>
      <c r="BY69" s="41" t="s">
        <v>69</v>
      </c>
      <c r="BZ69" s="41">
        <v>32</v>
      </c>
      <c r="CA69" s="41">
        <v>21</v>
      </c>
      <c r="CB69" s="41">
        <v>42</v>
      </c>
      <c r="CC69" s="41" t="s">
        <v>65</v>
      </c>
      <c r="CD69" s="41">
        <v>20</v>
      </c>
      <c r="CE69" s="41">
        <v>21</v>
      </c>
      <c r="CF69" s="41">
        <v>32</v>
      </c>
      <c r="CG69" s="41" t="s">
        <v>67</v>
      </c>
      <c r="CH69" s="41">
        <v>18</v>
      </c>
      <c r="CI69" s="41">
        <v>21</v>
      </c>
      <c r="CJ69" s="41">
        <v>39</v>
      </c>
      <c r="CK69" s="41" t="s">
        <v>65</v>
      </c>
      <c r="CL69" s="41">
        <v>10</v>
      </c>
      <c r="CM69" s="41">
        <v>20</v>
      </c>
      <c r="CN69" s="41" t="s">
        <v>65</v>
      </c>
      <c r="CO69" s="41">
        <v>10</v>
      </c>
      <c r="CP69" s="57">
        <f t="shared" si="10"/>
        <v>284</v>
      </c>
      <c r="CQ69" s="57">
        <f t="shared" si="11"/>
        <v>105</v>
      </c>
      <c r="CR69" s="58">
        <f t="shared" si="12"/>
        <v>7.78</v>
      </c>
      <c r="CS69" s="57" t="str">
        <f t="shared" si="13"/>
        <v>Dist</v>
      </c>
      <c r="CT69" s="57">
        <f t="shared" si="14"/>
        <v>0</v>
      </c>
      <c r="CU69" s="57">
        <f t="shared" si="15"/>
        <v>0</v>
      </c>
      <c r="CV69" s="57">
        <f t="shared" si="18"/>
        <v>0</v>
      </c>
      <c r="CW69" s="57">
        <f t="shared" si="19"/>
        <v>14</v>
      </c>
    </row>
    <row r="70" spans="1:101">
      <c r="A70" s="50">
        <v>62</v>
      </c>
      <c r="B70" s="41" t="s">
        <v>108</v>
      </c>
      <c r="C70" s="66" t="s">
        <v>274</v>
      </c>
      <c r="D70" s="41">
        <v>24</v>
      </c>
      <c r="E70" s="41">
        <v>23</v>
      </c>
      <c r="F70" s="41">
        <v>47</v>
      </c>
      <c r="G70" s="56">
        <f t="shared" si="0"/>
        <v>0</v>
      </c>
      <c r="H70" s="41" t="s">
        <v>71</v>
      </c>
      <c r="I70" s="41">
        <v>20</v>
      </c>
      <c r="J70" s="41">
        <v>31</v>
      </c>
      <c r="K70" s="41">
        <v>21</v>
      </c>
      <c r="L70" s="41">
        <v>52</v>
      </c>
      <c r="M70" s="56">
        <f t="shared" si="1"/>
        <v>0</v>
      </c>
      <c r="N70" s="41" t="s">
        <v>68</v>
      </c>
      <c r="O70" s="41">
        <v>24</v>
      </c>
      <c r="P70" s="41">
        <v>20</v>
      </c>
      <c r="Q70" s="41">
        <v>20</v>
      </c>
      <c r="R70" s="41">
        <v>40</v>
      </c>
      <c r="S70" s="56">
        <f t="shared" si="2"/>
        <v>0</v>
      </c>
      <c r="T70" s="41" t="s">
        <v>72</v>
      </c>
      <c r="U70" s="41">
        <v>16</v>
      </c>
      <c r="V70" s="41">
        <v>21</v>
      </c>
      <c r="W70" s="41">
        <v>24</v>
      </c>
      <c r="X70" s="41">
        <v>45</v>
      </c>
      <c r="Y70" s="56">
        <f t="shared" si="3"/>
        <v>0</v>
      </c>
      <c r="Z70" s="41" t="s">
        <v>71</v>
      </c>
      <c r="AA70" s="41">
        <v>20</v>
      </c>
      <c r="AB70" s="41">
        <v>30</v>
      </c>
      <c r="AC70" s="41">
        <v>27</v>
      </c>
      <c r="AD70" s="41">
        <v>57</v>
      </c>
      <c r="AE70" s="56">
        <f t="shared" si="4"/>
        <v>0</v>
      </c>
      <c r="AF70" s="41" t="s">
        <v>70</v>
      </c>
      <c r="AG70" s="41">
        <v>28</v>
      </c>
      <c r="AH70" s="41">
        <v>15</v>
      </c>
      <c r="AI70" s="41">
        <v>27</v>
      </c>
      <c r="AJ70" s="41" t="s">
        <v>70</v>
      </c>
      <c r="AK70" s="41">
        <v>7</v>
      </c>
      <c r="AL70" s="41">
        <v>15</v>
      </c>
      <c r="AM70" s="41">
        <v>32</v>
      </c>
      <c r="AN70" s="41" t="s">
        <v>69</v>
      </c>
      <c r="AO70" s="41">
        <v>16</v>
      </c>
      <c r="AP70" s="41">
        <v>15</v>
      </c>
      <c r="AQ70" s="41">
        <v>31</v>
      </c>
      <c r="AR70" s="41" t="s">
        <v>69</v>
      </c>
      <c r="AS70" s="41">
        <v>8</v>
      </c>
      <c r="AT70" s="41">
        <v>17</v>
      </c>
      <c r="AU70" s="41" t="s">
        <v>69</v>
      </c>
      <c r="AV70" s="41">
        <v>8</v>
      </c>
      <c r="AW70" s="41">
        <v>21</v>
      </c>
      <c r="AX70" s="41">
        <v>27</v>
      </c>
      <c r="AY70" s="41">
        <v>48</v>
      </c>
      <c r="AZ70" s="56">
        <f t="shared" si="5"/>
        <v>0</v>
      </c>
      <c r="BA70" s="41" t="s">
        <v>71</v>
      </c>
      <c r="BB70" s="41">
        <v>20</v>
      </c>
      <c r="BC70" s="41">
        <v>25</v>
      </c>
      <c r="BD70" s="41">
        <v>25</v>
      </c>
      <c r="BE70" s="41">
        <v>50</v>
      </c>
      <c r="BF70" s="56">
        <f t="shared" si="6"/>
        <v>0</v>
      </c>
      <c r="BG70" s="41" t="s">
        <v>68</v>
      </c>
      <c r="BH70" s="41">
        <v>18</v>
      </c>
      <c r="BI70" s="41">
        <v>18</v>
      </c>
      <c r="BJ70" s="41">
        <v>12</v>
      </c>
      <c r="BK70" s="41">
        <v>30</v>
      </c>
      <c r="BL70" s="56">
        <f t="shared" si="7"/>
        <v>0</v>
      </c>
      <c r="BM70" s="41" t="s">
        <v>66</v>
      </c>
      <c r="BN70" s="41">
        <v>0</v>
      </c>
      <c r="BO70" s="41">
        <v>19</v>
      </c>
      <c r="BP70" s="41">
        <v>26</v>
      </c>
      <c r="BQ70" s="41">
        <v>45</v>
      </c>
      <c r="BR70" s="56">
        <f t="shared" si="8"/>
        <v>0</v>
      </c>
      <c r="BS70" s="41" t="s">
        <v>71</v>
      </c>
      <c r="BT70" s="41">
        <v>20</v>
      </c>
      <c r="BU70" s="41">
        <v>29</v>
      </c>
      <c r="BV70" s="41">
        <v>31</v>
      </c>
      <c r="BW70" s="41">
        <v>60</v>
      </c>
      <c r="BX70" s="56">
        <f t="shared" si="9"/>
        <v>0</v>
      </c>
      <c r="BY70" s="41" t="s">
        <v>69</v>
      </c>
      <c r="BZ70" s="41">
        <v>32</v>
      </c>
      <c r="CA70" s="41">
        <v>16</v>
      </c>
      <c r="CB70" s="41">
        <v>28</v>
      </c>
      <c r="CC70" s="41" t="s">
        <v>70</v>
      </c>
      <c r="CD70" s="41">
        <v>14</v>
      </c>
      <c r="CE70" s="41">
        <v>16</v>
      </c>
      <c r="CF70" s="41">
        <v>30</v>
      </c>
      <c r="CG70" s="41" t="s">
        <v>69</v>
      </c>
      <c r="CH70" s="41">
        <v>16</v>
      </c>
      <c r="CI70" s="41">
        <v>16</v>
      </c>
      <c r="CJ70" s="41">
        <v>33</v>
      </c>
      <c r="CK70" s="41" t="s">
        <v>69</v>
      </c>
      <c r="CL70" s="41">
        <v>8</v>
      </c>
      <c r="CM70" s="41">
        <v>15</v>
      </c>
      <c r="CN70" s="41" t="s">
        <v>69</v>
      </c>
      <c r="CO70" s="41">
        <v>8</v>
      </c>
      <c r="CP70" s="57">
        <f t="shared" si="10"/>
        <v>198</v>
      </c>
      <c r="CQ70" s="57">
        <f t="shared" si="11"/>
        <v>85</v>
      </c>
      <c r="CR70" s="58">
        <f t="shared" si="12"/>
        <v>0</v>
      </c>
      <c r="CS70" s="57" t="str">
        <f t="shared" si="13"/>
        <v>Fail</v>
      </c>
      <c r="CT70" s="57">
        <f t="shared" si="14"/>
        <v>1</v>
      </c>
      <c r="CU70" s="57">
        <f t="shared" si="15"/>
        <v>0</v>
      </c>
      <c r="CV70" s="57">
        <f t="shared" si="18"/>
        <v>1</v>
      </c>
      <c r="CW70" s="57" t="str">
        <f t="shared" si="19"/>
        <v>-</v>
      </c>
    </row>
    <row r="71" spans="1:101">
      <c r="A71" s="50">
        <v>63</v>
      </c>
      <c r="B71" s="41" t="s">
        <v>109</v>
      </c>
      <c r="C71" s="66" t="s">
        <v>275</v>
      </c>
      <c r="D71" s="41">
        <v>30</v>
      </c>
      <c r="E71" s="41">
        <v>20</v>
      </c>
      <c r="F71" s="41">
        <v>50</v>
      </c>
      <c r="G71" s="56">
        <f t="shared" si="0"/>
        <v>0</v>
      </c>
      <c r="H71" s="41" t="s">
        <v>68</v>
      </c>
      <c r="I71" s="41">
        <v>24</v>
      </c>
      <c r="J71" s="41">
        <v>24</v>
      </c>
      <c r="K71" s="41">
        <v>22</v>
      </c>
      <c r="L71" s="41">
        <v>46</v>
      </c>
      <c r="M71" s="56">
        <f t="shared" si="1"/>
        <v>0</v>
      </c>
      <c r="N71" s="41" t="s">
        <v>71</v>
      </c>
      <c r="O71" s="41">
        <v>20</v>
      </c>
      <c r="P71" s="41">
        <v>27</v>
      </c>
      <c r="Q71" s="41" t="s">
        <v>73</v>
      </c>
      <c r="R71" s="41">
        <v>27</v>
      </c>
      <c r="S71" s="56">
        <f t="shared" si="2"/>
        <v>1</v>
      </c>
      <c r="T71" s="41" t="s">
        <v>66</v>
      </c>
      <c r="U71" s="41">
        <v>0</v>
      </c>
      <c r="V71" s="41">
        <v>26</v>
      </c>
      <c r="W71" s="41">
        <v>13</v>
      </c>
      <c r="X71" s="41">
        <v>39</v>
      </c>
      <c r="Y71" s="56">
        <f t="shared" si="3"/>
        <v>0</v>
      </c>
      <c r="Z71" s="41" t="s">
        <v>66</v>
      </c>
      <c r="AA71" s="41">
        <v>0</v>
      </c>
      <c r="AB71" s="41">
        <v>14</v>
      </c>
      <c r="AC71" s="41">
        <v>14</v>
      </c>
      <c r="AD71" s="41">
        <v>28</v>
      </c>
      <c r="AE71" s="56">
        <f t="shared" si="4"/>
        <v>0</v>
      </c>
      <c r="AF71" s="41" t="s">
        <v>66</v>
      </c>
      <c r="AG71" s="41">
        <v>0</v>
      </c>
      <c r="AH71" s="41">
        <v>12</v>
      </c>
      <c r="AI71" s="41">
        <v>23</v>
      </c>
      <c r="AJ71" s="41" t="s">
        <v>71</v>
      </c>
      <c r="AK71" s="41">
        <v>5</v>
      </c>
      <c r="AL71" s="41">
        <v>12</v>
      </c>
      <c r="AM71" s="41">
        <v>27</v>
      </c>
      <c r="AN71" s="41" t="s">
        <v>68</v>
      </c>
      <c r="AO71" s="41">
        <v>12</v>
      </c>
      <c r="AP71" s="41">
        <v>12</v>
      </c>
      <c r="AQ71" s="41">
        <v>25</v>
      </c>
      <c r="AR71" s="41" t="s">
        <v>71</v>
      </c>
      <c r="AS71" s="41">
        <v>5</v>
      </c>
      <c r="AT71" s="41">
        <v>12</v>
      </c>
      <c r="AU71" s="41" t="s">
        <v>71</v>
      </c>
      <c r="AV71" s="41">
        <v>5</v>
      </c>
      <c r="AW71" s="41">
        <v>22</v>
      </c>
      <c r="AX71" s="41">
        <v>25</v>
      </c>
      <c r="AY71" s="41">
        <v>47</v>
      </c>
      <c r="AZ71" s="56">
        <f t="shared" si="5"/>
        <v>0</v>
      </c>
      <c r="BA71" s="41" t="s">
        <v>71</v>
      </c>
      <c r="BB71" s="41">
        <v>20</v>
      </c>
      <c r="BC71" s="41">
        <v>24</v>
      </c>
      <c r="BD71" s="41">
        <v>28</v>
      </c>
      <c r="BE71" s="41">
        <v>52</v>
      </c>
      <c r="BF71" s="56">
        <f t="shared" si="6"/>
        <v>0</v>
      </c>
      <c r="BG71" s="41" t="s">
        <v>68</v>
      </c>
      <c r="BH71" s="41">
        <v>18</v>
      </c>
      <c r="BI71" s="41">
        <v>21</v>
      </c>
      <c r="BJ71" s="41" t="s">
        <v>73</v>
      </c>
      <c r="BK71" s="41">
        <v>21</v>
      </c>
      <c r="BL71" s="56">
        <f t="shared" si="7"/>
        <v>1</v>
      </c>
      <c r="BM71" s="41" t="s">
        <v>66</v>
      </c>
      <c r="BN71" s="41">
        <v>0</v>
      </c>
      <c r="BO71" s="41">
        <v>26</v>
      </c>
      <c r="BP71" s="41">
        <v>32</v>
      </c>
      <c r="BQ71" s="41">
        <v>58</v>
      </c>
      <c r="BR71" s="56">
        <f t="shared" si="8"/>
        <v>0</v>
      </c>
      <c r="BS71" s="41" t="s">
        <v>70</v>
      </c>
      <c r="BT71" s="41">
        <v>28</v>
      </c>
      <c r="BU71" s="41">
        <v>17</v>
      </c>
      <c r="BV71" s="41">
        <v>26</v>
      </c>
      <c r="BW71" s="41">
        <v>43</v>
      </c>
      <c r="BX71" s="56">
        <f t="shared" si="9"/>
        <v>0</v>
      </c>
      <c r="BY71" s="41" t="s">
        <v>72</v>
      </c>
      <c r="BZ71" s="41">
        <v>16</v>
      </c>
      <c r="CA71" s="41">
        <v>12</v>
      </c>
      <c r="CB71" s="41">
        <v>5</v>
      </c>
      <c r="CC71" s="41" t="s">
        <v>66</v>
      </c>
      <c r="CD71" s="41">
        <v>0</v>
      </c>
      <c r="CE71" s="41">
        <v>12</v>
      </c>
      <c r="CF71" s="41" t="s">
        <v>73</v>
      </c>
      <c r="CG71" s="41" t="s">
        <v>66</v>
      </c>
      <c r="CH71" s="41">
        <v>0</v>
      </c>
      <c r="CI71" s="41">
        <v>12</v>
      </c>
      <c r="CJ71" s="41" t="s">
        <v>73</v>
      </c>
      <c r="CK71" s="41" t="s">
        <v>66</v>
      </c>
      <c r="CL71" s="41">
        <v>0</v>
      </c>
      <c r="CM71" s="41">
        <v>12</v>
      </c>
      <c r="CN71" s="41" t="s">
        <v>71</v>
      </c>
      <c r="CO71" s="41">
        <v>5</v>
      </c>
      <c r="CP71" s="57">
        <f t="shared" si="10"/>
        <v>126</v>
      </c>
      <c r="CQ71" s="57">
        <f t="shared" si="11"/>
        <v>32</v>
      </c>
      <c r="CR71" s="58">
        <f t="shared" si="12"/>
        <v>0</v>
      </c>
      <c r="CS71" s="57" t="str">
        <f t="shared" si="13"/>
        <v>Fail</v>
      </c>
      <c r="CT71" s="57">
        <f t="shared" si="14"/>
        <v>4</v>
      </c>
      <c r="CU71" s="57">
        <f t="shared" si="15"/>
        <v>3</v>
      </c>
      <c r="CV71" s="57">
        <f t="shared" si="18"/>
        <v>7</v>
      </c>
      <c r="CW71" s="57" t="str">
        <f t="shared" si="19"/>
        <v>-</v>
      </c>
    </row>
    <row r="72" spans="1:101">
      <c r="A72" s="50">
        <v>64</v>
      </c>
      <c r="B72" s="41" t="s">
        <v>110</v>
      </c>
      <c r="C72" s="66" t="s">
        <v>276</v>
      </c>
      <c r="D72" s="41">
        <v>32</v>
      </c>
      <c r="E72" s="41">
        <v>40</v>
      </c>
      <c r="F72" s="41">
        <v>72</v>
      </c>
      <c r="G72" s="56">
        <f t="shared" si="0"/>
        <v>0</v>
      </c>
      <c r="H72" s="41" t="s">
        <v>67</v>
      </c>
      <c r="I72" s="41">
        <v>36</v>
      </c>
      <c r="J72" s="41">
        <v>24</v>
      </c>
      <c r="K72" s="41">
        <v>27</v>
      </c>
      <c r="L72" s="41">
        <v>51</v>
      </c>
      <c r="M72" s="56">
        <f t="shared" si="1"/>
        <v>0</v>
      </c>
      <c r="N72" s="41" t="s">
        <v>68</v>
      </c>
      <c r="O72" s="41">
        <v>24</v>
      </c>
      <c r="P72" s="41">
        <v>37</v>
      </c>
      <c r="Q72" s="41">
        <v>30</v>
      </c>
      <c r="R72" s="41">
        <v>67</v>
      </c>
      <c r="S72" s="56">
        <f t="shared" si="2"/>
        <v>0</v>
      </c>
      <c r="T72" s="41" t="s">
        <v>69</v>
      </c>
      <c r="U72" s="41">
        <v>32</v>
      </c>
      <c r="V72" s="41">
        <v>29</v>
      </c>
      <c r="W72" s="41">
        <v>30</v>
      </c>
      <c r="X72" s="41">
        <v>59</v>
      </c>
      <c r="Y72" s="56">
        <f t="shared" si="3"/>
        <v>0</v>
      </c>
      <c r="Z72" s="41" t="s">
        <v>70</v>
      </c>
      <c r="AA72" s="41">
        <v>28</v>
      </c>
      <c r="AB72" s="41">
        <v>35</v>
      </c>
      <c r="AC72" s="41">
        <v>33</v>
      </c>
      <c r="AD72" s="41">
        <v>68</v>
      </c>
      <c r="AE72" s="56">
        <f t="shared" si="4"/>
        <v>0</v>
      </c>
      <c r="AF72" s="41" t="s">
        <v>69</v>
      </c>
      <c r="AG72" s="41">
        <v>32</v>
      </c>
      <c r="AH72" s="41">
        <v>21</v>
      </c>
      <c r="AI72" s="41">
        <v>32</v>
      </c>
      <c r="AJ72" s="41" t="s">
        <v>67</v>
      </c>
      <c r="AK72" s="41">
        <v>9</v>
      </c>
      <c r="AL72" s="41">
        <v>21</v>
      </c>
      <c r="AM72" s="41">
        <v>42</v>
      </c>
      <c r="AN72" s="41" t="s">
        <v>65</v>
      </c>
      <c r="AO72" s="41">
        <v>20</v>
      </c>
      <c r="AP72" s="41">
        <v>21</v>
      </c>
      <c r="AQ72" s="41">
        <v>40</v>
      </c>
      <c r="AR72" s="41" t="s">
        <v>65</v>
      </c>
      <c r="AS72" s="41">
        <v>10</v>
      </c>
      <c r="AT72" s="41">
        <v>20</v>
      </c>
      <c r="AU72" s="41" t="s">
        <v>65</v>
      </c>
      <c r="AV72" s="41">
        <v>10</v>
      </c>
      <c r="AW72" s="41">
        <v>36</v>
      </c>
      <c r="AX72" s="41">
        <v>38</v>
      </c>
      <c r="AY72" s="41">
        <v>74</v>
      </c>
      <c r="AZ72" s="56">
        <f t="shared" si="5"/>
        <v>0</v>
      </c>
      <c r="BA72" s="41" t="s">
        <v>67</v>
      </c>
      <c r="BB72" s="41">
        <v>36</v>
      </c>
      <c r="BC72" s="41">
        <v>41</v>
      </c>
      <c r="BD72" s="41">
        <v>31</v>
      </c>
      <c r="BE72" s="41">
        <v>72</v>
      </c>
      <c r="BF72" s="56">
        <f t="shared" si="6"/>
        <v>0</v>
      </c>
      <c r="BG72" s="41" t="s">
        <v>67</v>
      </c>
      <c r="BH72" s="41">
        <v>27</v>
      </c>
      <c r="BI72" s="41">
        <v>26</v>
      </c>
      <c r="BJ72" s="41">
        <v>29</v>
      </c>
      <c r="BK72" s="41">
        <v>55</v>
      </c>
      <c r="BL72" s="56">
        <f t="shared" si="7"/>
        <v>0</v>
      </c>
      <c r="BM72" s="41" t="s">
        <v>70</v>
      </c>
      <c r="BN72" s="41">
        <v>28</v>
      </c>
      <c r="BO72" s="41">
        <v>36</v>
      </c>
      <c r="BP72" s="41">
        <v>40</v>
      </c>
      <c r="BQ72" s="41">
        <v>76</v>
      </c>
      <c r="BR72" s="56">
        <f t="shared" si="8"/>
        <v>0</v>
      </c>
      <c r="BS72" s="41" t="s">
        <v>67</v>
      </c>
      <c r="BT72" s="41">
        <v>36</v>
      </c>
      <c r="BU72" s="41">
        <v>31</v>
      </c>
      <c r="BV72" s="41">
        <v>29</v>
      </c>
      <c r="BW72" s="41">
        <v>60</v>
      </c>
      <c r="BX72" s="56">
        <f t="shared" si="9"/>
        <v>0</v>
      </c>
      <c r="BY72" s="41" t="s">
        <v>69</v>
      </c>
      <c r="BZ72" s="41">
        <v>32</v>
      </c>
      <c r="CA72" s="41">
        <v>22</v>
      </c>
      <c r="CB72" s="41">
        <v>39</v>
      </c>
      <c r="CC72" s="41" t="s">
        <v>65</v>
      </c>
      <c r="CD72" s="41">
        <v>20</v>
      </c>
      <c r="CE72" s="41">
        <v>21</v>
      </c>
      <c r="CF72" s="41">
        <v>36</v>
      </c>
      <c r="CG72" s="41" t="s">
        <v>67</v>
      </c>
      <c r="CH72" s="41">
        <v>18</v>
      </c>
      <c r="CI72" s="41">
        <v>21</v>
      </c>
      <c r="CJ72" s="41">
        <v>44</v>
      </c>
      <c r="CK72" s="41" t="s">
        <v>65</v>
      </c>
      <c r="CL72" s="41">
        <v>10</v>
      </c>
      <c r="CM72" s="41">
        <v>22</v>
      </c>
      <c r="CN72" s="41" t="s">
        <v>65</v>
      </c>
      <c r="CO72" s="41">
        <v>10</v>
      </c>
      <c r="CP72" s="57">
        <f t="shared" si="10"/>
        <v>311</v>
      </c>
      <c r="CQ72" s="57">
        <f t="shared" si="11"/>
        <v>107</v>
      </c>
      <c r="CR72" s="58">
        <f t="shared" si="12"/>
        <v>8.36</v>
      </c>
      <c r="CS72" s="57" t="str">
        <f t="shared" si="13"/>
        <v>Dist</v>
      </c>
      <c r="CT72" s="57">
        <f t="shared" si="14"/>
        <v>0</v>
      </c>
      <c r="CU72" s="57">
        <f t="shared" si="15"/>
        <v>0</v>
      </c>
      <c r="CV72" s="57">
        <f t="shared" si="18"/>
        <v>0</v>
      </c>
      <c r="CW72" s="57">
        <f t="shared" si="19"/>
        <v>6</v>
      </c>
    </row>
    <row r="73" spans="1:101">
      <c r="A73" s="50">
        <v>65</v>
      </c>
      <c r="B73" s="41" t="s">
        <v>111</v>
      </c>
      <c r="C73" s="66" t="s">
        <v>277</v>
      </c>
      <c r="D73" s="41">
        <v>34</v>
      </c>
      <c r="E73" s="41">
        <v>23</v>
      </c>
      <c r="F73" s="41">
        <v>57</v>
      </c>
      <c r="G73" s="56">
        <f t="shared" ref="G73:G98" si="20">COUNTIF(D73:E73,"AB")</f>
        <v>0</v>
      </c>
      <c r="H73" s="41" t="s">
        <v>70</v>
      </c>
      <c r="I73" s="41">
        <v>28</v>
      </c>
      <c r="J73" s="41">
        <v>30</v>
      </c>
      <c r="K73" s="41">
        <v>20</v>
      </c>
      <c r="L73" s="41">
        <v>50</v>
      </c>
      <c r="M73" s="56">
        <f t="shared" ref="M73:M98" si="21">COUNTIF(J73:K73,"AB")</f>
        <v>0</v>
      </c>
      <c r="N73" s="41" t="s">
        <v>68</v>
      </c>
      <c r="O73" s="41">
        <v>24</v>
      </c>
      <c r="P73" s="41">
        <v>20</v>
      </c>
      <c r="Q73" s="41">
        <v>28</v>
      </c>
      <c r="R73" s="41">
        <v>48</v>
      </c>
      <c r="S73" s="56">
        <f t="shared" ref="S73:S98" si="22">COUNTIF(P73:Q73,"AB")</f>
        <v>0</v>
      </c>
      <c r="T73" s="41" t="s">
        <v>71</v>
      </c>
      <c r="U73" s="41">
        <v>20</v>
      </c>
      <c r="V73" s="41">
        <v>33</v>
      </c>
      <c r="W73" s="41">
        <v>21</v>
      </c>
      <c r="X73" s="41">
        <v>54</v>
      </c>
      <c r="Y73" s="56">
        <f t="shared" ref="Y73:Y98" si="23">COUNTIF(V73:W73,"AB")</f>
        <v>0</v>
      </c>
      <c r="Z73" s="41" t="s">
        <v>68</v>
      </c>
      <c r="AA73" s="41">
        <v>24</v>
      </c>
      <c r="AB73" s="41">
        <v>31</v>
      </c>
      <c r="AC73" s="41">
        <v>36</v>
      </c>
      <c r="AD73" s="41">
        <v>67</v>
      </c>
      <c r="AE73" s="56">
        <f t="shared" ref="AE73:AE98" si="24">COUNTIF(AB73:AC73,"AB")</f>
        <v>0</v>
      </c>
      <c r="AF73" s="41" t="s">
        <v>69</v>
      </c>
      <c r="AG73" s="41">
        <v>32</v>
      </c>
      <c r="AH73" s="41">
        <v>20</v>
      </c>
      <c r="AI73" s="41">
        <v>26</v>
      </c>
      <c r="AJ73" s="41" t="s">
        <v>69</v>
      </c>
      <c r="AK73" s="41">
        <v>8</v>
      </c>
      <c r="AL73" s="41">
        <v>21</v>
      </c>
      <c r="AM73" s="41">
        <v>42</v>
      </c>
      <c r="AN73" s="41" t="s">
        <v>65</v>
      </c>
      <c r="AO73" s="41">
        <v>20</v>
      </c>
      <c r="AP73" s="41">
        <v>22</v>
      </c>
      <c r="AQ73" s="41">
        <v>39</v>
      </c>
      <c r="AR73" s="41" t="s">
        <v>65</v>
      </c>
      <c r="AS73" s="41">
        <v>10</v>
      </c>
      <c r="AT73" s="41">
        <v>21</v>
      </c>
      <c r="AU73" s="41" t="s">
        <v>65</v>
      </c>
      <c r="AV73" s="41">
        <v>10</v>
      </c>
      <c r="AW73" s="41">
        <v>25</v>
      </c>
      <c r="AX73" s="41">
        <v>32</v>
      </c>
      <c r="AY73" s="41">
        <v>57</v>
      </c>
      <c r="AZ73" s="56">
        <f t="shared" ref="AZ73:AZ98" si="25">COUNTIF(AW73:AX73,"AB")</f>
        <v>0</v>
      </c>
      <c r="BA73" s="41" t="s">
        <v>70</v>
      </c>
      <c r="BB73" s="41">
        <v>28</v>
      </c>
      <c r="BC73" s="41">
        <v>37</v>
      </c>
      <c r="BD73" s="41">
        <v>21</v>
      </c>
      <c r="BE73" s="41">
        <v>58</v>
      </c>
      <c r="BF73" s="56">
        <f t="shared" ref="BF73:BF98" si="26">COUNTIF(BC73:BD73,"AB")</f>
        <v>0</v>
      </c>
      <c r="BG73" s="41" t="s">
        <v>70</v>
      </c>
      <c r="BH73" s="41">
        <v>21</v>
      </c>
      <c r="BI73" s="41">
        <v>34</v>
      </c>
      <c r="BJ73" s="41">
        <v>25</v>
      </c>
      <c r="BK73" s="41">
        <v>59</v>
      </c>
      <c r="BL73" s="56">
        <f t="shared" ref="BL73:BL98" si="27">COUNTIF(BI73:BJ73,"AB")</f>
        <v>0</v>
      </c>
      <c r="BM73" s="41" t="s">
        <v>70</v>
      </c>
      <c r="BN73" s="41">
        <v>28</v>
      </c>
      <c r="BO73" s="41">
        <v>29</v>
      </c>
      <c r="BP73" s="41">
        <v>43</v>
      </c>
      <c r="BQ73" s="41">
        <v>72</v>
      </c>
      <c r="BR73" s="56">
        <f t="shared" ref="BR73:BR98" si="28">COUNTIF(BO73:BP73,"AB")</f>
        <v>0</v>
      </c>
      <c r="BS73" s="41" t="s">
        <v>67</v>
      </c>
      <c r="BT73" s="41">
        <v>36</v>
      </c>
      <c r="BU73" s="41">
        <v>19</v>
      </c>
      <c r="BV73" s="41">
        <v>28</v>
      </c>
      <c r="BW73" s="41">
        <v>47</v>
      </c>
      <c r="BX73" s="56">
        <f t="shared" ref="BX73:BX98" si="29">COUNTIF(BU73:BV73,"AB")</f>
        <v>0</v>
      </c>
      <c r="BY73" s="41" t="s">
        <v>71</v>
      </c>
      <c r="BZ73" s="41">
        <v>20</v>
      </c>
      <c r="CA73" s="41">
        <v>19</v>
      </c>
      <c r="CB73" s="41">
        <v>37</v>
      </c>
      <c r="CC73" s="41" t="s">
        <v>67</v>
      </c>
      <c r="CD73" s="41">
        <v>18</v>
      </c>
      <c r="CE73" s="41">
        <v>19</v>
      </c>
      <c r="CF73" s="41">
        <v>35</v>
      </c>
      <c r="CG73" s="41" t="s">
        <v>67</v>
      </c>
      <c r="CH73" s="41">
        <v>18</v>
      </c>
      <c r="CI73" s="41">
        <v>20</v>
      </c>
      <c r="CJ73" s="41">
        <v>42</v>
      </c>
      <c r="CK73" s="41" t="s">
        <v>65</v>
      </c>
      <c r="CL73" s="41">
        <v>10</v>
      </c>
      <c r="CM73" s="41">
        <v>21</v>
      </c>
      <c r="CN73" s="41" t="s">
        <v>65</v>
      </c>
      <c r="CO73" s="41">
        <v>10</v>
      </c>
      <c r="CP73" s="57">
        <f t="shared" ref="CP73:CP98" si="30">(I73)+(O73)+(U73)+(AA73)+(AG73)+(BB73)+(BH73)+(BN73)+(BT73)+(BZ73)</f>
        <v>261</v>
      </c>
      <c r="CQ73" s="57">
        <f t="shared" ref="CQ73:CQ98" si="31">AK73+AO73+AS73+AV73+CD73+CH73+CL73+CO73</f>
        <v>104</v>
      </c>
      <c r="CR73" s="58">
        <f t="shared" ref="CR73:CR98" si="32">IF(CV73=0,(CP73+CQ73)/$CR$8,0)</f>
        <v>7.3</v>
      </c>
      <c r="CS73" s="57" t="str">
        <f t="shared" ref="CS73:CS98" si="33">IF(CR73=0,"Fail",IF(CR73&gt;7.74,"Dist",IF(CR73&gt;6.74,"FC",IF(CR73&gt;6.24,"HSC",IF(CR73&gt;5.4,"SC","Pass")))))</f>
        <v>FC</v>
      </c>
      <c r="CT73" s="57">
        <f t="shared" ref="CT73:CT98" si="34">COUNTIF(H73,"F")+COUNTIF(N73,"F")+COUNTIF(T73,"F")+COUNTIF(Z73,"F")+COUNTIF(AF73,"F")+COUNTIF(BA73,"F")+COUNTIF(BG73,"F")+COUNTIF(BM73,"F")+COUNTIF(BS73,"F")+COUNTIF(BY73,"F")</f>
        <v>0</v>
      </c>
      <c r="CU73" s="57">
        <f t="shared" ref="CU73:CU98" si="35">COUNTIF(AJ73,"F")+COUNTIF(AN73,"F")+COUNTIF(AR73,"F")+COUNTIF(AU73,"F")+COUNTIF(CK73,"F")+COUNTIF(CC73,"F")+COUNTIF(CG73,"F")+COUNTIF(CN73,"F")</f>
        <v>0</v>
      </c>
      <c r="CV73" s="57">
        <f t="shared" si="18"/>
        <v>0</v>
      </c>
      <c r="CW73" s="57">
        <f t="shared" ref="CW73:CW78" si="36">IF(CV73=0,RANK(CR73,$CR$9:$CR$98,0),"-")</f>
        <v>25</v>
      </c>
    </row>
    <row r="74" spans="1:101">
      <c r="A74" s="50">
        <v>66</v>
      </c>
      <c r="B74" s="41" t="s">
        <v>112</v>
      </c>
      <c r="C74" s="66" t="s">
        <v>278</v>
      </c>
      <c r="D74" s="41">
        <v>34</v>
      </c>
      <c r="E74" s="41">
        <v>32</v>
      </c>
      <c r="F74" s="41">
        <v>66</v>
      </c>
      <c r="G74" s="56">
        <f t="shared" si="20"/>
        <v>0</v>
      </c>
      <c r="H74" s="41" t="s">
        <v>69</v>
      </c>
      <c r="I74" s="41">
        <v>32</v>
      </c>
      <c r="J74" s="41">
        <v>33</v>
      </c>
      <c r="K74" s="41">
        <v>28</v>
      </c>
      <c r="L74" s="41">
        <v>61</v>
      </c>
      <c r="M74" s="56">
        <f t="shared" si="21"/>
        <v>0</v>
      </c>
      <c r="N74" s="41" t="s">
        <v>69</v>
      </c>
      <c r="O74" s="41">
        <v>32</v>
      </c>
      <c r="P74" s="41">
        <v>23</v>
      </c>
      <c r="Q74" s="41">
        <v>35</v>
      </c>
      <c r="R74" s="41">
        <v>58</v>
      </c>
      <c r="S74" s="56">
        <f t="shared" si="22"/>
        <v>0</v>
      </c>
      <c r="T74" s="41" t="s">
        <v>70</v>
      </c>
      <c r="U74" s="41">
        <v>28</v>
      </c>
      <c r="V74" s="41">
        <v>17</v>
      </c>
      <c r="W74" s="41">
        <v>24</v>
      </c>
      <c r="X74" s="41">
        <v>41</v>
      </c>
      <c r="Y74" s="56">
        <f t="shared" si="23"/>
        <v>0</v>
      </c>
      <c r="Z74" s="41" t="s">
        <v>72</v>
      </c>
      <c r="AA74" s="41">
        <v>16</v>
      </c>
      <c r="AB74" s="41">
        <v>28</v>
      </c>
      <c r="AC74" s="41">
        <v>35</v>
      </c>
      <c r="AD74" s="41">
        <v>63</v>
      </c>
      <c r="AE74" s="56">
        <f t="shared" si="24"/>
        <v>0</v>
      </c>
      <c r="AF74" s="41" t="s">
        <v>69</v>
      </c>
      <c r="AG74" s="41">
        <v>32</v>
      </c>
      <c r="AH74" s="41">
        <v>18</v>
      </c>
      <c r="AI74" s="41">
        <v>26</v>
      </c>
      <c r="AJ74" s="41" t="s">
        <v>70</v>
      </c>
      <c r="AK74" s="41">
        <v>7</v>
      </c>
      <c r="AL74" s="41">
        <v>18</v>
      </c>
      <c r="AM74" s="41">
        <v>40</v>
      </c>
      <c r="AN74" s="41" t="s">
        <v>67</v>
      </c>
      <c r="AO74" s="41">
        <v>18</v>
      </c>
      <c r="AP74" s="41">
        <v>18</v>
      </c>
      <c r="AQ74" s="41">
        <v>38</v>
      </c>
      <c r="AR74" s="41" t="s">
        <v>67</v>
      </c>
      <c r="AS74" s="41">
        <v>9</v>
      </c>
      <c r="AT74" s="41">
        <v>15</v>
      </c>
      <c r="AU74" s="41" t="s">
        <v>69</v>
      </c>
      <c r="AV74" s="41">
        <v>8</v>
      </c>
      <c r="AW74" s="41">
        <v>28</v>
      </c>
      <c r="AX74" s="41">
        <v>40</v>
      </c>
      <c r="AY74" s="41">
        <v>68</v>
      </c>
      <c r="AZ74" s="56">
        <f t="shared" si="25"/>
        <v>0</v>
      </c>
      <c r="BA74" s="41" t="s">
        <v>69</v>
      </c>
      <c r="BB74" s="41">
        <v>32</v>
      </c>
      <c r="BC74" s="41">
        <v>38</v>
      </c>
      <c r="BD74" s="41">
        <v>29</v>
      </c>
      <c r="BE74" s="41">
        <v>67</v>
      </c>
      <c r="BF74" s="56">
        <f t="shared" si="26"/>
        <v>0</v>
      </c>
      <c r="BG74" s="41" t="s">
        <v>69</v>
      </c>
      <c r="BH74" s="41">
        <v>24</v>
      </c>
      <c r="BI74" s="41">
        <v>33</v>
      </c>
      <c r="BJ74" s="41">
        <v>24</v>
      </c>
      <c r="BK74" s="41">
        <v>57</v>
      </c>
      <c r="BL74" s="56">
        <f t="shared" si="27"/>
        <v>0</v>
      </c>
      <c r="BM74" s="41" t="s">
        <v>70</v>
      </c>
      <c r="BN74" s="41">
        <v>28</v>
      </c>
      <c r="BO74" s="41">
        <v>27</v>
      </c>
      <c r="BP74" s="41">
        <v>38</v>
      </c>
      <c r="BQ74" s="41">
        <v>65</v>
      </c>
      <c r="BR74" s="56">
        <f t="shared" si="28"/>
        <v>0</v>
      </c>
      <c r="BS74" s="41" t="s">
        <v>69</v>
      </c>
      <c r="BT74" s="41">
        <v>32</v>
      </c>
      <c r="BU74" s="41">
        <v>23</v>
      </c>
      <c r="BV74" s="41">
        <v>20</v>
      </c>
      <c r="BW74" s="41">
        <v>43</v>
      </c>
      <c r="BX74" s="56">
        <f t="shared" si="29"/>
        <v>0</v>
      </c>
      <c r="BY74" s="41" t="s">
        <v>72</v>
      </c>
      <c r="BZ74" s="41">
        <v>16</v>
      </c>
      <c r="CA74" s="41">
        <v>20</v>
      </c>
      <c r="CB74" s="41">
        <v>41</v>
      </c>
      <c r="CC74" s="41" t="s">
        <v>65</v>
      </c>
      <c r="CD74" s="41">
        <v>20</v>
      </c>
      <c r="CE74" s="41">
        <v>20</v>
      </c>
      <c r="CF74" s="41">
        <v>36</v>
      </c>
      <c r="CG74" s="41" t="s">
        <v>67</v>
      </c>
      <c r="CH74" s="41">
        <v>18</v>
      </c>
      <c r="CI74" s="41">
        <v>21</v>
      </c>
      <c r="CJ74" s="41">
        <v>35</v>
      </c>
      <c r="CK74" s="41" t="s">
        <v>67</v>
      </c>
      <c r="CL74" s="41">
        <v>9</v>
      </c>
      <c r="CM74" s="41">
        <v>20</v>
      </c>
      <c r="CN74" s="41" t="s">
        <v>65</v>
      </c>
      <c r="CO74" s="41">
        <v>10</v>
      </c>
      <c r="CP74" s="57">
        <f t="shared" si="30"/>
        <v>272</v>
      </c>
      <c r="CQ74" s="57">
        <f t="shared" si="31"/>
        <v>99</v>
      </c>
      <c r="CR74" s="58">
        <f t="shared" si="32"/>
        <v>7.42</v>
      </c>
      <c r="CS74" s="57" t="str">
        <f t="shared" si="33"/>
        <v>FC</v>
      </c>
      <c r="CT74" s="57">
        <f t="shared" si="34"/>
        <v>0</v>
      </c>
      <c r="CU74" s="57">
        <f t="shared" si="35"/>
        <v>0</v>
      </c>
      <c r="CV74" s="57">
        <f t="shared" si="18"/>
        <v>0</v>
      </c>
      <c r="CW74" s="57">
        <f t="shared" si="36"/>
        <v>22</v>
      </c>
    </row>
    <row r="75" spans="1:101">
      <c r="A75" s="50">
        <v>67</v>
      </c>
      <c r="B75" s="41" t="s">
        <v>200</v>
      </c>
      <c r="C75" s="66" t="s">
        <v>279</v>
      </c>
      <c r="D75" s="41">
        <v>25</v>
      </c>
      <c r="E75" s="41">
        <v>28</v>
      </c>
      <c r="F75" s="41">
        <v>53</v>
      </c>
      <c r="G75" s="56">
        <f t="shared" si="20"/>
        <v>0</v>
      </c>
      <c r="H75" s="41" t="s">
        <v>68</v>
      </c>
      <c r="I75" s="41">
        <v>24</v>
      </c>
      <c r="J75" s="41">
        <v>35</v>
      </c>
      <c r="K75" s="41">
        <v>26</v>
      </c>
      <c r="L75" s="41">
        <v>61</v>
      </c>
      <c r="M75" s="56">
        <f t="shared" si="21"/>
        <v>0</v>
      </c>
      <c r="N75" s="41" t="s">
        <v>69</v>
      </c>
      <c r="O75" s="41">
        <v>32</v>
      </c>
      <c r="P75" s="41">
        <v>29</v>
      </c>
      <c r="Q75" s="41">
        <v>22</v>
      </c>
      <c r="R75" s="41">
        <v>51</v>
      </c>
      <c r="S75" s="56">
        <f t="shared" si="22"/>
        <v>0</v>
      </c>
      <c r="T75" s="41" t="s">
        <v>68</v>
      </c>
      <c r="U75" s="41">
        <v>24</v>
      </c>
      <c r="V75" s="41">
        <v>28</v>
      </c>
      <c r="W75" s="41">
        <v>22</v>
      </c>
      <c r="X75" s="41">
        <v>50</v>
      </c>
      <c r="Y75" s="56">
        <f t="shared" si="23"/>
        <v>0</v>
      </c>
      <c r="Z75" s="41" t="s">
        <v>68</v>
      </c>
      <c r="AA75" s="41">
        <v>24</v>
      </c>
      <c r="AB75" s="41">
        <v>28</v>
      </c>
      <c r="AC75" s="41">
        <v>37</v>
      </c>
      <c r="AD75" s="41">
        <v>65</v>
      </c>
      <c r="AE75" s="56">
        <f t="shared" si="24"/>
        <v>0</v>
      </c>
      <c r="AF75" s="41" t="s">
        <v>69</v>
      </c>
      <c r="AG75" s="41">
        <v>32</v>
      </c>
      <c r="AH75" s="41">
        <v>20</v>
      </c>
      <c r="AI75" s="41">
        <v>23</v>
      </c>
      <c r="AJ75" s="41" t="s">
        <v>70</v>
      </c>
      <c r="AK75" s="41">
        <v>7</v>
      </c>
      <c r="AL75" s="41">
        <v>20</v>
      </c>
      <c r="AM75" s="41">
        <v>38</v>
      </c>
      <c r="AN75" s="41" t="s">
        <v>67</v>
      </c>
      <c r="AO75" s="41">
        <v>18</v>
      </c>
      <c r="AP75" s="41">
        <v>20</v>
      </c>
      <c r="AQ75" s="41">
        <v>37</v>
      </c>
      <c r="AR75" s="41" t="s">
        <v>67</v>
      </c>
      <c r="AS75" s="41">
        <v>9</v>
      </c>
      <c r="AT75" s="41">
        <v>17</v>
      </c>
      <c r="AU75" s="41" t="s">
        <v>69</v>
      </c>
      <c r="AV75" s="41">
        <v>8</v>
      </c>
      <c r="AW75" s="41">
        <v>24</v>
      </c>
      <c r="AX75" s="41">
        <v>20</v>
      </c>
      <c r="AY75" s="41">
        <v>44</v>
      </c>
      <c r="AZ75" s="56">
        <f t="shared" si="25"/>
        <v>0</v>
      </c>
      <c r="BA75" s="41" t="s">
        <v>72</v>
      </c>
      <c r="BB75" s="41">
        <v>16</v>
      </c>
      <c r="BC75" s="41">
        <v>24</v>
      </c>
      <c r="BD75" s="41">
        <v>31</v>
      </c>
      <c r="BE75" s="41">
        <v>55</v>
      </c>
      <c r="BF75" s="56">
        <f t="shared" si="26"/>
        <v>0</v>
      </c>
      <c r="BG75" s="41" t="s">
        <v>70</v>
      </c>
      <c r="BH75" s="41">
        <v>21</v>
      </c>
      <c r="BI75" s="41">
        <v>20</v>
      </c>
      <c r="BJ75" s="41">
        <v>21</v>
      </c>
      <c r="BK75" s="41">
        <v>41</v>
      </c>
      <c r="BL75" s="56">
        <f t="shared" si="27"/>
        <v>0</v>
      </c>
      <c r="BM75" s="41" t="s">
        <v>72</v>
      </c>
      <c r="BN75" s="41">
        <v>16</v>
      </c>
      <c r="BO75" s="41">
        <v>33</v>
      </c>
      <c r="BP75" s="41">
        <v>37</v>
      </c>
      <c r="BQ75" s="41">
        <v>70</v>
      </c>
      <c r="BR75" s="56">
        <f t="shared" si="28"/>
        <v>0</v>
      </c>
      <c r="BS75" s="41" t="s">
        <v>67</v>
      </c>
      <c r="BT75" s="41">
        <v>36</v>
      </c>
      <c r="BU75" s="41">
        <v>20</v>
      </c>
      <c r="BV75" s="41">
        <v>28</v>
      </c>
      <c r="BW75" s="41">
        <v>48</v>
      </c>
      <c r="BX75" s="56">
        <f t="shared" si="29"/>
        <v>0</v>
      </c>
      <c r="BY75" s="41" t="s">
        <v>71</v>
      </c>
      <c r="BZ75" s="41">
        <v>20</v>
      </c>
      <c r="CA75" s="41">
        <v>21</v>
      </c>
      <c r="CB75" s="41">
        <v>40</v>
      </c>
      <c r="CC75" s="41" t="s">
        <v>65</v>
      </c>
      <c r="CD75" s="41">
        <v>20</v>
      </c>
      <c r="CE75" s="41">
        <v>20</v>
      </c>
      <c r="CF75" s="41">
        <v>37</v>
      </c>
      <c r="CG75" s="41" t="s">
        <v>67</v>
      </c>
      <c r="CH75" s="41">
        <v>18</v>
      </c>
      <c r="CI75" s="41">
        <v>21</v>
      </c>
      <c r="CJ75" s="41">
        <v>38</v>
      </c>
      <c r="CK75" s="41" t="s">
        <v>67</v>
      </c>
      <c r="CL75" s="41">
        <v>9</v>
      </c>
      <c r="CM75" s="41">
        <v>19</v>
      </c>
      <c r="CN75" s="41" t="s">
        <v>67</v>
      </c>
      <c r="CO75" s="41">
        <v>9</v>
      </c>
      <c r="CP75" s="57">
        <f t="shared" si="30"/>
        <v>245</v>
      </c>
      <c r="CQ75" s="57">
        <f t="shared" si="31"/>
        <v>98</v>
      </c>
      <c r="CR75" s="58">
        <f t="shared" si="32"/>
        <v>6.86</v>
      </c>
      <c r="CS75" s="57" t="str">
        <f t="shared" si="33"/>
        <v>FC</v>
      </c>
      <c r="CT75" s="57">
        <f t="shared" si="34"/>
        <v>0</v>
      </c>
      <c r="CU75" s="57">
        <f t="shared" si="35"/>
        <v>0</v>
      </c>
      <c r="CV75" s="57">
        <f t="shared" si="18"/>
        <v>0</v>
      </c>
      <c r="CW75" s="57">
        <f t="shared" si="36"/>
        <v>31</v>
      </c>
    </row>
    <row r="76" spans="1:101">
      <c r="A76" s="50">
        <v>68</v>
      </c>
      <c r="B76" s="41" t="s">
        <v>201</v>
      </c>
      <c r="C76" s="66" t="s">
        <v>280</v>
      </c>
      <c r="D76" s="41">
        <v>29</v>
      </c>
      <c r="E76" s="41">
        <v>27</v>
      </c>
      <c r="F76" s="41">
        <v>56</v>
      </c>
      <c r="G76" s="56">
        <f t="shared" si="20"/>
        <v>0</v>
      </c>
      <c r="H76" s="41" t="s">
        <v>70</v>
      </c>
      <c r="I76" s="41">
        <v>28</v>
      </c>
      <c r="J76" s="41">
        <v>18</v>
      </c>
      <c r="K76" s="41">
        <v>25</v>
      </c>
      <c r="L76" s="41">
        <v>43</v>
      </c>
      <c r="M76" s="56">
        <f t="shared" si="21"/>
        <v>0</v>
      </c>
      <c r="N76" s="41" t="s">
        <v>72</v>
      </c>
      <c r="O76" s="41">
        <v>16</v>
      </c>
      <c r="P76" s="41">
        <v>29</v>
      </c>
      <c r="Q76" s="41">
        <v>20</v>
      </c>
      <c r="R76" s="41">
        <v>49</v>
      </c>
      <c r="S76" s="56">
        <f t="shared" si="22"/>
        <v>0</v>
      </c>
      <c r="T76" s="41" t="s">
        <v>71</v>
      </c>
      <c r="U76" s="41">
        <v>20</v>
      </c>
      <c r="V76" s="41">
        <v>21</v>
      </c>
      <c r="W76" s="41">
        <v>22</v>
      </c>
      <c r="X76" s="41">
        <v>43</v>
      </c>
      <c r="Y76" s="56">
        <f t="shared" si="23"/>
        <v>0</v>
      </c>
      <c r="Z76" s="41" t="s">
        <v>72</v>
      </c>
      <c r="AA76" s="41">
        <v>16</v>
      </c>
      <c r="AB76" s="41">
        <v>22</v>
      </c>
      <c r="AC76" s="41">
        <v>28</v>
      </c>
      <c r="AD76" s="41">
        <v>50</v>
      </c>
      <c r="AE76" s="56">
        <f t="shared" si="24"/>
        <v>0</v>
      </c>
      <c r="AF76" s="41" t="s">
        <v>68</v>
      </c>
      <c r="AG76" s="41">
        <v>24</v>
      </c>
      <c r="AH76" s="41">
        <v>20</v>
      </c>
      <c r="AI76" s="41">
        <v>37</v>
      </c>
      <c r="AJ76" s="41" t="s">
        <v>67</v>
      </c>
      <c r="AK76" s="41">
        <v>9</v>
      </c>
      <c r="AL76" s="41">
        <v>20</v>
      </c>
      <c r="AM76" s="41">
        <v>23</v>
      </c>
      <c r="AN76" s="41" t="s">
        <v>70</v>
      </c>
      <c r="AO76" s="41">
        <v>14</v>
      </c>
      <c r="AP76" s="41">
        <v>20</v>
      </c>
      <c r="AQ76" s="41">
        <v>32</v>
      </c>
      <c r="AR76" s="41" t="s">
        <v>69</v>
      </c>
      <c r="AS76" s="41">
        <v>8</v>
      </c>
      <c r="AT76" s="41">
        <v>19</v>
      </c>
      <c r="AU76" s="41" t="s">
        <v>67</v>
      </c>
      <c r="AV76" s="41">
        <v>9</v>
      </c>
      <c r="AW76" s="41">
        <v>27</v>
      </c>
      <c r="AX76" s="41">
        <v>24</v>
      </c>
      <c r="AY76" s="41">
        <v>51</v>
      </c>
      <c r="AZ76" s="56">
        <f t="shared" si="25"/>
        <v>0</v>
      </c>
      <c r="BA76" s="41" t="s">
        <v>68</v>
      </c>
      <c r="BB76" s="41">
        <v>24</v>
      </c>
      <c r="BC76" s="41">
        <v>26</v>
      </c>
      <c r="BD76" s="41">
        <v>23</v>
      </c>
      <c r="BE76" s="41">
        <v>49</v>
      </c>
      <c r="BF76" s="56">
        <f t="shared" si="26"/>
        <v>0</v>
      </c>
      <c r="BG76" s="41" t="s">
        <v>71</v>
      </c>
      <c r="BH76" s="41">
        <v>15</v>
      </c>
      <c r="BI76" s="41">
        <v>19</v>
      </c>
      <c r="BJ76" s="41">
        <v>25</v>
      </c>
      <c r="BK76" s="41">
        <v>44</v>
      </c>
      <c r="BL76" s="56">
        <f t="shared" si="27"/>
        <v>0</v>
      </c>
      <c r="BM76" s="41" t="s">
        <v>72</v>
      </c>
      <c r="BN76" s="41">
        <v>16</v>
      </c>
      <c r="BO76" s="41">
        <v>25</v>
      </c>
      <c r="BP76" s="41">
        <v>33</v>
      </c>
      <c r="BQ76" s="41">
        <v>58</v>
      </c>
      <c r="BR76" s="56">
        <f t="shared" si="28"/>
        <v>0</v>
      </c>
      <c r="BS76" s="41" t="s">
        <v>70</v>
      </c>
      <c r="BT76" s="41">
        <v>28</v>
      </c>
      <c r="BU76" s="41">
        <v>25</v>
      </c>
      <c r="BV76" s="41">
        <v>23</v>
      </c>
      <c r="BW76" s="41">
        <v>48</v>
      </c>
      <c r="BX76" s="56">
        <f t="shared" si="29"/>
        <v>0</v>
      </c>
      <c r="BY76" s="41" t="s">
        <v>71</v>
      </c>
      <c r="BZ76" s="41">
        <v>20</v>
      </c>
      <c r="CA76" s="41">
        <v>16</v>
      </c>
      <c r="CB76" s="41">
        <v>27</v>
      </c>
      <c r="CC76" s="41" t="s">
        <v>70</v>
      </c>
      <c r="CD76" s="41">
        <v>14</v>
      </c>
      <c r="CE76" s="41">
        <v>16</v>
      </c>
      <c r="CF76" s="41">
        <v>39</v>
      </c>
      <c r="CG76" s="41" t="s">
        <v>67</v>
      </c>
      <c r="CH76" s="41">
        <v>18</v>
      </c>
      <c r="CI76" s="41">
        <v>15</v>
      </c>
      <c r="CJ76" s="41">
        <v>35</v>
      </c>
      <c r="CK76" s="41" t="s">
        <v>69</v>
      </c>
      <c r="CL76" s="41">
        <v>8</v>
      </c>
      <c r="CM76" s="41">
        <v>15</v>
      </c>
      <c r="CN76" s="41" t="s">
        <v>69</v>
      </c>
      <c r="CO76" s="41">
        <v>8</v>
      </c>
      <c r="CP76" s="57">
        <f t="shared" si="30"/>
        <v>207</v>
      </c>
      <c r="CQ76" s="57">
        <f t="shared" si="31"/>
        <v>88</v>
      </c>
      <c r="CR76" s="58">
        <f t="shared" si="32"/>
        <v>5.9</v>
      </c>
      <c r="CS76" s="57" t="str">
        <f t="shared" si="33"/>
        <v>SC</v>
      </c>
      <c r="CT76" s="57">
        <f t="shared" si="34"/>
        <v>0</v>
      </c>
      <c r="CU76" s="57">
        <f t="shared" si="35"/>
        <v>0</v>
      </c>
      <c r="CV76" s="57">
        <f t="shared" si="18"/>
        <v>0</v>
      </c>
      <c r="CW76" s="57">
        <f t="shared" si="36"/>
        <v>46</v>
      </c>
    </row>
    <row r="77" spans="1:101">
      <c r="A77" s="50">
        <v>69</v>
      </c>
      <c r="B77" s="41" t="s">
        <v>113</v>
      </c>
      <c r="C77" s="66" t="s">
        <v>281</v>
      </c>
      <c r="D77" s="41">
        <v>40</v>
      </c>
      <c r="E77" s="41">
        <v>48</v>
      </c>
      <c r="F77" s="41">
        <v>88</v>
      </c>
      <c r="G77" s="56">
        <f t="shared" si="20"/>
        <v>0</v>
      </c>
      <c r="H77" s="41" t="s">
        <v>65</v>
      </c>
      <c r="I77" s="41">
        <v>40</v>
      </c>
      <c r="J77" s="41">
        <v>37</v>
      </c>
      <c r="K77" s="41">
        <v>37</v>
      </c>
      <c r="L77" s="41">
        <v>74</v>
      </c>
      <c r="M77" s="56">
        <f t="shared" si="21"/>
        <v>0</v>
      </c>
      <c r="N77" s="41" t="s">
        <v>67</v>
      </c>
      <c r="O77" s="41">
        <v>36</v>
      </c>
      <c r="P77" s="41">
        <v>40</v>
      </c>
      <c r="Q77" s="41">
        <v>39</v>
      </c>
      <c r="R77" s="41">
        <v>79</v>
      </c>
      <c r="S77" s="56">
        <f t="shared" si="22"/>
        <v>0</v>
      </c>
      <c r="T77" s="41" t="s">
        <v>67</v>
      </c>
      <c r="U77" s="41">
        <v>36</v>
      </c>
      <c r="V77" s="41">
        <v>39</v>
      </c>
      <c r="W77" s="41">
        <v>38</v>
      </c>
      <c r="X77" s="41">
        <v>77</v>
      </c>
      <c r="Y77" s="56">
        <f t="shared" si="23"/>
        <v>0</v>
      </c>
      <c r="Z77" s="41" t="s">
        <v>67</v>
      </c>
      <c r="AA77" s="41">
        <v>36</v>
      </c>
      <c r="AB77" s="41">
        <v>37</v>
      </c>
      <c r="AC77" s="41">
        <v>44</v>
      </c>
      <c r="AD77" s="41">
        <v>81</v>
      </c>
      <c r="AE77" s="56">
        <f t="shared" si="24"/>
        <v>0</v>
      </c>
      <c r="AF77" s="41" t="s">
        <v>65</v>
      </c>
      <c r="AG77" s="41">
        <v>40</v>
      </c>
      <c r="AH77" s="41">
        <v>24</v>
      </c>
      <c r="AI77" s="41">
        <v>46</v>
      </c>
      <c r="AJ77" s="41" t="s">
        <v>65</v>
      </c>
      <c r="AK77" s="41">
        <v>10</v>
      </c>
      <c r="AL77" s="41">
        <v>24</v>
      </c>
      <c r="AM77" s="41">
        <v>47</v>
      </c>
      <c r="AN77" s="41" t="s">
        <v>65</v>
      </c>
      <c r="AO77" s="41">
        <v>20</v>
      </c>
      <c r="AP77" s="41">
        <v>24</v>
      </c>
      <c r="AQ77" s="41">
        <v>47</v>
      </c>
      <c r="AR77" s="41" t="s">
        <v>65</v>
      </c>
      <c r="AS77" s="41">
        <v>10</v>
      </c>
      <c r="AT77" s="41">
        <v>22</v>
      </c>
      <c r="AU77" s="41" t="s">
        <v>65</v>
      </c>
      <c r="AV77" s="41">
        <v>10</v>
      </c>
      <c r="AW77" s="41">
        <v>46</v>
      </c>
      <c r="AX77" s="41">
        <v>35</v>
      </c>
      <c r="AY77" s="41">
        <v>81</v>
      </c>
      <c r="AZ77" s="56">
        <f t="shared" si="25"/>
        <v>0</v>
      </c>
      <c r="BA77" s="41" t="s">
        <v>65</v>
      </c>
      <c r="BB77" s="41">
        <v>40</v>
      </c>
      <c r="BC77" s="41">
        <v>45</v>
      </c>
      <c r="BD77" s="41">
        <v>39</v>
      </c>
      <c r="BE77" s="41">
        <v>84</v>
      </c>
      <c r="BF77" s="56">
        <f t="shared" si="26"/>
        <v>0</v>
      </c>
      <c r="BG77" s="41" t="s">
        <v>65</v>
      </c>
      <c r="BH77" s="41">
        <v>30</v>
      </c>
      <c r="BI77" s="41">
        <v>41</v>
      </c>
      <c r="BJ77" s="41">
        <v>40</v>
      </c>
      <c r="BK77" s="41">
        <v>81</v>
      </c>
      <c r="BL77" s="56">
        <f t="shared" si="27"/>
        <v>0</v>
      </c>
      <c r="BM77" s="41" t="s">
        <v>65</v>
      </c>
      <c r="BN77" s="41">
        <v>40</v>
      </c>
      <c r="BO77" s="41">
        <v>37</v>
      </c>
      <c r="BP77" s="41">
        <v>44</v>
      </c>
      <c r="BQ77" s="41">
        <v>81</v>
      </c>
      <c r="BR77" s="56">
        <f t="shared" si="28"/>
        <v>0</v>
      </c>
      <c r="BS77" s="41" t="s">
        <v>65</v>
      </c>
      <c r="BT77" s="41">
        <v>40</v>
      </c>
      <c r="BU77" s="41">
        <v>38</v>
      </c>
      <c r="BV77" s="41">
        <v>41</v>
      </c>
      <c r="BW77" s="41">
        <v>79</v>
      </c>
      <c r="BX77" s="56">
        <f t="shared" si="29"/>
        <v>0</v>
      </c>
      <c r="BY77" s="41" t="s">
        <v>67</v>
      </c>
      <c r="BZ77" s="41">
        <v>36</v>
      </c>
      <c r="CA77" s="41">
        <v>24</v>
      </c>
      <c r="CB77" s="41">
        <v>45</v>
      </c>
      <c r="CC77" s="41" t="s">
        <v>65</v>
      </c>
      <c r="CD77" s="41">
        <v>20</v>
      </c>
      <c r="CE77" s="41">
        <v>24</v>
      </c>
      <c r="CF77" s="41">
        <v>44</v>
      </c>
      <c r="CG77" s="41" t="s">
        <v>65</v>
      </c>
      <c r="CH77" s="41">
        <v>20</v>
      </c>
      <c r="CI77" s="41">
        <v>24</v>
      </c>
      <c r="CJ77" s="41">
        <v>47</v>
      </c>
      <c r="CK77" s="41" t="s">
        <v>65</v>
      </c>
      <c r="CL77" s="41">
        <v>10</v>
      </c>
      <c r="CM77" s="41">
        <v>24</v>
      </c>
      <c r="CN77" s="41" t="s">
        <v>65</v>
      </c>
      <c r="CO77" s="41">
        <v>10</v>
      </c>
      <c r="CP77" s="57">
        <f t="shared" si="30"/>
        <v>374</v>
      </c>
      <c r="CQ77" s="57">
        <f t="shared" si="31"/>
        <v>110</v>
      </c>
      <c r="CR77" s="58">
        <f t="shared" si="32"/>
        <v>9.68</v>
      </c>
      <c r="CS77" s="57" t="str">
        <f t="shared" si="33"/>
        <v>Dist</v>
      </c>
      <c r="CT77" s="57">
        <f t="shared" si="34"/>
        <v>0</v>
      </c>
      <c r="CU77" s="57">
        <f t="shared" si="35"/>
        <v>0</v>
      </c>
      <c r="CV77" s="57">
        <f t="shared" si="18"/>
        <v>0</v>
      </c>
      <c r="CW77" s="57">
        <f t="shared" si="36"/>
        <v>1</v>
      </c>
    </row>
    <row r="78" spans="1:101">
      <c r="A78" s="50">
        <v>70</v>
      </c>
      <c r="B78" s="41" t="s">
        <v>114</v>
      </c>
      <c r="C78" s="66" t="s">
        <v>282</v>
      </c>
      <c r="D78" s="41">
        <v>30</v>
      </c>
      <c r="E78" s="41">
        <v>21</v>
      </c>
      <c r="F78" s="41">
        <v>51</v>
      </c>
      <c r="G78" s="56">
        <f t="shared" si="20"/>
        <v>0</v>
      </c>
      <c r="H78" s="41" t="s">
        <v>68</v>
      </c>
      <c r="I78" s="41">
        <v>24</v>
      </c>
      <c r="J78" s="41">
        <v>27</v>
      </c>
      <c r="K78" s="41">
        <v>20</v>
      </c>
      <c r="L78" s="41">
        <v>47</v>
      </c>
      <c r="M78" s="56">
        <f t="shared" si="21"/>
        <v>0</v>
      </c>
      <c r="N78" s="41" t="s">
        <v>71</v>
      </c>
      <c r="O78" s="41">
        <v>20</v>
      </c>
      <c r="P78" s="41">
        <v>25</v>
      </c>
      <c r="Q78" s="41">
        <v>20</v>
      </c>
      <c r="R78" s="41">
        <v>45</v>
      </c>
      <c r="S78" s="56">
        <f t="shared" si="22"/>
        <v>0</v>
      </c>
      <c r="T78" s="41" t="s">
        <v>71</v>
      </c>
      <c r="U78" s="41">
        <v>20</v>
      </c>
      <c r="V78" s="41">
        <v>26</v>
      </c>
      <c r="W78" s="41">
        <v>30</v>
      </c>
      <c r="X78" s="41">
        <v>56</v>
      </c>
      <c r="Y78" s="56">
        <f t="shared" si="23"/>
        <v>0</v>
      </c>
      <c r="Z78" s="41" t="s">
        <v>70</v>
      </c>
      <c r="AA78" s="41">
        <v>28</v>
      </c>
      <c r="AB78" s="41">
        <v>21</v>
      </c>
      <c r="AC78" s="41">
        <v>23</v>
      </c>
      <c r="AD78" s="41">
        <v>44</v>
      </c>
      <c r="AE78" s="56">
        <f t="shared" si="24"/>
        <v>0</v>
      </c>
      <c r="AF78" s="41" t="s">
        <v>72</v>
      </c>
      <c r="AG78" s="41">
        <v>16</v>
      </c>
      <c r="AH78" s="41">
        <v>12</v>
      </c>
      <c r="AI78" s="41">
        <v>31</v>
      </c>
      <c r="AJ78" s="41" t="s">
        <v>70</v>
      </c>
      <c r="AK78" s="41">
        <v>7</v>
      </c>
      <c r="AL78" s="41">
        <v>12</v>
      </c>
      <c r="AM78" s="41">
        <v>32</v>
      </c>
      <c r="AN78" s="41" t="s">
        <v>70</v>
      </c>
      <c r="AO78" s="41">
        <v>14</v>
      </c>
      <c r="AP78" s="41">
        <v>12</v>
      </c>
      <c r="AQ78" s="41">
        <v>22</v>
      </c>
      <c r="AR78" s="41" t="s">
        <v>71</v>
      </c>
      <c r="AS78" s="41">
        <v>5</v>
      </c>
      <c r="AT78" s="41">
        <v>12</v>
      </c>
      <c r="AU78" s="41" t="s">
        <v>71</v>
      </c>
      <c r="AV78" s="41">
        <v>5</v>
      </c>
      <c r="AW78" s="41">
        <v>33</v>
      </c>
      <c r="AX78" s="41">
        <v>36</v>
      </c>
      <c r="AY78" s="41">
        <v>69</v>
      </c>
      <c r="AZ78" s="56">
        <f t="shared" si="25"/>
        <v>0</v>
      </c>
      <c r="BA78" s="41" t="s">
        <v>69</v>
      </c>
      <c r="BB78" s="41">
        <v>32</v>
      </c>
      <c r="BC78" s="41">
        <v>28</v>
      </c>
      <c r="BD78" s="41">
        <v>23</v>
      </c>
      <c r="BE78" s="41">
        <v>51</v>
      </c>
      <c r="BF78" s="56">
        <f t="shared" si="26"/>
        <v>0</v>
      </c>
      <c r="BG78" s="41" t="s">
        <v>68</v>
      </c>
      <c r="BH78" s="41">
        <v>18</v>
      </c>
      <c r="BI78" s="41">
        <v>24</v>
      </c>
      <c r="BJ78" s="41">
        <v>20</v>
      </c>
      <c r="BK78" s="41">
        <v>44</v>
      </c>
      <c r="BL78" s="56">
        <f t="shared" si="27"/>
        <v>0</v>
      </c>
      <c r="BM78" s="41" t="s">
        <v>72</v>
      </c>
      <c r="BN78" s="41">
        <v>16</v>
      </c>
      <c r="BO78" s="41">
        <v>34</v>
      </c>
      <c r="BP78" s="41">
        <v>37</v>
      </c>
      <c r="BQ78" s="41">
        <v>71</v>
      </c>
      <c r="BR78" s="56">
        <f t="shared" si="28"/>
        <v>0</v>
      </c>
      <c r="BS78" s="41" t="s">
        <v>67</v>
      </c>
      <c r="BT78" s="41">
        <v>36</v>
      </c>
      <c r="BU78" s="41">
        <v>20</v>
      </c>
      <c r="BV78" s="41">
        <v>0</v>
      </c>
      <c r="BW78" s="41">
        <v>20</v>
      </c>
      <c r="BX78" s="56">
        <f t="shared" si="29"/>
        <v>0</v>
      </c>
      <c r="BY78" s="41" t="s">
        <v>66</v>
      </c>
      <c r="BZ78" s="41">
        <v>0</v>
      </c>
      <c r="CA78" s="41">
        <v>15</v>
      </c>
      <c r="CB78" s="41">
        <v>22</v>
      </c>
      <c r="CC78" s="41" t="s">
        <v>71</v>
      </c>
      <c r="CD78" s="41">
        <v>10</v>
      </c>
      <c r="CE78" s="41">
        <v>14</v>
      </c>
      <c r="CF78" s="41">
        <v>32</v>
      </c>
      <c r="CG78" s="41" t="s">
        <v>69</v>
      </c>
      <c r="CH78" s="41">
        <v>16</v>
      </c>
      <c r="CI78" s="41">
        <v>14</v>
      </c>
      <c r="CJ78" s="41">
        <v>35</v>
      </c>
      <c r="CK78" s="41" t="s">
        <v>69</v>
      </c>
      <c r="CL78" s="41">
        <v>8</v>
      </c>
      <c r="CM78" s="41">
        <v>16</v>
      </c>
      <c r="CN78" s="41" t="s">
        <v>69</v>
      </c>
      <c r="CO78" s="41">
        <v>8</v>
      </c>
      <c r="CP78" s="57">
        <f t="shared" si="30"/>
        <v>210</v>
      </c>
      <c r="CQ78" s="57">
        <f t="shared" si="31"/>
        <v>73</v>
      </c>
      <c r="CR78" s="58">
        <f t="shared" si="32"/>
        <v>0</v>
      </c>
      <c r="CS78" s="57" t="str">
        <f t="shared" si="33"/>
        <v>Fail</v>
      </c>
      <c r="CT78" s="57">
        <f t="shared" si="34"/>
        <v>1</v>
      </c>
      <c r="CU78" s="57">
        <f t="shared" si="35"/>
        <v>0</v>
      </c>
      <c r="CV78" s="57">
        <f t="shared" si="18"/>
        <v>1</v>
      </c>
      <c r="CW78" s="57" t="str">
        <f t="shared" si="36"/>
        <v>-</v>
      </c>
    </row>
    <row r="79" spans="1:101">
      <c r="A79" s="50">
        <v>71</v>
      </c>
      <c r="B79" s="41" t="s">
        <v>115</v>
      </c>
      <c r="C79" s="66" t="s">
        <v>144</v>
      </c>
      <c r="D79" s="41">
        <v>15</v>
      </c>
      <c r="E79" s="41">
        <v>25</v>
      </c>
      <c r="F79" s="41">
        <v>40</v>
      </c>
      <c r="G79" s="56">
        <f t="shared" si="20"/>
        <v>0</v>
      </c>
      <c r="H79" s="41" t="s">
        <v>72</v>
      </c>
      <c r="I79" s="41">
        <v>16</v>
      </c>
      <c r="J79" s="41">
        <v>19</v>
      </c>
      <c r="K79" s="41">
        <v>25</v>
      </c>
      <c r="L79" s="41">
        <v>44</v>
      </c>
      <c r="M79" s="56">
        <f t="shared" si="21"/>
        <v>0</v>
      </c>
      <c r="N79" s="41" t="s">
        <v>72</v>
      </c>
      <c r="O79" s="41">
        <v>16</v>
      </c>
      <c r="P79" s="41">
        <v>21</v>
      </c>
      <c r="Q79" s="41">
        <v>14</v>
      </c>
      <c r="R79" s="41">
        <v>35</v>
      </c>
      <c r="S79" s="56">
        <f t="shared" si="22"/>
        <v>0</v>
      </c>
      <c r="T79" s="41" t="s">
        <v>66</v>
      </c>
      <c r="U79" s="41">
        <v>0</v>
      </c>
      <c r="V79" s="41">
        <v>27</v>
      </c>
      <c r="W79" s="41">
        <v>21</v>
      </c>
      <c r="X79" s="41">
        <v>48</v>
      </c>
      <c r="Y79" s="56">
        <f t="shared" si="23"/>
        <v>0</v>
      </c>
      <c r="Z79" s="41" t="s">
        <v>71</v>
      </c>
      <c r="AA79" s="41">
        <v>20</v>
      </c>
      <c r="AB79" s="41">
        <v>18</v>
      </c>
      <c r="AC79" s="41">
        <v>22</v>
      </c>
      <c r="AD79" s="41">
        <v>40</v>
      </c>
      <c r="AE79" s="56">
        <f t="shared" si="24"/>
        <v>0</v>
      </c>
      <c r="AF79" s="41" t="s">
        <v>72</v>
      </c>
      <c r="AG79" s="41">
        <v>16</v>
      </c>
      <c r="AH79" s="41">
        <v>12</v>
      </c>
      <c r="AI79" s="41">
        <v>30</v>
      </c>
      <c r="AJ79" s="41" t="s">
        <v>70</v>
      </c>
      <c r="AK79" s="41">
        <v>7</v>
      </c>
      <c r="AL79" s="41">
        <v>11</v>
      </c>
      <c r="AM79" s="41">
        <v>28</v>
      </c>
      <c r="AN79" s="41" t="s">
        <v>68</v>
      </c>
      <c r="AO79" s="41">
        <v>12</v>
      </c>
      <c r="AP79" s="41">
        <v>12</v>
      </c>
      <c r="AQ79" s="41">
        <v>20</v>
      </c>
      <c r="AR79" s="41" t="s">
        <v>72</v>
      </c>
      <c r="AS79" s="41">
        <v>4</v>
      </c>
      <c r="AT79" s="41">
        <v>11</v>
      </c>
      <c r="AU79" s="41" t="s">
        <v>72</v>
      </c>
      <c r="AV79" s="41">
        <v>4</v>
      </c>
      <c r="AW79" s="41">
        <v>28</v>
      </c>
      <c r="AX79" s="41">
        <v>27</v>
      </c>
      <c r="AY79" s="41">
        <v>55</v>
      </c>
      <c r="AZ79" s="56">
        <f t="shared" si="25"/>
        <v>0</v>
      </c>
      <c r="BA79" s="41" t="s">
        <v>70</v>
      </c>
      <c r="BB79" s="41">
        <v>28</v>
      </c>
      <c r="BC79" s="41">
        <v>22</v>
      </c>
      <c r="BD79" s="41">
        <v>20</v>
      </c>
      <c r="BE79" s="41">
        <v>42</v>
      </c>
      <c r="BF79" s="56">
        <f t="shared" si="26"/>
        <v>0</v>
      </c>
      <c r="BG79" s="41" t="s">
        <v>72</v>
      </c>
      <c r="BH79" s="41">
        <v>12</v>
      </c>
      <c r="BI79" s="41">
        <v>23</v>
      </c>
      <c r="BJ79" s="41">
        <v>20</v>
      </c>
      <c r="BK79" s="41">
        <v>43</v>
      </c>
      <c r="BL79" s="56">
        <f t="shared" si="27"/>
        <v>0</v>
      </c>
      <c r="BM79" s="41" t="s">
        <v>72</v>
      </c>
      <c r="BN79" s="41">
        <v>16</v>
      </c>
      <c r="BO79" s="41">
        <v>34</v>
      </c>
      <c r="BP79" s="41">
        <v>21</v>
      </c>
      <c r="BQ79" s="41">
        <v>55</v>
      </c>
      <c r="BR79" s="56">
        <f t="shared" si="28"/>
        <v>0</v>
      </c>
      <c r="BS79" s="41" t="s">
        <v>70</v>
      </c>
      <c r="BT79" s="41">
        <v>28</v>
      </c>
      <c r="BU79" s="41">
        <v>26</v>
      </c>
      <c r="BV79" s="41">
        <v>26</v>
      </c>
      <c r="BW79" s="41">
        <v>52</v>
      </c>
      <c r="BX79" s="56">
        <f t="shared" si="29"/>
        <v>0</v>
      </c>
      <c r="BY79" s="41" t="s">
        <v>68</v>
      </c>
      <c r="BZ79" s="41">
        <v>24</v>
      </c>
      <c r="CA79" s="41">
        <v>18</v>
      </c>
      <c r="CB79" s="41">
        <v>24</v>
      </c>
      <c r="CC79" s="41" t="s">
        <v>70</v>
      </c>
      <c r="CD79" s="41">
        <v>14</v>
      </c>
      <c r="CE79" s="41">
        <v>18</v>
      </c>
      <c r="CF79" s="41">
        <v>30</v>
      </c>
      <c r="CG79" s="41" t="s">
        <v>69</v>
      </c>
      <c r="CH79" s="41">
        <v>16</v>
      </c>
      <c r="CI79" s="41">
        <v>16</v>
      </c>
      <c r="CJ79" s="41">
        <v>20</v>
      </c>
      <c r="CK79" s="41" t="s">
        <v>71</v>
      </c>
      <c r="CL79" s="41">
        <v>5</v>
      </c>
      <c r="CM79" s="41">
        <v>18</v>
      </c>
      <c r="CN79" s="41" t="s">
        <v>67</v>
      </c>
      <c r="CO79" s="41">
        <v>9</v>
      </c>
      <c r="CP79" s="57">
        <f t="shared" si="30"/>
        <v>176</v>
      </c>
      <c r="CQ79" s="57">
        <f t="shared" si="31"/>
        <v>71</v>
      </c>
      <c r="CR79" s="58">
        <f t="shared" si="32"/>
        <v>0</v>
      </c>
      <c r="CS79" s="57" t="str">
        <f t="shared" si="33"/>
        <v>Fail</v>
      </c>
      <c r="CT79" s="57">
        <f t="shared" si="34"/>
        <v>1</v>
      </c>
      <c r="CU79" s="57">
        <f t="shared" si="35"/>
        <v>0</v>
      </c>
      <c r="CV79" s="57">
        <f t="shared" si="18"/>
        <v>1</v>
      </c>
      <c r="CW79" s="57" t="str">
        <f t="shared" ref="CW79:CW98" si="37">IF(CV79=0,RANK(CR79,$CR$9:$CR$98,0),"-")</f>
        <v>-</v>
      </c>
    </row>
    <row r="80" spans="1:101">
      <c r="A80" s="50">
        <v>72</v>
      </c>
      <c r="B80" s="41" t="s">
        <v>116</v>
      </c>
      <c r="C80" s="66" t="s">
        <v>283</v>
      </c>
      <c r="D80" s="41">
        <v>27</v>
      </c>
      <c r="E80" s="41">
        <v>23</v>
      </c>
      <c r="F80" s="41">
        <v>50</v>
      </c>
      <c r="G80" s="56">
        <f t="shared" si="20"/>
        <v>0</v>
      </c>
      <c r="H80" s="41" t="s">
        <v>68</v>
      </c>
      <c r="I80" s="41">
        <v>24</v>
      </c>
      <c r="J80" s="41">
        <v>29</v>
      </c>
      <c r="K80" s="41">
        <v>21</v>
      </c>
      <c r="L80" s="41">
        <v>50</v>
      </c>
      <c r="M80" s="56">
        <f t="shared" si="21"/>
        <v>0</v>
      </c>
      <c r="N80" s="41" t="s">
        <v>68</v>
      </c>
      <c r="O80" s="41">
        <v>24</v>
      </c>
      <c r="P80" s="41">
        <v>26</v>
      </c>
      <c r="Q80" s="41">
        <v>20</v>
      </c>
      <c r="R80" s="41">
        <v>46</v>
      </c>
      <c r="S80" s="56">
        <f t="shared" si="22"/>
        <v>0</v>
      </c>
      <c r="T80" s="41" t="s">
        <v>71</v>
      </c>
      <c r="U80" s="41">
        <v>20</v>
      </c>
      <c r="V80" s="41">
        <v>19</v>
      </c>
      <c r="W80" s="41">
        <v>24</v>
      </c>
      <c r="X80" s="41">
        <v>43</v>
      </c>
      <c r="Y80" s="56">
        <f t="shared" si="23"/>
        <v>0</v>
      </c>
      <c r="Z80" s="41" t="s">
        <v>72</v>
      </c>
      <c r="AA80" s="41">
        <v>16</v>
      </c>
      <c r="AB80" s="41">
        <v>35</v>
      </c>
      <c r="AC80" s="41">
        <v>23</v>
      </c>
      <c r="AD80" s="41">
        <v>58</v>
      </c>
      <c r="AE80" s="56">
        <f t="shared" si="24"/>
        <v>0</v>
      </c>
      <c r="AF80" s="41" t="s">
        <v>70</v>
      </c>
      <c r="AG80" s="41">
        <v>28</v>
      </c>
      <c r="AH80" s="41">
        <v>22</v>
      </c>
      <c r="AI80" s="41">
        <v>35</v>
      </c>
      <c r="AJ80" s="41" t="s">
        <v>67</v>
      </c>
      <c r="AK80" s="41">
        <v>9</v>
      </c>
      <c r="AL80" s="41">
        <v>21</v>
      </c>
      <c r="AM80" s="41">
        <v>25</v>
      </c>
      <c r="AN80" s="41" t="s">
        <v>69</v>
      </c>
      <c r="AO80" s="41">
        <v>16</v>
      </c>
      <c r="AP80" s="41">
        <v>21</v>
      </c>
      <c r="AQ80" s="41">
        <v>35</v>
      </c>
      <c r="AR80" s="41" t="s">
        <v>67</v>
      </c>
      <c r="AS80" s="41">
        <v>9</v>
      </c>
      <c r="AT80" s="41">
        <v>20</v>
      </c>
      <c r="AU80" s="41" t="s">
        <v>65</v>
      </c>
      <c r="AV80" s="41">
        <v>10</v>
      </c>
      <c r="AW80" s="41">
        <v>21</v>
      </c>
      <c r="AX80" s="41">
        <v>12</v>
      </c>
      <c r="AY80" s="41">
        <v>33</v>
      </c>
      <c r="AZ80" s="56">
        <f t="shared" si="25"/>
        <v>0</v>
      </c>
      <c r="BA80" s="41" t="s">
        <v>66</v>
      </c>
      <c r="BB80" s="41">
        <v>0</v>
      </c>
      <c r="BC80" s="41">
        <v>37</v>
      </c>
      <c r="BD80" s="41">
        <v>21</v>
      </c>
      <c r="BE80" s="41">
        <v>58</v>
      </c>
      <c r="BF80" s="56">
        <f t="shared" si="26"/>
        <v>0</v>
      </c>
      <c r="BG80" s="41" t="s">
        <v>70</v>
      </c>
      <c r="BH80" s="41">
        <v>21</v>
      </c>
      <c r="BI80" s="41">
        <v>24</v>
      </c>
      <c r="BJ80" s="41">
        <v>21</v>
      </c>
      <c r="BK80" s="41">
        <v>45</v>
      </c>
      <c r="BL80" s="56">
        <f t="shared" si="27"/>
        <v>0</v>
      </c>
      <c r="BM80" s="41" t="s">
        <v>71</v>
      </c>
      <c r="BN80" s="41">
        <v>20</v>
      </c>
      <c r="BO80" s="41">
        <v>21</v>
      </c>
      <c r="BP80" s="41">
        <v>20</v>
      </c>
      <c r="BQ80" s="41">
        <v>41</v>
      </c>
      <c r="BR80" s="56">
        <f t="shared" si="28"/>
        <v>0</v>
      </c>
      <c r="BS80" s="41" t="s">
        <v>72</v>
      </c>
      <c r="BT80" s="41">
        <v>16</v>
      </c>
      <c r="BU80" s="41">
        <v>24</v>
      </c>
      <c r="BV80" s="41">
        <v>21</v>
      </c>
      <c r="BW80" s="41">
        <v>45</v>
      </c>
      <c r="BX80" s="56">
        <f t="shared" si="29"/>
        <v>0</v>
      </c>
      <c r="BY80" s="41" t="s">
        <v>71</v>
      </c>
      <c r="BZ80" s="41">
        <v>20</v>
      </c>
      <c r="CA80" s="41">
        <v>20</v>
      </c>
      <c r="CB80" s="41">
        <v>34</v>
      </c>
      <c r="CC80" s="41" t="s">
        <v>67</v>
      </c>
      <c r="CD80" s="41">
        <v>18</v>
      </c>
      <c r="CE80" s="41">
        <v>21</v>
      </c>
      <c r="CF80" s="41">
        <v>27</v>
      </c>
      <c r="CG80" s="41" t="s">
        <v>69</v>
      </c>
      <c r="CH80" s="41">
        <v>16</v>
      </c>
      <c r="CI80" s="41">
        <v>21</v>
      </c>
      <c r="CJ80" s="41">
        <v>32</v>
      </c>
      <c r="CK80" s="41" t="s">
        <v>67</v>
      </c>
      <c r="CL80" s="41">
        <v>9</v>
      </c>
      <c r="CM80" s="41">
        <v>18</v>
      </c>
      <c r="CN80" s="41" t="s">
        <v>67</v>
      </c>
      <c r="CO80" s="41">
        <v>9</v>
      </c>
      <c r="CP80" s="57">
        <f t="shared" si="30"/>
        <v>189</v>
      </c>
      <c r="CQ80" s="57">
        <f t="shared" si="31"/>
        <v>96</v>
      </c>
      <c r="CR80" s="58">
        <f t="shared" si="32"/>
        <v>0</v>
      </c>
      <c r="CS80" s="57" t="str">
        <f t="shared" si="33"/>
        <v>Fail</v>
      </c>
      <c r="CT80" s="57">
        <f t="shared" si="34"/>
        <v>1</v>
      </c>
      <c r="CU80" s="57">
        <f t="shared" si="35"/>
        <v>0</v>
      </c>
      <c r="CV80" s="57">
        <v>11</v>
      </c>
      <c r="CW80" s="57" t="str">
        <f t="shared" si="37"/>
        <v>-</v>
      </c>
    </row>
    <row r="81" spans="1:101">
      <c r="A81" s="50">
        <v>73</v>
      </c>
      <c r="B81" s="41" t="s">
        <v>202</v>
      </c>
      <c r="C81" s="66" t="s">
        <v>145</v>
      </c>
      <c r="D81" s="41">
        <v>29</v>
      </c>
      <c r="E81" s="41">
        <v>32</v>
      </c>
      <c r="F81" s="41">
        <v>61</v>
      </c>
      <c r="G81" s="56">
        <f t="shared" si="20"/>
        <v>0</v>
      </c>
      <c r="H81" s="41" t="s">
        <v>69</v>
      </c>
      <c r="I81" s="41">
        <v>32</v>
      </c>
      <c r="J81" s="41">
        <v>21</v>
      </c>
      <c r="K81" s="41">
        <v>26</v>
      </c>
      <c r="L81" s="41">
        <v>47</v>
      </c>
      <c r="M81" s="56">
        <f t="shared" si="21"/>
        <v>0</v>
      </c>
      <c r="N81" s="41" t="s">
        <v>71</v>
      </c>
      <c r="O81" s="41">
        <v>20</v>
      </c>
      <c r="P81" s="41">
        <v>29</v>
      </c>
      <c r="Q81" s="41">
        <v>21</v>
      </c>
      <c r="R81" s="41">
        <v>50</v>
      </c>
      <c r="S81" s="56">
        <f t="shared" si="22"/>
        <v>0</v>
      </c>
      <c r="T81" s="41" t="s">
        <v>68</v>
      </c>
      <c r="U81" s="41">
        <v>24</v>
      </c>
      <c r="V81" s="41">
        <v>21</v>
      </c>
      <c r="W81" s="41">
        <v>31</v>
      </c>
      <c r="X81" s="41">
        <v>52</v>
      </c>
      <c r="Y81" s="56">
        <f t="shared" si="23"/>
        <v>0</v>
      </c>
      <c r="Z81" s="41" t="s">
        <v>68</v>
      </c>
      <c r="AA81" s="41">
        <v>24</v>
      </c>
      <c r="AB81" s="41">
        <v>31</v>
      </c>
      <c r="AC81" s="41">
        <v>23</v>
      </c>
      <c r="AD81" s="41">
        <v>54</v>
      </c>
      <c r="AE81" s="56">
        <f t="shared" si="24"/>
        <v>0</v>
      </c>
      <c r="AF81" s="41" t="s">
        <v>68</v>
      </c>
      <c r="AG81" s="41">
        <v>24</v>
      </c>
      <c r="AH81" s="41">
        <v>21</v>
      </c>
      <c r="AI81" s="41">
        <v>20</v>
      </c>
      <c r="AJ81" s="41" t="s">
        <v>68</v>
      </c>
      <c r="AK81" s="41">
        <v>6</v>
      </c>
      <c r="AL81" s="41">
        <v>21</v>
      </c>
      <c r="AM81" s="41">
        <v>25</v>
      </c>
      <c r="AN81" s="41" t="s">
        <v>69</v>
      </c>
      <c r="AO81" s="41">
        <v>16</v>
      </c>
      <c r="AP81" s="41">
        <v>20</v>
      </c>
      <c r="AQ81" s="41">
        <v>33</v>
      </c>
      <c r="AR81" s="41" t="s">
        <v>67</v>
      </c>
      <c r="AS81" s="41">
        <v>9</v>
      </c>
      <c r="AT81" s="41">
        <v>18</v>
      </c>
      <c r="AU81" s="41" t="s">
        <v>67</v>
      </c>
      <c r="AV81" s="41">
        <v>9</v>
      </c>
      <c r="AW81" s="41">
        <v>23</v>
      </c>
      <c r="AX81" s="41">
        <v>31</v>
      </c>
      <c r="AY81" s="41">
        <v>54</v>
      </c>
      <c r="AZ81" s="56">
        <f t="shared" si="25"/>
        <v>0</v>
      </c>
      <c r="BA81" s="41" t="s">
        <v>68</v>
      </c>
      <c r="BB81" s="41">
        <v>24</v>
      </c>
      <c r="BC81" s="41">
        <v>29</v>
      </c>
      <c r="BD81" s="41">
        <v>28</v>
      </c>
      <c r="BE81" s="41">
        <v>57</v>
      </c>
      <c r="BF81" s="56">
        <f t="shared" si="26"/>
        <v>0</v>
      </c>
      <c r="BG81" s="41" t="s">
        <v>70</v>
      </c>
      <c r="BH81" s="41">
        <v>21</v>
      </c>
      <c r="BI81" s="41">
        <v>24</v>
      </c>
      <c r="BJ81" s="41">
        <v>23</v>
      </c>
      <c r="BK81" s="41">
        <v>47</v>
      </c>
      <c r="BL81" s="56">
        <f t="shared" si="27"/>
        <v>0</v>
      </c>
      <c r="BM81" s="41" t="s">
        <v>71</v>
      </c>
      <c r="BN81" s="41">
        <v>20</v>
      </c>
      <c r="BO81" s="41">
        <v>24</v>
      </c>
      <c r="BP81" s="41">
        <v>26</v>
      </c>
      <c r="BQ81" s="41">
        <v>50</v>
      </c>
      <c r="BR81" s="56">
        <f t="shared" si="28"/>
        <v>0</v>
      </c>
      <c r="BS81" s="41" t="s">
        <v>68</v>
      </c>
      <c r="BT81" s="41">
        <v>24</v>
      </c>
      <c r="BU81" s="41">
        <v>23</v>
      </c>
      <c r="BV81" s="41">
        <v>23</v>
      </c>
      <c r="BW81" s="41">
        <v>46</v>
      </c>
      <c r="BX81" s="56">
        <f t="shared" si="29"/>
        <v>0</v>
      </c>
      <c r="BY81" s="41" t="s">
        <v>71</v>
      </c>
      <c r="BZ81" s="41">
        <v>20</v>
      </c>
      <c r="CA81" s="41">
        <v>14</v>
      </c>
      <c r="CB81" s="41">
        <v>23</v>
      </c>
      <c r="CC81" s="41" t="s">
        <v>71</v>
      </c>
      <c r="CD81" s="41">
        <v>10</v>
      </c>
      <c r="CE81" s="41">
        <v>15</v>
      </c>
      <c r="CF81" s="41">
        <v>30</v>
      </c>
      <c r="CG81" s="41" t="s">
        <v>69</v>
      </c>
      <c r="CH81" s="41">
        <v>16</v>
      </c>
      <c r="CI81" s="41">
        <v>15</v>
      </c>
      <c r="CJ81" s="41">
        <v>30</v>
      </c>
      <c r="CK81" s="41" t="s">
        <v>69</v>
      </c>
      <c r="CL81" s="41">
        <v>8</v>
      </c>
      <c r="CM81" s="41">
        <v>19</v>
      </c>
      <c r="CN81" s="41" t="s">
        <v>67</v>
      </c>
      <c r="CO81" s="41">
        <v>9</v>
      </c>
      <c r="CP81" s="57">
        <f t="shared" si="30"/>
        <v>233</v>
      </c>
      <c r="CQ81" s="57">
        <f t="shared" si="31"/>
        <v>83</v>
      </c>
      <c r="CR81" s="58">
        <f t="shared" si="32"/>
        <v>6.32</v>
      </c>
      <c r="CS81" s="57" t="str">
        <f t="shared" si="33"/>
        <v>HSC</v>
      </c>
      <c r="CT81" s="57">
        <f t="shared" si="34"/>
        <v>0</v>
      </c>
      <c r="CU81" s="57">
        <f t="shared" si="35"/>
        <v>0</v>
      </c>
      <c r="CV81" s="57">
        <f t="shared" ref="CV81:CV98" si="38">COUNTIF(I81:CO81,"F")</f>
        <v>0</v>
      </c>
      <c r="CW81" s="57">
        <f t="shared" si="37"/>
        <v>42</v>
      </c>
    </row>
    <row r="82" spans="1:101">
      <c r="A82" s="50">
        <v>74</v>
      </c>
      <c r="B82" s="41" t="s">
        <v>117</v>
      </c>
      <c r="C82" s="66" t="s">
        <v>146</v>
      </c>
      <c r="D82" s="41">
        <v>27</v>
      </c>
      <c r="E82" s="41">
        <v>20</v>
      </c>
      <c r="F82" s="41">
        <v>47</v>
      </c>
      <c r="G82" s="56">
        <f t="shared" si="20"/>
        <v>0</v>
      </c>
      <c r="H82" s="41" t="s">
        <v>71</v>
      </c>
      <c r="I82" s="41">
        <v>20</v>
      </c>
      <c r="J82" s="41">
        <v>27</v>
      </c>
      <c r="K82" s="41">
        <v>22</v>
      </c>
      <c r="L82" s="41">
        <v>49</v>
      </c>
      <c r="M82" s="56">
        <f t="shared" si="21"/>
        <v>0</v>
      </c>
      <c r="N82" s="41" t="s">
        <v>71</v>
      </c>
      <c r="O82" s="41">
        <v>20</v>
      </c>
      <c r="P82" s="41">
        <v>26</v>
      </c>
      <c r="Q82" s="41">
        <v>20</v>
      </c>
      <c r="R82" s="41">
        <v>46</v>
      </c>
      <c r="S82" s="56">
        <f t="shared" si="22"/>
        <v>0</v>
      </c>
      <c r="T82" s="41" t="s">
        <v>71</v>
      </c>
      <c r="U82" s="41">
        <v>20</v>
      </c>
      <c r="V82" s="41">
        <v>23</v>
      </c>
      <c r="W82" s="41">
        <v>32</v>
      </c>
      <c r="X82" s="41">
        <v>55</v>
      </c>
      <c r="Y82" s="56">
        <f t="shared" si="23"/>
        <v>0</v>
      </c>
      <c r="Z82" s="41" t="s">
        <v>70</v>
      </c>
      <c r="AA82" s="41">
        <v>28</v>
      </c>
      <c r="AB82" s="41">
        <v>20</v>
      </c>
      <c r="AC82" s="41">
        <v>22</v>
      </c>
      <c r="AD82" s="41">
        <v>42</v>
      </c>
      <c r="AE82" s="56">
        <f t="shared" si="24"/>
        <v>0</v>
      </c>
      <c r="AF82" s="41" t="s">
        <v>72</v>
      </c>
      <c r="AG82" s="41">
        <v>16</v>
      </c>
      <c r="AH82" s="41">
        <v>17</v>
      </c>
      <c r="AI82" s="41">
        <v>27</v>
      </c>
      <c r="AJ82" s="41" t="s">
        <v>70</v>
      </c>
      <c r="AK82" s="41">
        <v>7</v>
      </c>
      <c r="AL82" s="41">
        <v>17</v>
      </c>
      <c r="AM82" s="41">
        <v>22</v>
      </c>
      <c r="AN82" s="41" t="s">
        <v>68</v>
      </c>
      <c r="AO82" s="41">
        <v>12</v>
      </c>
      <c r="AP82" s="41">
        <v>16</v>
      </c>
      <c r="AQ82" s="41">
        <v>38</v>
      </c>
      <c r="AR82" s="41" t="s">
        <v>67</v>
      </c>
      <c r="AS82" s="41">
        <v>9</v>
      </c>
      <c r="AT82" s="41">
        <v>15</v>
      </c>
      <c r="AU82" s="41" t="s">
        <v>69</v>
      </c>
      <c r="AV82" s="41">
        <v>8</v>
      </c>
      <c r="AW82" s="41">
        <v>30</v>
      </c>
      <c r="AX82" s="41">
        <v>23</v>
      </c>
      <c r="AY82" s="41">
        <v>53</v>
      </c>
      <c r="AZ82" s="56">
        <f t="shared" si="25"/>
        <v>0</v>
      </c>
      <c r="BA82" s="41" t="s">
        <v>68</v>
      </c>
      <c r="BB82" s="41">
        <v>24</v>
      </c>
      <c r="BC82" s="41">
        <v>34</v>
      </c>
      <c r="BD82" s="41">
        <v>31</v>
      </c>
      <c r="BE82" s="41">
        <v>65</v>
      </c>
      <c r="BF82" s="56">
        <f t="shared" si="26"/>
        <v>0</v>
      </c>
      <c r="BG82" s="41" t="s">
        <v>69</v>
      </c>
      <c r="BH82" s="41">
        <v>24</v>
      </c>
      <c r="BI82" s="41">
        <v>24</v>
      </c>
      <c r="BJ82" s="41">
        <v>20</v>
      </c>
      <c r="BK82" s="41">
        <v>44</v>
      </c>
      <c r="BL82" s="56">
        <f t="shared" si="27"/>
        <v>0</v>
      </c>
      <c r="BM82" s="41" t="s">
        <v>72</v>
      </c>
      <c r="BN82" s="41">
        <v>16</v>
      </c>
      <c r="BO82" s="41">
        <v>21</v>
      </c>
      <c r="BP82" s="41">
        <v>22</v>
      </c>
      <c r="BQ82" s="41">
        <v>43</v>
      </c>
      <c r="BR82" s="56">
        <f t="shared" si="28"/>
        <v>0</v>
      </c>
      <c r="BS82" s="41" t="s">
        <v>72</v>
      </c>
      <c r="BT82" s="41">
        <v>16</v>
      </c>
      <c r="BU82" s="41">
        <v>18</v>
      </c>
      <c r="BV82" s="41">
        <v>25</v>
      </c>
      <c r="BW82" s="41">
        <v>43</v>
      </c>
      <c r="BX82" s="56">
        <f t="shared" si="29"/>
        <v>0</v>
      </c>
      <c r="BY82" s="41" t="s">
        <v>72</v>
      </c>
      <c r="BZ82" s="41">
        <v>16</v>
      </c>
      <c r="CA82" s="41">
        <v>14</v>
      </c>
      <c r="CB82" s="41">
        <v>29</v>
      </c>
      <c r="CC82" s="41" t="s">
        <v>70</v>
      </c>
      <c r="CD82" s="41">
        <v>14</v>
      </c>
      <c r="CE82" s="41">
        <v>16</v>
      </c>
      <c r="CF82" s="41">
        <v>24</v>
      </c>
      <c r="CG82" s="41" t="s">
        <v>68</v>
      </c>
      <c r="CH82" s="41">
        <v>12</v>
      </c>
      <c r="CI82" s="41">
        <v>15</v>
      </c>
      <c r="CJ82" s="41">
        <v>31</v>
      </c>
      <c r="CK82" s="41" t="s">
        <v>69</v>
      </c>
      <c r="CL82" s="41">
        <v>8</v>
      </c>
      <c r="CM82" s="41">
        <v>17</v>
      </c>
      <c r="CN82" s="41" t="s">
        <v>69</v>
      </c>
      <c r="CO82" s="41">
        <v>8</v>
      </c>
      <c r="CP82" s="57">
        <f t="shared" si="30"/>
        <v>200</v>
      </c>
      <c r="CQ82" s="57">
        <f t="shared" si="31"/>
        <v>78</v>
      </c>
      <c r="CR82" s="58">
        <f t="shared" si="32"/>
        <v>5.56</v>
      </c>
      <c r="CS82" s="57" t="str">
        <f t="shared" si="33"/>
        <v>SC</v>
      </c>
      <c r="CT82" s="57">
        <f t="shared" si="34"/>
        <v>0</v>
      </c>
      <c r="CU82" s="57">
        <f t="shared" si="35"/>
        <v>0</v>
      </c>
      <c r="CV82" s="57">
        <f t="shared" si="38"/>
        <v>0</v>
      </c>
      <c r="CW82" s="57">
        <f t="shared" si="37"/>
        <v>50</v>
      </c>
    </row>
    <row r="83" spans="1:101">
      <c r="A83" s="50">
        <v>75</v>
      </c>
      <c r="B83" s="41" t="s">
        <v>118</v>
      </c>
      <c r="C83" s="66" t="s">
        <v>147</v>
      </c>
      <c r="D83" s="41">
        <v>35</v>
      </c>
      <c r="E83" s="41">
        <v>22</v>
      </c>
      <c r="F83" s="41">
        <v>57</v>
      </c>
      <c r="G83" s="56">
        <f t="shared" si="20"/>
        <v>0</v>
      </c>
      <c r="H83" s="41" t="s">
        <v>70</v>
      </c>
      <c r="I83" s="41">
        <v>28</v>
      </c>
      <c r="J83" s="41">
        <v>17</v>
      </c>
      <c r="K83" s="41">
        <v>26</v>
      </c>
      <c r="L83" s="41">
        <v>43</v>
      </c>
      <c r="M83" s="56">
        <f t="shared" si="21"/>
        <v>0</v>
      </c>
      <c r="N83" s="41" t="s">
        <v>72</v>
      </c>
      <c r="O83" s="41">
        <v>16</v>
      </c>
      <c r="P83" s="41">
        <v>28</v>
      </c>
      <c r="Q83" s="41">
        <v>26</v>
      </c>
      <c r="R83" s="41">
        <v>54</v>
      </c>
      <c r="S83" s="56">
        <f t="shared" si="22"/>
        <v>0</v>
      </c>
      <c r="T83" s="41" t="s">
        <v>68</v>
      </c>
      <c r="U83" s="41">
        <v>24</v>
      </c>
      <c r="V83" s="41">
        <v>23</v>
      </c>
      <c r="W83" s="41">
        <v>23</v>
      </c>
      <c r="X83" s="41">
        <v>46</v>
      </c>
      <c r="Y83" s="56">
        <f t="shared" si="23"/>
        <v>0</v>
      </c>
      <c r="Z83" s="41" t="s">
        <v>71</v>
      </c>
      <c r="AA83" s="41">
        <v>20</v>
      </c>
      <c r="AB83" s="41">
        <v>27</v>
      </c>
      <c r="AC83" s="41">
        <v>24</v>
      </c>
      <c r="AD83" s="41">
        <v>51</v>
      </c>
      <c r="AE83" s="56">
        <f t="shared" si="24"/>
        <v>0</v>
      </c>
      <c r="AF83" s="41" t="s">
        <v>68</v>
      </c>
      <c r="AG83" s="41">
        <v>24</v>
      </c>
      <c r="AH83" s="41">
        <v>21</v>
      </c>
      <c r="AI83" s="41">
        <v>28</v>
      </c>
      <c r="AJ83" s="41" t="s">
        <v>69</v>
      </c>
      <c r="AK83" s="41">
        <v>8</v>
      </c>
      <c r="AL83" s="41">
        <v>20</v>
      </c>
      <c r="AM83" s="41">
        <v>25</v>
      </c>
      <c r="AN83" s="41" t="s">
        <v>69</v>
      </c>
      <c r="AO83" s="41">
        <v>16</v>
      </c>
      <c r="AP83" s="41">
        <v>20</v>
      </c>
      <c r="AQ83" s="41">
        <v>38</v>
      </c>
      <c r="AR83" s="41" t="s">
        <v>67</v>
      </c>
      <c r="AS83" s="41">
        <v>9</v>
      </c>
      <c r="AT83" s="41">
        <v>21</v>
      </c>
      <c r="AU83" s="41" t="s">
        <v>65</v>
      </c>
      <c r="AV83" s="41">
        <v>10</v>
      </c>
      <c r="AW83" s="41">
        <v>23</v>
      </c>
      <c r="AX83" s="41">
        <v>32</v>
      </c>
      <c r="AY83" s="41">
        <v>55</v>
      </c>
      <c r="AZ83" s="56">
        <f t="shared" si="25"/>
        <v>0</v>
      </c>
      <c r="BA83" s="41" t="s">
        <v>70</v>
      </c>
      <c r="BB83" s="41">
        <v>28</v>
      </c>
      <c r="BC83" s="41">
        <v>39</v>
      </c>
      <c r="BD83" s="41">
        <v>27</v>
      </c>
      <c r="BE83" s="41">
        <v>66</v>
      </c>
      <c r="BF83" s="56">
        <f t="shared" si="26"/>
        <v>0</v>
      </c>
      <c r="BG83" s="41" t="s">
        <v>69</v>
      </c>
      <c r="BH83" s="41">
        <v>24</v>
      </c>
      <c r="BI83" s="41">
        <v>22</v>
      </c>
      <c r="BJ83" s="41">
        <v>20</v>
      </c>
      <c r="BK83" s="41">
        <v>42</v>
      </c>
      <c r="BL83" s="56">
        <f t="shared" si="27"/>
        <v>0</v>
      </c>
      <c r="BM83" s="41" t="s">
        <v>72</v>
      </c>
      <c r="BN83" s="41">
        <v>16</v>
      </c>
      <c r="BO83" s="41">
        <v>27</v>
      </c>
      <c r="BP83" s="41">
        <v>20</v>
      </c>
      <c r="BQ83" s="41">
        <v>47</v>
      </c>
      <c r="BR83" s="56">
        <f t="shared" si="28"/>
        <v>0</v>
      </c>
      <c r="BS83" s="41" t="s">
        <v>71</v>
      </c>
      <c r="BT83" s="41">
        <v>20</v>
      </c>
      <c r="BU83" s="41">
        <v>21</v>
      </c>
      <c r="BV83" s="41">
        <v>21</v>
      </c>
      <c r="BW83" s="41">
        <v>42</v>
      </c>
      <c r="BX83" s="56">
        <f t="shared" si="29"/>
        <v>0</v>
      </c>
      <c r="BY83" s="41" t="s">
        <v>72</v>
      </c>
      <c r="BZ83" s="41">
        <v>16</v>
      </c>
      <c r="CA83" s="41">
        <v>17</v>
      </c>
      <c r="CB83" s="41">
        <v>35</v>
      </c>
      <c r="CC83" s="41" t="s">
        <v>69</v>
      </c>
      <c r="CD83" s="41">
        <v>16</v>
      </c>
      <c r="CE83" s="41">
        <v>18</v>
      </c>
      <c r="CF83" s="41">
        <v>44</v>
      </c>
      <c r="CG83" s="41" t="s">
        <v>65</v>
      </c>
      <c r="CH83" s="41">
        <v>20</v>
      </c>
      <c r="CI83" s="41">
        <v>18</v>
      </c>
      <c r="CJ83" s="41">
        <v>20</v>
      </c>
      <c r="CK83" s="41" t="s">
        <v>68</v>
      </c>
      <c r="CL83" s="41">
        <v>6</v>
      </c>
      <c r="CM83" s="41">
        <v>17</v>
      </c>
      <c r="CN83" s="41" t="s">
        <v>69</v>
      </c>
      <c r="CO83" s="41">
        <v>8</v>
      </c>
      <c r="CP83" s="57">
        <f t="shared" si="30"/>
        <v>216</v>
      </c>
      <c r="CQ83" s="57">
        <f t="shared" si="31"/>
        <v>93</v>
      </c>
      <c r="CR83" s="58">
        <f t="shared" si="32"/>
        <v>6.18</v>
      </c>
      <c r="CS83" s="57" t="str">
        <f t="shared" si="33"/>
        <v>SC</v>
      </c>
      <c r="CT83" s="57">
        <f t="shared" si="34"/>
        <v>0</v>
      </c>
      <c r="CU83" s="57">
        <f t="shared" si="35"/>
        <v>0</v>
      </c>
      <c r="CV83" s="57">
        <f t="shared" si="38"/>
        <v>0</v>
      </c>
      <c r="CW83" s="57">
        <f t="shared" si="37"/>
        <v>44</v>
      </c>
    </row>
    <row r="84" spans="1:101">
      <c r="A84" s="50">
        <v>76</v>
      </c>
      <c r="B84" s="41" t="s">
        <v>119</v>
      </c>
      <c r="C84" s="66" t="s">
        <v>140</v>
      </c>
      <c r="D84" s="41">
        <v>29</v>
      </c>
      <c r="E84" s="41">
        <v>31</v>
      </c>
      <c r="F84" s="41">
        <v>60</v>
      </c>
      <c r="G84" s="56">
        <f t="shared" si="20"/>
        <v>0</v>
      </c>
      <c r="H84" s="41" t="s">
        <v>69</v>
      </c>
      <c r="I84" s="41">
        <v>32</v>
      </c>
      <c r="J84" s="41">
        <v>29</v>
      </c>
      <c r="K84" s="41">
        <v>20</v>
      </c>
      <c r="L84" s="41">
        <v>49</v>
      </c>
      <c r="M84" s="56">
        <f t="shared" si="21"/>
        <v>0</v>
      </c>
      <c r="N84" s="41" t="s">
        <v>71</v>
      </c>
      <c r="O84" s="41">
        <v>20</v>
      </c>
      <c r="P84" s="41">
        <v>24</v>
      </c>
      <c r="Q84" s="41">
        <v>23</v>
      </c>
      <c r="R84" s="41">
        <v>47</v>
      </c>
      <c r="S84" s="56">
        <f t="shared" si="22"/>
        <v>0</v>
      </c>
      <c r="T84" s="41" t="s">
        <v>71</v>
      </c>
      <c r="U84" s="41">
        <v>20</v>
      </c>
      <c r="V84" s="41">
        <v>21</v>
      </c>
      <c r="W84" s="41">
        <v>21</v>
      </c>
      <c r="X84" s="41">
        <v>42</v>
      </c>
      <c r="Y84" s="56">
        <f t="shared" si="23"/>
        <v>0</v>
      </c>
      <c r="Z84" s="41" t="s">
        <v>72</v>
      </c>
      <c r="AA84" s="41">
        <v>16</v>
      </c>
      <c r="AB84" s="41">
        <v>30</v>
      </c>
      <c r="AC84" s="41">
        <v>29</v>
      </c>
      <c r="AD84" s="41">
        <v>59</v>
      </c>
      <c r="AE84" s="56">
        <f t="shared" si="24"/>
        <v>0</v>
      </c>
      <c r="AF84" s="41" t="s">
        <v>70</v>
      </c>
      <c r="AG84" s="41">
        <v>28</v>
      </c>
      <c r="AH84" s="41">
        <v>19</v>
      </c>
      <c r="AI84" s="41">
        <v>22</v>
      </c>
      <c r="AJ84" s="41" t="s">
        <v>68</v>
      </c>
      <c r="AK84" s="41">
        <v>6</v>
      </c>
      <c r="AL84" s="41">
        <v>19</v>
      </c>
      <c r="AM84" s="41">
        <v>20</v>
      </c>
      <c r="AN84" s="41" t="s">
        <v>68</v>
      </c>
      <c r="AO84" s="41">
        <v>12</v>
      </c>
      <c r="AP84" s="41">
        <v>19</v>
      </c>
      <c r="AQ84" s="41">
        <v>25</v>
      </c>
      <c r="AR84" s="41" t="s">
        <v>70</v>
      </c>
      <c r="AS84" s="41">
        <v>7</v>
      </c>
      <c r="AT84" s="41">
        <v>17</v>
      </c>
      <c r="AU84" s="41" t="s">
        <v>69</v>
      </c>
      <c r="AV84" s="41">
        <v>8</v>
      </c>
      <c r="AW84" s="41">
        <v>28</v>
      </c>
      <c r="AX84" s="41">
        <v>17</v>
      </c>
      <c r="AY84" s="41">
        <v>45</v>
      </c>
      <c r="AZ84" s="56">
        <f t="shared" si="25"/>
        <v>0</v>
      </c>
      <c r="BA84" s="41" t="s">
        <v>66</v>
      </c>
      <c r="BB84" s="41">
        <v>0</v>
      </c>
      <c r="BC84" s="41">
        <v>20</v>
      </c>
      <c r="BD84" s="41">
        <v>24</v>
      </c>
      <c r="BE84" s="41">
        <v>44</v>
      </c>
      <c r="BF84" s="56">
        <f t="shared" si="26"/>
        <v>0</v>
      </c>
      <c r="BG84" s="41" t="s">
        <v>72</v>
      </c>
      <c r="BH84" s="41">
        <v>12</v>
      </c>
      <c r="BI84" s="41">
        <v>22</v>
      </c>
      <c r="BJ84" s="41">
        <v>15</v>
      </c>
      <c r="BK84" s="41">
        <v>37</v>
      </c>
      <c r="BL84" s="56">
        <f t="shared" si="27"/>
        <v>0</v>
      </c>
      <c r="BM84" s="41" t="s">
        <v>66</v>
      </c>
      <c r="BN84" s="41">
        <v>0</v>
      </c>
      <c r="BO84" s="41">
        <v>22</v>
      </c>
      <c r="BP84" s="41">
        <v>20</v>
      </c>
      <c r="BQ84" s="41">
        <v>42</v>
      </c>
      <c r="BR84" s="56">
        <f t="shared" si="28"/>
        <v>0</v>
      </c>
      <c r="BS84" s="41" t="s">
        <v>72</v>
      </c>
      <c r="BT84" s="41">
        <v>16</v>
      </c>
      <c r="BU84" s="41">
        <v>16</v>
      </c>
      <c r="BV84" s="41">
        <v>15</v>
      </c>
      <c r="BW84" s="41">
        <v>31</v>
      </c>
      <c r="BX84" s="56">
        <f t="shared" si="29"/>
        <v>0</v>
      </c>
      <c r="BY84" s="41" t="s">
        <v>66</v>
      </c>
      <c r="BZ84" s="41">
        <v>0</v>
      </c>
      <c r="CA84" s="41">
        <v>11</v>
      </c>
      <c r="CB84" s="41">
        <v>21</v>
      </c>
      <c r="CC84" s="41" t="s">
        <v>72</v>
      </c>
      <c r="CD84" s="41">
        <v>8</v>
      </c>
      <c r="CE84" s="41">
        <v>11</v>
      </c>
      <c r="CF84" s="41">
        <v>30</v>
      </c>
      <c r="CG84" s="41" t="s">
        <v>68</v>
      </c>
      <c r="CH84" s="41">
        <v>12</v>
      </c>
      <c r="CI84" s="41">
        <v>11</v>
      </c>
      <c r="CJ84" s="41">
        <v>27</v>
      </c>
      <c r="CK84" s="41" t="s">
        <v>68</v>
      </c>
      <c r="CL84" s="41">
        <v>6</v>
      </c>
      <c r="CM84" s="41">
        <v>12</v>
      </c>
      <c r="CN84" s="41" t="s">
        <v>71</v>
      </c>
      <c r="CO84" s="41">
        <v>5</v>
      </c>
      <c r="CP84" s="57">
        <f t="shared" si="30"/>
        <v>144</v>
      </c>
      <c r="CQ84" s="57">
        <f t="shared" si="31"/>
        <v>64</v>
      </c>
      <c r="CR84" s="58">
        <f t="shared" si="32"/>
        <v>0</v>
      </c>
      <c r="CS84" s="57" t="str">
        <f t="shared" si="33"/>
        <v>Fail</v>
      </c>
      <c r="CT84" s="57">
        <f t="shared" si="34"/>
        <v>3</v>
      </c>
      <c r="CU84" s="57">
        <f t="shared" si="35"/>
        <v>0</v>
      </c>
      <c r="CV84" s="57">
        <f t="shared" si="38"/>
        <v>3</v>
      </c>
      <c r="CW84" s="57" t="str">
        <f t="shared" si="37"/>
        <v>-</v>
      </c>
    </row>
    <row r="85" spans="1:101">
      <c r="A85" s="50">
        <v>77</v>
      </c>
      <c r="B85" s="41" t="s">
        <v>120</v>
      </c>
      <c r="C85" s="66" t="s">
        <v>141</v>
      </c>
      <c r="D85" s="41">
        <v>15</v>
      </c>
      <c r="E85" s="41">
        <v>25</v>
      </c>
      <c r="F85" s="41">
        <v>40</v>
      </c>
      <c r="G85" s="56">
        <f t="shared" si="20"/>
        <v>0</v>
      </c>
      <c r="H85" s="41" t="s">
        <v>72</v>
      </c>
      <c r="I85" s="41">
        <v>16</v>
      </c>
      <c r="J85" s="41">
        <v>30</v>
      </c>
      <c r="K85" s="41">
        <v>28</v>
      </c>
      <c r="L85" s="41">
        <v>58</v>
      </c>
      <c r="M85" s="56">
        <f t="shared" si="21"/>
        <v>0</v>
      </c>
      <c r="N85" s="41" t="s">
        <v>70</v>
      </c>
      <c r="O85" s="41">
        <v>28</v>
      </c>
      <c r="P85" s="41">
        <v>25</v>
      </c>
      <c r="Q85" s="41">
        <v>28</v>
      </c>
      <c r="R85" s="41">
        <v>53</v>
      </c>
      <c r="S85" s="56">
        <f t="shared" si="22"/>
        <v>0</v>
      </c>
      <c r="T85" s="41" t="s">
        <v>68</v>
      </c>
      <c r="U85" s="41">
        <v>24</v>
      </c>
      <c r="V85" s="41">
        <v>24</v>
      </c>
      <c r="W85" s="41">
        <v>25</v>
      </c>
      <c r="X85" s="41">
        <v>49</v>
      </c>
      <c r="Y85" s="56">
        <f t="shared" si="23"/>
        <v>0</v>
      </c>
      <c r="Z85" s="41" t="s">
        <v>71</v>
      </c>
      <c r="AA85" s="41">
        <v>20</v>
      </c>
      <c r="AB85" s="41">
        <v>32</v>
      </c>
      <c r="AC85" s="41">
        <v>20</v>
      </c>
      <c r="AD85" s="41">
        <v>52</v>
      </c>
      <c r="AE85" s="56">
        <f t="shared" si="24"/>
        <v>0</v>
      </c>
      <c r="AF85" s="41" t="s">
        <v>68</v>
      </c>
      <c r="AG85" s="41">
        <v>24</v>
      </c>
      <c r="AH85" s="41">
        <v>21</v>
      </c>
      <c r="AI85" s="41">
        <v>33</v>
      </c>
      <c r="AJ85" s="41" t="s">
        <v>67</v>
      </c>
      <c r="AK85" s="41">
        <v>9</v>
      </c>
      <c r="AL85" s="41">
        <v>21</v>
      </c>
      <c r="AM85" s="41">
        <v>24</v>
      </c>
      <c r="AN85" s="41" t="s">
        <v>69</v>
      </c>
      <c r="AO85" s="41">
        <v>16</v>
      </c>
      <c r="AP85" s="41">
        <v>22</v>
      </c>
      <c r="AQ85" s="41">
        <v>42</v>
      </c>
      <c r="AR85" s="41" t="s">
        <v>65</v>
      </c>
      <c r="AS85" s="41">
        <v>10</v>
      </c>
      <c r="AT85" s="41">
        <v>16</v>
      </c>
      <c r="AU85" s="41" t="s">
        <v>69</v>
      </c>
      <c r="AV85" s="41">
        <v>8</v>
      </c>
      <c r="AW85" s="41">
        <v>15</v>
      </c>
      <c r="AX85" s="41">
        <v>25</v>
      </c>
      <c r="AY85" s="41">
        <v>40</v>
      </c>
      <c r="AZ85" s="56">
        <f t="shared" si="25"/>
        <v>0</v>
      </c>
      <c r="BA85" s="41" t="s">
        <v>72</v>
      </c>
      <c r="BB85" s="41">
        <v>16</v>
      </c>
      <c r="BC85" s="41">
        <v>24</v>
      </c>
      <c r="BD85" s="41">
        <v>32</v>
      </c>
      <c r="BE85" s="41">
        <v>56</v>
      </c>
      <c r="BF85" s="56">
        <f t="shared" si="26"/>
        <v>0</v>
      </c>
      <c r="BG85" s="41" t="s">
        <v>70</v>
      </c>
      <c r="BH85" s="41">
        <v>21</v>
      </c>
      <c r="BI85" s="41">
        <v>24</v>
      </c>
      <c r="BJ85" s="41">
        <v>26</v>
      </c>
      <c r="BK85" s="41">
        <v>50</v>
      </c>
      <c r="BL85" s="56">
        <f t="shared" si="27"/>
        <v>0</v>
      </c>
      <c r="BM85" s="41" t="s">
        <v>68</v>
      </c>
      <c r="BN85" s="41">
        <v>24</v>
      </c>
      <c r="BO85" s="41">
        <v>20</v>
      </c>
      <c r="BP85" s="41">
        <v>33</v>
      </c>
      <c r="BQ85" s="41">
        <v>53</v>
      </c>
      <c r="BR85" s="56">
        <f t="shared" si="28"/>
        <v>0</v>
      </c>
      <c r="BS85" s="41" t="s">
        <v>68</v>
      </c>
      <c r="BT85" s="41">
        <v>24</v>
      </c>
      <c r="BU85" s="41">
        <v>23</v>
      </c>
      <c r="BV85" s="41">
        <v>26</v>
      </c>
      <c r="BW85" s="41">
        <v>49</v>
      </c>
      <c r="BX85" s="56">
        <f t="shared" si="29"/>
        <v>0</v>
      </c>
      <c r="BY85" s="41" t="s">
        <v>71</v>
      </c>
      <c r="BZ85" s="41">
        <v>20</v>
      </c>
      <c r="CA85" s="41">
        <v>17</v>
      </c>
      <c r="CB85" s="41">
        <v>34</v>
      </c>
      <c r="CC85" s="41" t="s">
        <v>69</v>
      </c>
      <c r="CD85" s="41">
        <v>16</v>
      </c>
      <c r="CE85" s="41">
        <v>17</v>
      </c>
      <c r="CF85" s="41">
        <v>33</v>
      </c>
      <c r="CG85" s="41" t="s">
        <v>69</v>
      </c>
      <c r="CH85" s="41">
        <v>16</v>
      </c>
      <c r="CI85" s="41">
        <v>16</v>
      </c>
      <c r="CJ85" s="41">
        <v>28</v>
      </c>
      <c r="CK85" s="41" t="s">
        <v>70</v>
      </c>
      <c r="CL85" s="41">
        <v>7</v>
      </c>
      <c r="CM85" s="41">
        <v>18</v>
      </c>
      <c r="CN85" s="41" t="s">
        <v>67</v>
      </c>
      <c r="CO85" s="41">
        <v>9</v>
      </c>
      <c r="CP85" s="57">
        <f t="shared" si="30"/>
        <v>217</v>
      </c>
      <c r="CQ85" s="57">
        <f t="shared" si="31"/>
        <v>91</v>
      </c>
      <c r="CR85" s="58">
        <f t="shared" si="32"/>
        <v>6.16</v>
      </c>
      <c r="CS85" s="57" t="str">
        <f t="shared" si="33"/>
        <v>SC</v>
      </c>
      <c r="CT85" s="57">
        <f t="shared" si="34"/>
        <v>0</v>
      </c>
      <c r="CU85" s="57">
        <f t="shared" si="35"/>
        <v>0</v>
      </c>
      <c r="CV85" s="57">
        <f t="shared" si="38"/>
        <v>0</v>
      </c>
      <c r="CW85" s="57">
        <f t="shared" si="37"/>
        <v>45</v>
      </c>
    </row>
    <row r="86" spans="1:101">
      <c r="A86" s="50">
        <v>78</v>
      </c>
      <c r="B86" s="41" t="s">
        <v>121</v>
      </c>
      <c r="C86" s="66" t="s">
        <v>148</v>
      </c>
      <c r="D86" s="41">
        <v>20</v>
      </c>
      <c r="E86" s="41">
        <v>22</v>
      </c>
      <c r="F86" s="41">
        <v>42</v>
      </c>
      <c r="G86" s="56">
        <f t="shared" si="20"/>
        <v>0</v>
      </c>
      <c r="H86" s="41" t="s">
        <v>72</v>
      </c>
      <c r="I86" s="41">
        <v>16</v>
      </c>
      <c r="J86" s="41">
        <v>31</v>
      </c>
      <c r="K86" s="41" t="s">
        <v>73</v>
      </c>
      <c r="L86" s="41">
        <v>31</v>
      </c>
      <c r="M86" s="56">
        <f t="shared" si="21"/>
        <v>1</v>
      </c>
      <c r="N86" s="41" t="s">
        <v>66</v>
      </c>
      <c r="O86" s="41">
        <v>0</v>
      </c>
      <c r="P86" s="41">
        <v>26</v>
      </c>
      <c r="Q86" s="41">
        <v>20</v>
      </c>
      <c r="R86" s="41">
        <v>46</v>
      </c>
      <c r="S86" s="56">
        <f t="shared" si="22"/>
        <v>0</v>
      </c>
      <c r="T86" s="41" t="s">
        <v>71</v>
      </c>
      <c r="U86" s="41">
        <v>20</v>
      </c>
      <c r="V86" s="41">
        <v>16</v>
      </c>
      <c r="W86" s="41">
        <v>7</v>
      </c>
      <c r="X86" s="41">
        <v>23</v>
      </c>
      <c r="Y86" s="56">
        <f t="shared" si="23"/>
        <v>0</v>
      </c>
      <c r="Z86" s="41" t="s">
        <v>66</v>
      </c>
      <c r="AA86" s="41">
        <v>0</v>
      </c>
      <c r="AB86" s="41">
        <v>30</v>
      </c>
      <c r="AC86" s="41">
        <v>24</v>
      </c>
      <c r="AD86" s="41">
        <v>54</v>
      </c>
      <c r="AE86" s="56">
        <f t="shared" si="24"/>
        <v>0</v>
      </c>
      <c r="AF86" s="41" t="s">
        <v>68</v>
      </c>
      <c r="AG86" s="41">
        <v>24</v>
      </c>
      <c r="AH86" s="41">
        <v>16</v>
      </c>
      <c r="AI86" s="41">
        <v>21</v>
      </c>
      <c r="AJ86" s="41" t="s">
        <v>71</v>
      </c>
      <c r="AK86" s="41">
        <v>5</v>
      </c>
      <c r="AL86" s="41">
        <v>15</v>
      </c>
      <c r="AM86" s="41">
        <v>22</v>
      </c>
      <c r="AN86" s="41" t="s">
        <v>71</v>
      </c>
      <c r="AO86" s="41">
        <v>10</v>
      </c>
      <c r="AP86" s="41">
        <v>15</v>
      </c>
      <c r="AQ86" s="41">
        <v>25</v>
      </c>
      <c r="AR86" s="41" t="s">
        <v>68</v>
      </c>
      <c r="AS86" s="41">
        <v>6</v>
      </c>
      <c r="AT86" s="41">
        <v>18</v>
      </c>
      <c r="AU86" s="41" t="s">
        <v>67</v>
      </c>
      <c r="AV86" s="41">
        <v>9</v>
      </c>
      <c r="AW86" s="41">
        <v>19</v>
      </c>
      <c r="AX86" s="41">
        <v>6</v>
      </c>
      <c r="AY86" s="41">
        <v>25</v>
      </c>
      <c r="AZ86" s="56">
        <f t="shared" si="25"/>
        <v>0</v>
      </c>
      <c r="BA86" s="41" t="s">
        <v>66</v>
      </c>
      <c r="BB86" s="41">
        <v>0</v>
      </c>
      <c r="BC86" s="41">
        <v>17</v>
      </c>
      <c r="BD86" s="41">
        <v>23</v>
      </c>
      <c r="BE86" s="41">
        <v>40</v>
      </c>
      <c r="BF86" s="56">
        <f t="shared" si="26"/>
        <v>0</v>
      </c>
      <c r="BG86" s="41" t="s">
        <v>72</v>
      </c>
      <c r="BH86" s="41">
        <v>12</v>
      </c>
      <c r="BI86" s="41">
        <v>20</v>
      </c>
      <c r="BJ86" s="41">
        <v>15</v>
      </c>
      <c r="BK86" s="41">
        <v>35</v>
      </c>
      <c r="BL86" s="56">
        <f t="shared" si="27"/>
        <v>0</v>
      </c>
      <c r="BM86" s="41" t="s">
        <v>66</v>
      </c>
      <c r="BN86" s="41">
        <v>0</v>
      </c>
      <c r="BO86" s="41">
        <v>24</v>
      </c>
      <c r="BP86" s="41">
        <v>20</v>
      </c>
      <c r="BQ86" s="41">
        <v>44</v>
      </c>
      <c r="BR86" s="56">
        <f t="shared" si="28"/>
        <v>0</v>
      </c>
      <c r="BS86" s="41" t="s">
        <v>72</v>
      </c>
      <c r="BT86" s="41">
        <v>16</v>
      </c>
      <c r="BU86" s="41">
        <v>21</v>
      </c>
      <c r="BV86" s="41">
        <v>9</v>
      </c>
      <c r="BW86" s="41">
        <v>30</v>
      </c>
      <c r="BX86" s="56">
        <f t="shared" si="29"/>
        <v>0</v>
      </c>
      <c r="BY86" s="41" t="s">
        <v>66</v>
      </c>
      <c r="BZ86" s="41">
        <v>0</v>
      </c>
      <c r="CA86" s="41">
        <v>11</v>
      </c>
      <c r="CB86" s="41">
        <v>27</v>
      </c>
      <c r="CC86" s="41" t="s">
        <v>68</v>
      </c>
      <c r="CD86" s="41">
        <v>12</v>
      </c>
      <c r="CE86" s="41">
        <v>11</v>
      </c>
      <c r="CF86" s="41">
        <v>30</v>
      </c>
      <c r="CG86" s="41" t="s">
        <v>68</v>
      </c>
      <c r="CH86" s="41">
        <v>12</v>
      </c>
      <c r="CI86" s="41">
        <v>11</v>
      </c>
      <c r="CJ86" s="41">
        <v>10</v>
      </c>
      <c r="CK86" s="41" t="s">
        <v>66</v>
      </c>
      <c r="CL86" s="41">
        <v>0</v>
      </c>
      <c r="CM86" s="41">
        <v>13</v>
      </c>
      <c r="CN86" s="41" t="s">
        <v>68</v>
      </c>
      <c r="CO86" s="41">
        <v>6</v>
      </c>
      <c r="CP86" s="57">
        <f t="shared" si="30"/>
        <v>88</v>
      </c>
      <c r="CQ86" s="57">
        <f t="shared" si="31"/>
        <v>60</v>
      </c>
      <c r="CR86" s="58">
        <f t="shared" si="32"/>
        <v>0</v>
      </c>
      <c r="CS86" s="57" t="str">
        <f t="shared" si="33"/>
        <v>Fail</v>
      </c>
      <c r="CT86" s="57">
        <f t="shared" si="34"/>
        <v>5</v>
      </c>
      <c r="CU86" s="57">
        <f t="shared" si="35"/>
        <v>1</v>
      </c>
      <c r="CV86" s="57">
        <f t="shared" si="38"/>
        <v>6</v>
      </c>
      <c r="CW86" s="57" t="str">
        <f t="shared" si="37"/>
        <v>-</v>
      </c>
    </row>
    <row r="87" spans="1:101">
      <c r="A87" s="50">
        <v>79</v>
      </c>
      <c r="B87" s="41" t="s">
        <v>122</v>
      </c>
      <c r="C87" s="66" t="s">
        <v>149</v>
      </c>
      <c r="D87" s="41">
        <v>19</v>
      </c>
      <c r="E87" s="41">
        <v>21</v>
      </c>
      <c r="F87" s="41">
        <v>40</v>
      </c>
      <c r="G87" s="56">
        <f t="shared" si="20"/>
        <v>0</v>
      </c>
      <c r="H87" s="41" t="s">
        <v>72</v>
      </c>
      <c r="I87" s="41">
        <v>16</v>
      </c>
      <c r="J87" s="41">
        <v>28</v>
      </c>
      <c r="K87" s="41">
        <v>20</v>
      </c>
      <c r="L87" s="41">
        <v>48</v>
      </c>
      <c r="M87" s="56">
        <f t="shared" si="21"/>
        <v>0</v>
      </c>
      <c r="N87" s="41" t="s">
        <v>71</v>
      </c>
      <c r="O87" s="41">
        <v>20</v>
      </c>
      <c r="P87" s="41">
        <v>20</v>
      </c>
      <c r="Q87" s="41">
        <v>12</v>
      </c>
      <c r="R87" s="41">
        <v>32</v>
      </c>
      <c r="S87" s="56">
        <f t="shared" si="22"/>
        <v>0</v>
      </c>
      <c r="T87" s="41" t="s">
        <v>66</v>
      </c>
      <c r="U87" s="41">
        <v>0</v>
      </c>
      <c r="V87" s="41">
        <v>17</v>
      </c>
      <c r="W87" s="41">
        <v>29</v>
      </c>
      <c r="X87" s="41">
        <v>46</v>
      </c>
      <c r="Y87" s="56">
        <f t="shared" si="23"/>
        <v>0</v>
      </c>
      <c r="Z87" s="41" t="s">
        <v>71</v>
      </c>
      <c r="AA87" s="41">
        <v>20</v>
      </c>
      <c r="AB87" s="41">
        <v>17</v>
      </c>
      <c r="AC87" s="41">
        <v>24</v>
      </c>
      <c r="AD87" s="41">
        <v>41</v>
      </c>
      <c r="AE87" s="56">
        <f t="shared" si="24"/>
        <v>0</v>
      </c>
      <c r="AF87" s="41" t="s">
        <v>72</v>
      </c>
      <c r="AG87" s="41">
        <v>16</v>
      </c>
      <c r="AH87" s="41">
        <v>17</v>
      </c>
      <c r="AI87" s="41">
        <v>23</v>
      </c>
      <c r="AJ87" s="41" t="s">
        <v>68</v>
      </c>
      <c r="AK87" s="41">
        <v>6</v>
      </c>
      <c r="AL87" s="41">
        <v>18</v>
      </c>
      <c r="AM87" s="41">
        <v>22</v>
      </c>
      <c r="AN87" s="41" t="s">
        <v>68</v>
      </c>
      <c r="AO87" s="41">
        <v>12</v>
      </c>
      <c r="AP87" s="41">
        <v>17</v>
      </c>
      <c r="AQ87" s="41">
        <v>23</v>
      </c>
      <c r="AR87" s="41" t="s">
        <v>68</v>
      </c>
      <c r="AS87" s="41">
        <v>6</v>
      </c>
      <c r="AT87" s="41">
        <v>17</v>
      </c>
      <c r="AU87" s="41" t="s">
        <v>69</v>
      </c>
      <c r="AV87" s="41">
        <v>8</v>
      </c>
      <c r="AW87" s="41">
        <v>23</v>
      </c>
      <c r="AX87" s="41">
        <v>16</v>
      </c>
      <c r="AY87" s="41">
        <v>39</v>
      </c>
      <c r="AZ87" s="56">
        <f t="shared" si="25"/>
        <v>0</v>
      </c>
      <c r="BA87" s="41" t="s">
        <v>66</v>
      </c>
      <c r="BB87" s="41">
        <v>0</v>
      </c>
      <c r="BC87" s="41">
        <v>22</v>
      </c>
      <c r="BD87" s="41">
        <v>31</v>
      </c>
      <c r="BE87" s="41">
        <v>53</v>
      </c>
      <c r="BF87" s="56">
        <f t="shared" si="26"/>
        <v>0</v>
      </c>
      <c r="BG87" s="41" t="s">
        <v>68</v>
      </c>
      <c r="BH87" s="41">
        <v>18</v>
      </c>
      <c r="BI87" s="41">
        <v>15</v>
      </c>
      <c r="BJ87" s="41">
        <v>13</v>
      </c>
      <c r="BK87" s="41">
        <v>28</v>
      </c>
      <c r="BL87" s="56">
        <f t="shared" si="27"/>
        <v>0</v>
      </c>
      <c r="BM87" s="41" t="s">
        <v>66</v>
      </c>
      <c r="BN87" s="41">
        <v>0</v>
      </c>
      <c r="BO87" s="41">
        <v>30</v>
      </c>
      <c r="BP87" s="41">
        <v>22</v>
      </c>
      <c r="BQ87" s="41">
        <v>52</v>
      </c>
      <c r="BR87" s="56">
        <f t="shared" si="28"/>
        <v>0</v>
      </c>
      <c r="BS87" s="41" t="s">
        <v>68</v>
      </c>
      <c r="BT87" s="41">
        <v>24</v>
      </c>
      <c r="BU87" s="41">
        <v>19</v>
      </c>
      <c r="BV87" s="41">
        <v>24</v>
      </c>
      <c r="BW87" s="41">
        <v>43</v>
      </c>
      <c r="BX87" s="56">
        <f t="shared" si="29"/>
        <v>0</v>
      </c>
      <c r="BY87" s="41" t="s">
        <v>72</v>
      </c>
      <c r="BZ87" s="41">
        <v>16</v>
      </c>
      <c r="CA87" s="41">
        <v>11</v>
      </c>
      <c r="CB87" s="41">
        <v>38</v>
      </c>
      <c r="CC87" s="41" t="s">
        <v>69</v>
      </c>
      <c r="CD87" s="41">
        <v>16</v>
      </c>
      <c r="CE87" s="41">
        <v>11</v>
      </c>
      <c r="CF87" s="41">
        <v>30</v>
      </c>
      <c r="CG87" s="41" t="s">
        <v>68</v>
      </c>
      <c r="CH87" s="41">
        <v>12</v>
      </c>
      <c r="CI87" s="41">
        <v>11</v>
      </c>
      <c r="CJ87" s="41">
        <v>23</v>
      </c>
      <c r="CK87" s="41" t="s">
        <v>71</v>
      </c>
      <c r="CL87" s="41">
        <v>5</v>
      </c>
      <c r="CM87" s="41">
        <v>13</v>
      </c>
      <c r="CN87" s="41" t="s">
        <v>68</v>
      </c>
      <c r="CO87" s="41">
        <v>6</v>
      </c>
      <c r="CP87" s="57">
        <f t="shared" si="30"/>
        <v>130</v>
      </c>
      <c r="CQ87" s="57">
        <f t="shared" si="31"/>
        <v>71</v>
      </c>
      <c r="CR87" s="58">
        <f t="shared" si="32"/>
        <v>0</v>
      </c>
      <c r="CS87" s="57" t="str">
        <f t="shared" si="33"/>
        <v>Fail</v>
      </c>
      <c r="CT87" s="57">
        <f t="shared" si="34"/>
        <v>3</v>
      </c>
      <c r="CU87" s="57">
        <f t="shared" si="35"/>
        <v>0</v>
      </c>
      <c r="CV87" s="57">
        <f t="shared" si="38"/>
        <v>3</v>
      </c>
      <c r="CW87" s="57" t="str">
        <f t="shared" si="37"/>
        <v>-</v>
      </c>
    </row>
    <row r="88" spans="1:101">
      <c r="A88" s="50">
        <v>80</v>
      </c>
      <c r="B88" s="41" t="s">
        <v>123</v>
      </c>
      <c r="C88" s="66" t="s">
        <v>150</v>
      </c>
      <c r="D88" s="41">
        <v>33</v>
      </c>
      <c r="E88" s="41">
        <v>24</v>
      </c>
      <c r="F88" s="41">
        <v>57</v>
      </c>
      <c r="G88" s="56">
        <f t="shared" si="20"/>
        <v>0</v>
      </c>
      <c r="H88" s="41" t="s">
        <v>70</v>
      </c>
      <c r="I88" s="41">
        <v>28</v>
      </c>
      <c r="J88" s="41">
        <v>29</v>
      </c>
      <c r="K88" s="41">
        <v>24</v>
      </c>
      <c r="L88" s="41">
        <v>53</v>
      </c>
      <c r="M88" s="56">
        <f t="shared" si="21"/>
        <v>0</v>
      </c>
      <c r="N88" s="41" t="s">
        <v>68</v>
      </c>
      <c r="O88" s="41">
        <v>24</v>
      </c>
      <c r="P88" s="41">
        <v>27</v>
      </c>
      <c r="Q88" s="41">
        <v>20</v>
      </c>
      <c r="R88" s="41">
        <v>47</v>
      </c>
      <c r="S88" s="56">
        <f t="shared" si="22"/>
        <v>0</v>
      </c>
      <c r="T88" s="41" t="s">
        <v>71</v>
      </c>
      <c r="U88" s="41">
        <v>20</v>
      </c>
      <c r="V88" s="41">
        <v>34</v>
      </c>
      <c r="W88" s="41">
        <v>35</v>
      </c>
      <c r="X88" s="41">
        <v>69</v>
      </c>
      <c r="Y88" s="56">
        <f t="shared" si="23"/>
        <v>0</v>
      </c>
      <c r="Z88" s="41" t="s">
        <v>69</v>
      </c>
      <c r="AA88" s="41">
        <v>32</v>
      </c>
      <c r="AB88" s="41">
        <v>38</v>
      </c>
      <c r="AC88" s="41">
        <v>20</v>
      </c>
      <c r="AD88" s="41">
        <v>58</v>
      </c>
      <c r="AE88" s="56">
        <f t="shared" si="24"/>
        <v>0</v>
      </c>
      <c r="AF88" s="41" t="s">
        <v>70</v>
      </c>
      <c r="AG88" s="41">
        <v>28</v>
      </c>
      <c r="AH88" s="41">
        <v>19</v>
      </c>
      <c r="AI88" s="41">
        <v>30</v>
      </c>
      <c r="AJ88" s="41" t="s">
        <v>69</v>
      </c>
      <c r="AK88" s="41">
        <v>8</v>
      </c>
      <c r="AL88" s="41">
        <v>19</v>
      </c>
      <c r="AM88" s="41">
        <v>32</v>
      </c>
      <c r="AN88" s="41" t="s">
        <v>69</v>
      </c>
      <c r="AO88" s="41">
        <v>16</v>
      </c>
      <c r="AP88" s="41">
        <v>19</v>
      </c>
      <c r="AQ88" s="41">
        <v>31</v>
      </c>
      <c r="AR88" s="41" t="s">
        <v>69</v>
      </c>
      <c r="AS88" s="41">
        <v>8</v>
      </c>
      <c r="AT88" s="41">
        <v>18</v>
      </c>
      <c r="AU88" s="41" t="s">
        <v>67</v>
      </c>
      <c r="AV88" s="41">
        <v>9</v>
      </c>
      <c r="AW88" s="41">
        <v>40</v>
      </c>
      <c r="AX88" s="41">
        <v>24</v>
      </c>
      <c r="AY88" s="41">
        <v>64</v>
      </c>
      <c r="AZ88" s="56">
        <f t="shared" si="25"/>
        <v>0</v>
      </c>
      <c r="BA88" s="41" t="s">
        <v>69</v>
      </c>
      <c r="BB88" s="41">
        <v>32</v>
      </c>
      <c r="BC88" s="41">
        <v>42</v>
      </c>
      <c r="BD88" s="41">
        <v>22</v>
      </c>
      <c r="BE88" s="41">
        <v>64</v>
      </c>
      <c r="BF88" s="56">
        <f t="shared" si="26"/>
        <v>0</v>
      </c>
      <c r="BG88" s="41" t="s">
        <v>69</v>
      </c>
      <c r="BH88" s="41">
        <v>24</v>
      </c>
      <c r="BI88" s="41">
        <v>21</v>
      </c>
      <c r="BJ88" s="41">
        <v>23</v>
      </c>
      <c r="BK88" s="41">
        <v>44</v>
      </c>
      <c r="BL88" s="56">
        <f t="shared" si="27"/>
        <v>0</v>
      </c>
      <c r="BM88" s="41" t="s">
        <v>72</v>
      </c>
      <c r="BN88" s="41">
        <v>16</v>
      </c>
      <c r="BO88" s="41">
        <v>38</v>
      </c>
      <c r="BP88" s="41">
        <v>24</v>
      </c>
      <c r="BQ88" s="41">
        <v>62</v>
      </c>
      <c r="BR88" s="56">
        <f t="shared" si="28"/>
        <v>0</v>
      </c>
      <c r="BS88" s="41" t="s">
        <v>69</v>
      </c>
      <c r="BT88" s="41">
        <v>32</v>
      </c>
      <c r="BU88" s="41">
        <v>25</v>
      </c>
      <c r="BV88" s="41">
        <v>26</v>
      </c>
      <c r="BW88" s="41">
        <v>51</v>
      </c>
      <c r="BX88" s="56">
        <f t="shared" si="29"/>
        <v>0</v>
      </c>
      <c r="BY88" s="41" t="s">
        <v>68</v>
      </c>
      <c r="BZ88" s="41">
        <v>24</v>
      </c>
      <c r="CA88" s="41">
        <v>16</v>
      </c>
      <c r="CB88" s="41">
        <v>24</v>
      </c>
      <c r="CC88" s="41" t="s">
        <v>68</v>
      </c>
      <c r="CD88" s="41">
        <v>12</v>
      </c>
      <c r="CE88" s="41">
        <v>15</v>
      </c>
      <c r="CF88" s="41">
        <v>39</v>
      </c>
      <c r="CG88" s="41" t="s">
        <v>67</v>
      </c>
      <c r="CH88" s="41">
        <v>18</v>
      </c>
      <c r="CI88" s="41">
        <v>16</v>
      </c>
      <c r="CJ88" s="41">
        <v>20</v>
      </c>
      <c r="CK88" s="41" t="s">
        <v>71</v>
      </c>
      <c r="CL88" s="41">
        <v>5</v>
      </c>
      <c r="CM88" s="41">
        <v>18</v>
      </c>
      <c r="CN88" s="41" t="s">
        <v>67</v>
      </c>
      <c r="CO88" s="41">
        <v>9</v>
      </c>
      <c r="CP88" s="57">
        <f t="shared" si="30"/>
        <v>260</v>
      </c>
      <c r="CQ88" s="57">
        <f t="shared" si="31"/>
        <v>85</v>
      </c>
      <c r="CR88" s="58">
        <f t="shared" si="32"/>
        <v>6.9</v>
      </c>
      <c r="CS88" s="57" t="str">
        <f t="shared" si="33"/>
        <v>FC</v>
      </c>
      <c r="CT88" s="57">
        <f t="shared" si="34"/>
        <v>0</v>
      </c>
      <c r="CU88" s="57">
        <f t="shared" si="35"/>
        <v>0</v>
      </c>
      <c r="CV88" s="57">
        <f t="shared" si="38"/>
        <v>0</v>
      </c>
      <c r="CW88" s="57">
        <f t="shared" si="37"/>
        <v>30</v>
      </c>
    </row>
    <row r="89" spans="1:101">
      <c r="A89" s="50">
        <v>81</v>
      </c>
      <c r="B89" s="41" t="s">
        <v>124</v>
      </c>
      <c r="C89" s="66" t="s">
        <v>75</v>
      </c>
      <c r="D89" s="41">
        <v>17</v>
      </c>
      <c r="E89" s="41">
        <v>31</v>
      </c>
      <c r="F89" s="41">
        <v>48</v>
      </c>
      <c r="G89" s="56">
        <f t="shared" si="20"/>
        <v>0</v>
      </c>
      <c r="H89" s="41" t="s">
        <v>71</v>
      </c>
      <c r="I89" s="41">
        <v>20</v>
      </c>
      <c r="J89" s="41">
        <v>21</v>
      </c>
      <c r="K89" s="41">
        <v>23</v>
      </c>
      <c r="L89" s="41">
        <v>44</v>
      </c>
      <c r="M89" s="56">
        <f t="shared" si="21"/>
        <v>0</v>
      </c>
      <c r="N89" s="41" t="s">
        <v>72</v>
      </c>
      <c r="O89" s="41">
        <v>16</v>
      </c>
      <c r="P89" s="41">
        <v>20</v>
      </c>
      <c r="Q89" s="41">
        <v>25</v>
      </c>
      <c r="R89" s="41">
        <v>45</v>
      </c>
      <c r="S89" s="56">
        <f t="shared" si="22"/>
        <v>0</v>
      </c>
      <c r="T89" s="41" t="s">
        <v>71</v>
      </c>
      <c r="U89" s="41">
        <v>20</v>
      </c>
      <c r="V89" s="41">
        <v>16</v>
      </c>
      <c r="W89" s="41">
        <v>31</v>
      </c>
      <c r="X89" s="41">
        <v>47</v>
      </c>
      <c r="Y89" s="56">
        <f t="shared" si="23"/>
        <v>0</v>
      </c>
      <c r="Z89" s="41" t="s">
        <v>71</v>
      </c>
      <c r="AA89" s="41">
        <v>20</v>
      </c>
      <c r="AB89" s="41">
        <v>23</v>
      </c>
      <c r="AC89" s="41">
        <v>34</v>
      </c>
      <c r="AD89" s="41">
        <v>57</v>
      </c>
      <c r="AE89" s="56">
        <f t="shared" si="24"/>
        <v>0</v>
      </c>
      <c r="AF89" s="41" t="s">
        <v>70</v>
      </c>
      <c r="AG89" s="41">
        <v>28</v>
      </c>
      <c r="AH89" s="41">
        <v>19</v>
      </c>
      <c r="AI89" s="41">
        <v>30</v>
      </c>
      <c r="AJ89" s="41" t="s">
        <v>69</v>
      </c>
      <c r="AK89" s="41">
        <v>8</v>
      </c>
      <c r="AL89" s="41">
        <v>17</v>
      </c>
      <c r="AM89" s="41">
        <v>25</v>
      </c>
      <c r="AN89" s="41" t="s">
        <v>70</v>
      </c>
      <c r="AO89" s="41">
        <v>14</v>
      </c>
      <c r="AP89" s="41">
        <v>16</v>
      </c>
      <c r="AQ89" s="41">
        <v>23</v>
      </c>
      <c r="AR89" s="41" t="s">
        <v>68</v>
      </c>
      <c r="AS89" s="41">
        <v>6</v>
      </c>
      <c r="AT89" s="41">
        <v>16</v>
      </c>
      <c r="AU89" s="41" t="s">
        <v>69</v>
      </c>
      <c r="AV89" s="41">
        <v>8</v>
      </c>
      <c r="AW89" s="41">
        <v>22</v>
      </c>
      <c r="AX89" s="41">
        <v>22</v>
      </c>
      <c r="AY89" s="41">
        <v>44</v>
      </c>
      <c r="AZ89" s="56">
        <f t="shared" si="25"/>
        <v>0</v>
      </c>
      <c r="BA89" s="41" t="s">
        <v>72</v>
      </c>
      <c r="BB89" s="41">
        <v>16</v>
      </c>
      <c r="BC89" s="41">
        <v>29</v>
      </c>
      <c r="BD89" s="41">
        <v>26</v>
      </c>
      <c r="BE89" s="41">
        <v>55</v>
      </c>
      <c r="BF89" s="56">
        <f t="shared" si="26"/>
        <v>0</v>
      </c>
      <c r="BG89" s="41" t="s">
        <v>70</v>
      </c>
      <c r="BH89" s="41">
        <v>21</v>
      </c>
      <c r="BI89" s="41">
        <v>29</v>
      </c>
      <c r="BJ89" s="41">
        <v>20</v>
      </c>
      <c r="BK89" s="41">
        <v>49</v>
      </c>
      <c r="BL89" s="56">
        <f t="shared" si="27"/>
        <v>0</v>
      </c>
      <c r="BM89" s="41" t="s">
        <v>71</v>
      </c>
      <c r="BN89" s="41">
        <v>20</v>
      </c>
      <c r="BO89" s="41">
        <v>28</v>
      </c>
      <c r="BP89" s="41">
        <v>21</v>
      </c>
      <c r="BQ89" s="41">
        <v>49</v>
      </c>
      <c r="BR89" s="56">
        <f t="shared" si="28"/>
        <v>0</v>
      </c>
      <c r="BS89" s="41" t="s">
        <v>71</v>
      </c>
      <c r="BT89" s="41">
        <v>20</v>
      </c>
      <c r="BU89" s="41">
        <v>23</v>
      </c>
      <c r="BV89" s="41">
        <v>25</v>
      </c>
      <c r="BW89" s="41">
        <v>48</v>
      </c>
      <c r="BX89" s="56">
        <f t="shared" si="29"/>
        <v>0</v>
      </c>
      <c r="BY89" s="41" t="s">
        <v>71</v>
      </c>
      <c r="BZ89" s="41">
        <v>20</v>
      </c>
      <c r="CA89" s="41">
        <v>20</v>
      </c>
      <c r="CB89" s="41">
        <v>26</v>
      </c>
      <c r="CC89" s="41" t="s">
        <v>69</v>
      </c>
      <c r="CD89" s="41">
        <v>16</v>
      </c>
      <c r="CE89" s="41">
        <v>18</v>
      </c>
      <c r="CF89" s="41">
        <v>40</v>
      </c>
      <c r="CG89" s="41" t="s">
        <v>67</v>
      </c>
      <c r="CH89" s="41">
        <v>18</v>
      </c>
      <c r="CI89" s="41">
        <v>18</v>
      </c>
      <c r="CJ89" s="41">
        <v>22</v>
      </c>
      <c r="CK89" s="41" t="s">
        <v>68</v>
      </c>
      <c r="CL89" s="41">
        <v>6</v>
      </c>
      <c r="CM89" s="41">
        <v>19</v>
      </c>
      <c r="CN89" s="41" t="s">
        <v>67</v>
      </c>
      <c r="CO89" s="41">
        <v>9</v>
      </c>
      <c r="CP89" s="57">
        <f t="shared" si="30"/>
        <v>201</v>
      </c>
      <c r="CQ89" s="57">
        <f t="shared" si="31"/>
        <v>85</v>
      </c>
      <c r="CR89" s="58">
        <f t="shared" si="32"/>
        <v>5.72</v>
      </c>
      <c r="CS89" s="57" t="str">
        <f t="shared" si="33"/>
        <v>SC</v>
      </c>
      <c r="CT89" s="57">
        <f t="shared" si="34"/>
        <v>0</v>
      </c>
      <c r="CU89" s="57">
        <f t="shared" si="35"/>
        <v>0</v>
      </c>
      <c r="CV89" s="57">
        <f t="shared" si="38"/>
        <v>0</v>
      </c>
      <c r="CW89" s="57">
        <f t="shared" si="37"/>
        <v>49</v>
      </c>
    </row>
    <row r="90" spans="1:101">
      <c r="A90" s="50">
        <v>82</v>
      </c>
      <c r="B90" s="41" t="s">
        <v>125</v>
      </c>
      <c r="C90" s="66" t="s">
        <v>142</v>
      </c>
      <c r="D90" s="41">
        <v>23</v>
      </c>
      <c r="E90" s="41">
        <v>29</v>
      </c>
      <c r="F90" s="41">
        <v>52</v>
      </c>
      <c r="G90" s="56">
        <f t="shared" si="20"/>
        <v>0</v>
      </c>
      <c r="H90" s="41" t="s">
        <v>68</v>
      </c>
      <c r="I90" s="41">
        <v>24</v>
      </c>
      <c r="J90" s="41">
        <v>27</v>
      </c>
      <c r="K90" s="41">
        <v>27</v>
      </c>
      <c r="L90" s="41">
        <v>54</v>
      </c>
      <c r="M90" s="56">
        <f t="shared" si="21"/>
        <v>0</v>
      </c>
      <c r="N90" s="41" t="s">
        <v>68</v>
      </c>
      <c r="O90" s="41">
        <v>24</v>
      </c>
      <c r="P90" s="41">
        <v>22</v>
      </c>
      <c r="Q90" s="41">
        <v>21</v>
      </c>
      <c r="R90" s="41">
        <v>43</v>
      </c>
      <c r="S90" s="56">
        <f t="shared" si="22"/>
        <v>0</v>
      </c>
      <c r="T90" s="41" t="s">
        <v>72</v>
      </c>
      <c r="U90" s="41">
        <v>16</v>
      </c>
      <c r="V90" s="41">
        <v>15</v>
      </c>
      <c r="W90" s="41">
        <v>36</v>
      </c>
      <c r="X90" s="41">
        <v>51</v>
      </c>
      <c r="Y90" s="56">
        <f t="shared" si="23"/>
        <v>0</v>
      </c>
      <c r="Z90" s="41" t="s">
        <v>68</v>
      </c>
      <c r="AA90" s="41">
        <v>24</v>
      </c>
      <c r="AB90" s="41">
        <v>30</v>
      </c>
      <c r="AC90" s="41">
        <v>22</v>
      </c>
      <c r="AD90" s="41">
        <v>52</v>
      </c>
      <c r="AE90" s="56">
        <f t="shared" si="24"/>
        <v>0</v>
      </c>
      <c r="AF90" s="41" t="s">
        <v>68</v>
      </c>
      <c r="AG90" s="41">
        <v>24</v>
      </c>
      <c r="AH90" s="41">
        <v>20</v>
      </c>
      <c r="AI90" s="41">
        <v>22</v>
      </c>
      <c r="AJ90" s="41" t="s">
        <v>70</v>
      </c>
      <c r="AK90" s="41">
        <v>7</v>
      </c>
      <c r="AL90" s="41">
        <v>21</v>
      </c>
      <c r="AM90" s="41">
        <v>30</v>
      </c>
      <c r="AN90" s="41" t="s">
        <v>69</v>
      </c>
      <c r="AO90" s="41">
        <v>16</v>
      </c>
      <c r="AP90" s="41">
        <v>20</v>
      </c>
      <c r="AQ90" s="41">
        <v>29</v>
      </c>
      <c r="AR90" s="41" t="s">
        <v>69</v>
      </c>
      <c r="AS90" s="41">
        <v>8</v>
      </c>
      <c r="AT90" s="41">
        <v>15</v>
      </c>
      <c r="AU90" s="41" t="s">
        <v>69</v>
      </c>
      <c r="AV90" s="41">
        <v>8</v>
      </c>
      <c r="AW90" s="41">
        <v>21</v>
      </c>
      <c r="AX90" s="41">
        <v>20</v>
      </c>
      <c r="AY90" s="41">
        <v>41</v>
      </c>
      <c r="AZ90" s="56">
        <f t="shared" si="25"/>
        <v>0</v>
      </c>
      <c r="BA90" s="41" t="s">
        <v>72</v>
      </c>
      <c r="BB90" s="41">
        <v>16</v>
      </c>
      <c r="BC90" s="41">
        <v>24</v>
      </c>
      <c r="BD90" s="41">
        <v>20</v>
      </c>
      <c r="BE90" s="41">
        <v>44</v>
      </c>
      <c r="BF90" s="56">
        <f t="shared" si="26"/>
        <v>0</v>
      </c>
      <c r="BG90" s="41" t="s">
        <v>72</v>
      </c>
      <c r="BH90" s="41">
        <v>12</v>
      </c>
      <c r="BI90" s="41">
        <v>22</v>
      </c>
      <c r="BJ90" s="41">
        <v>20</v>
      </c>
      <c r="BK90" s="41">
        <v>42</v>
      </c>
      <c r="BL90" s="56">
        <f t="shared" si="27"/>
        <v>0</v>
      </c>
      <c r="BM90" s="41" t="s">
        <v>72</v>
      </c>
      <c r="BN90" s="41">
        <v>16</v>
      </c>
      <c r="BO90" s="41">
        <v>32</v>
      </c>
      <c r="BP90" s="41">
        <v>20</v>
      </c>
      <c r="BQ90" s="41">
        <v>52</v>
      </c>
      <c r="BR90" s="56">
        <f t="shared" si="28"/>
        <v>0</v>
      </c>
      <c r="BS90" s="41" t="s">
        <v>68</v>
      </c>
      <c r="BT90" s="41">
        <v>24</v>
      </c>
      <c r="BU90" s="41">
        <v>16</v>
      </c>
      <c r="BV90" s="41">
        <v>25</v>
      </c>
      <c r="BW90" s="41">
        <v>41</v>
      </c>
      <c r="BX90" s="56">
        <f t="shared" si="29"/>
        <v>0</v>
      </c>
      <c r="BY90" s="41" t="s">
        <v>72</v>
      </c>
      <c r="BZ90" s="41">
        <v>16</v>
      </c>
      <c r="CA90" s="41">
        <v>16</v>
      </c>
      <c r="CB90" s="41">
        <v>20</v>
      </c>
      <c r="CC90" s="41" t="s">
        <v>71</v>
      </c>
      <c r="CD90" s="41">
        <v>10</v>
      </c>
      <c r="CE90" s="41">
        <v>16</v>
      </c>
      <c r="CF90" s="41">
        <v>22</v>
      </c>
      <c r="CG90" s="41" t="s">
        <v>68</v>
      </c>
      <c r="CH90" s="41">
        <v>12</v>
      </c>
      <c r="CI90" s="41">
        <v>15</v>
      </c>
      <c r="CJ90" s="41">
        <v>27</v>
      </c>
      <c r="CK90" s="41" t="s">
        <v>70</v>
      </c>
      <c r="CL90" s="41">
        <v>7</v>
      </c>
      <c r="CM90" s="41">
        <v>17</v>
      </c>
      <c r="CN90" s="41" t="s">
        <v>69</v>
      </c>
      <c r="CO90" s="41">
        <v>8</v>
      </c>
      <c r="CP90" s="57">
        <f t="shared" si="30"/>
        <v>196</v>
      </c>
      <c r="CQ90" s="57">
        <f t="shared" si="31"/>
        <v>76</v>
      </c>
      <c r="CR90" s="58">
        <f t="shared" si="32"/>
        <v>5.44</v>
      </c>
      <c r="CS90" s="57" t="str">
        <f t="shared" si="33"/>
        <v>SC</v>
      </c>
      <c r="CT90" s="57">
        <f t="shared" si="34"/>
        <v>0</v>
      </c>
      <c r="CU90" s="57">
        <f t="shared" si="35"/>
        <v>0</v>
      </c>
      <c r="CV90" s="57">
        <f t="shared" si="38"/>
        <v>0</v>
      </c>
      <c r="CW90" s="57">
        <f t="shared" si="37"/>
        <v>51</v>
      </c>
    </row>
    <row r="91" spans="1:101">
      <c r="A91" s="50">
        <v>83</v>
      </c>
      <c r="B91" s="41" t="s">
        <v>126</v>
      </c>
      <c r="C91" s="66" t="s">
        <v>151</v>
      </c>
      <c r="D91" s="41">
        <v>19</v>
      </c>
      <c r="E91" s="41">
        <v>31</v>
      </c>
      <c r="F91" s="41">
        <v>50</v>
      </c>
      <c r="G91" s="56">
        <f t="shared" si="20"/>
        <v>0</v>
      </c>
      <c r="H91" s="41" t="s">
        <v>68</v>
      </c>
      <c r="I91" s="41">
        <v>24</v>
      </c>
      <c r="J91" s="41">
        <v>23</v>
      </c>
      <c r="K91" s="41">
        <v>20</v>
      </c>
      <c r="L91" s="41">
        <v>43</v>
      </c>
      <c r="M91" s="56">
        <f t="shared" si="21"/>
        <v>0</v>
      </c>
      <c r="N91" s="41" t="s">
        <v>72</v>
      </c>
      <c r="O91" s="41">
        <v>16</v>
      </c>
      <c r="P91" s="41">
        <v>28</v>
      </c>
      <c r="Q91" s="41">
        <v>20</v>
      </c>
      <c r="R91" s="41">
        <v>48</v>
      </c>
      <c r="S91" s="56">
        <f t="shared" si="22"/>
        <v>0</v>
      </c>
      <c r="T91" s="41" t="s">
        <v>71</v>
      </c>
      <c r="U91" s="41">
        <v>20</v>
      </c>
      <c r="V91" s="41">
        <v>20</v>
      </c>
      <c r="W91" s="41">
        <v>24</v>
      </c>
      <c r="X91" s="41">
        <v>44</v>
      </c>
      <c r="Y91" s="56">
        <f t="shared" si="23"/>
        <v>0</v>
      </c>
      <c r="Z91" s="41" t="s">
        <v>72</v>
      </c>
      <c r="AA91" s="41">
        <v>16</v>
      </c>
      <c r="AB91" s="41">
        <v>29</v>
      </c>
      <c r="AC91" s="41">
        <v>20</v>
      </c>
      <c r="AD91" s="41">
        <v>49</v>
      </c>
      <c r="AE91" s="56">
        <f t="shared" si="24"/>
        <v>0</v>
      </c>
      <c r="AF91" s="41" t="s">
        <v>71</v>
      </c>
      <c r="AG91" s="41">
        <v>20</v>
      </c>
      <c r="AH91" s="41">
        <v>22</v>
      </c>
      <c r="AI91" s="41">
        <v>35</v>
      </c>
      <c r="AJ91" s="41" t="s">
        <v>67</v>
      </c>
      <c r="AK91" s="41">
        <v>9</v>
      </c>
      <c r="AL91" s="41">
        <v>22</v>
      </c>
      <c r="AM91" s="41">
        <v>21</v>
      </c>
      <c r="AN91" s="41" t="s">
        <v>70</v>
      </c>
      <c r="AO91" s="41">
        <v>14</v>
      </c>
      <c r="AP91" s="41">
        <v>20</v>
      </c>
      <c r="AQ91" s="41">
        <v>24</v>
      </c>
      <c r="AR91" s="41" t="s">
        <v>70</v>
      </c>
      <c r="AS91" s="41">
        <v>7</v>
      </c>
      <c r="AT91" s="41">
        <v>20</v>
      </c>
      <c r="AU91" s="41" t="s">
        <v>65</v>
      </c>
      <c r="AV91" s="41">
        <v>10</v>
      </c>
      <c r="AW91" s="41">
        <v>25</v>
      </c>
      <c r="AX91" s="41">
        <v>12</v>
      </c>
      <c r="AY91" s="41">
        <v>37</v>
      </c>
      <c r="AZ91" s="56">
        <f t="shared" si="25"/>
        <v>0</v>
      </c>
      <c r="BA91" s="41" t="s">
        <v>66</v>
      </c>
      <c r="BB91" s="41">
        <v>0</v>
      </c>
      <c r="BC91" s="41">
        <v>20</v>
      </c>
      <c r="BD91" s="41">
        <v>21</v>
      </c>
      <c r="BE91" s="41">
        <v>41</v>
      </c>
      <c r="BF91" s="56">
        <f t="shared" si="26"/>
        <v>0</v>
      </c>
      <c r="BG91" s="41" t="s">
        <v>72</v>
      </c>
      <c r="BH91" s="41">
        <v>12</v>
      </c>
      <c r="BI91" s="41">
        <v>16</v>
      </c>
      <c r="BJ91" s="41">
        <v>24</v>
      </c>
      <c r="BK91" s="41">
        <v>40</v>
      </c>
      <c r="BL91" s="56">
        <f t="shared" si="27"/>
        <v>0</v>
      </c>
      <c r="BM91" s="41" t="s">
        <v>72</v>
      </c>
      <c r="BN91" s="41">
        <v>16</v>
      </c>
      <c r="BO91" s="41">
        <v>26</v>
      </c>
      <c r="BP91" s="41">
        <v>21</v>
      </c>
      <c r="BQ91" s="41">
        <v>47</v>
      </c>
      <c r="BR91" s="56">
        <f t="shared" si="28"/>
        <v>0</v>
      </c>
      <c r="BS91" s="41" t="s">
        <v>71</v>
      </c>
      <c r="BT91" s="41">
        <v>20</v>
      </c>
      <c r="BU91" s="41">
        <v>28</v>
      </c>
      <c r="BV91" s="41">
        <v>22</v>
      </c>
      <c r="BW91" s="41">
        <v>50</v>
      </c>
      <c r="BX91" s="56">
        <f t="shared" si="29"/>
        <v>0</v>
      </c>
      <c r="BY91" s="41" t="s">
        <v>68</v>
      </c>
      <c r="BZ91" s="41">
        <v>24</v>
      </c>
      <c r="CA91" s="41">
        <v>19</v>
      </c>
      <c r="CB91" s="41">
        <v>22</v>
      </c>
      <c r="CC91" s="41" t="s">
        <v>68</v>
      </c>
      <c r="CD91" s="41">
        <v>12</v>
      </c>
      <c r="CE91" s="41">
        <v>18</v>
      </c>
      <c r="CF91" s="41">
        <v>25</v>
      </c>
      <c r="CG91" s="41" t="s">
        <v>70</v>
      </c>
      <c r="CH91" s="41">
        <v>14</v>
      </c>
      <c r="CI91" s="41">
        <v>19</v>
      </c>
      <c r="CJ91" s="41">
        <v>38</v>
      </c>
      <c r="CK91" s="41" t="s">
        <v>67</v>
      </c>
      <c r="CL91" s="41">
        <v>9</v>
      </c>
      <c r="CM91" s="41">
        <v>18</v>
      </c>
      <c r="CN91" s="41" t="s">
        <v>67</v>
      </c>
      <c r="CO91" s="41">
        <v>9</v>
      </c>
      <c r="CP91" s="57">
        <f t="shared" si="30"/>
        <v>168</v>
      </c>
      <c r="CQ91" s="57">
        <f t="shared" si="31"/>
        <v>84</v>
      </c>
      <c r="CR91" s="58">
        <f t="shared" si="32"/>
        <v>0</v>
      </c>
      <c r="CS91" s="57" t="str">
        <f t="shared" si="33"/>
        <v>Fail</v>
      </c>
      <c r="CT91" s="57">
        <f t="shared" si="34"/>
        <v>1</v>
      </c>
      <c r="CU91" s="57">
        <f t="shared" si="35"/>
        <v>0</v>
      </c>
      <c r="CV91" s="57">
        <f t="shared" si="38"/>
        <v>1</v>
      </c>
      <c r="CW91" s="57" t="str">
        <f t="shared" si="37"/>
        <v>-</v>
      </c>
    </row>
    <row r="92" spans="1:101">
      <c r="A92" s="50">
        <v>84</v>
      </c>
      <c r="B92" s="41" t="s">
        <v>127</v>
      </c>
      <c r="C92" s="66" t="s">
        <v>152</v>
      </c>
      <c r="D92" s="41">
        <v>20</v>
      </c>
      <c r="E92" s="41">
        <v>20</v>
      </c>
      <c r="F92" s="41">
        <v>40</v>
      </c>
      <c r="G92" s="56">
        <f t="shared" si="20"/>
        <v>0</v>
      </c>
      <c r="H92" s="41" t="s">
        <v>72</v>
      </c>
      <c r="I92" s="41">
        <v>16</v>
      </c>
      <c r="J92" s="41">
        <v>26</v>
      </c>
      <c r="K92" s="41">
        <v>20</v>
      </c>
      <c r="L92" s="41">
        <v>46</v>
      </c>
      <c r="M92" s="56">
        <f t="shared" si="21"/>
        <v>0</v>
      </c>
      <c r="N92" s="41" t="s">
        <v>71</v>
      </c>
      <c r="O92" s="41">
        <v>20</v>
      </c>
      <c r="P92" s="41">
        <v>26</v>
      </c>
      <c r="Q92" s="41">
        <v>20</v>
      </c>
      <c r="R92" s="41">
        <v>46</v>
      </c>
      <c r="S92" s="56">
        <f t="shared" si="22"/>
        <v>0</v>
      </c>
      <c r="T92" s="41" t="s">
        <v>71</v>
      </c>
      <c r="U92" s="41">
        <v>20</v>
      </c>
      <c r="V92" s="41">
        <v>23</v>
      </c>
      <c r="W92" s="41">
        <v>24</v>
      </c>
      <c r="X92" s="41">
        <v>47</v>
      </c>
      <c r="Y92" s="56">
        <f t="shared" si="23"/>
        <v>0</v>
      </c>
      <c r="Z92" s="41" t="s">
        <v>71</v>
      </c>
      <c r="AA92" s="41">
        <v>20</v>
      </c>
      <c r="AB92" s="41">
        <v>21</v>
      </c>
      <c r="AC92" s="41">
        <v>24</v>
      </c>
      <c r="AD92" s="41">
        <v>45</v>
      </c>
      <c r="AE92" s="56">
        <f t="shared" si="24"/>
        <v>0</v>
      </c>
      <c r="AF92" s="41" t="s">
        <v>71</v>
      </c>
      <c r="AG92" s="41">
        <v>20</v>
      </c>
      <c r="AH92" s="41">
        <v>17</v>
      </c>
      <c r="AI92" s="41">
        <v>23</v>
      </c>
      <c r="AJ92" s="41" t="s">
        <v>68</v>
      </c>
      <c r="AK92" s="41">
        <v>6</v>
      </c>
      <c r="AL92" s="41">
        <v>17</v>
      </c>
      <c r="AM92" s="41">
        <v>25</v>
      </c>
      <c r="AN92" s="41" t="s">
        <v>70</v>
      </c>
      <c r="AO92" s="41">
        <v>14</v>
      </c>
      <c r="AP92" s="41">
        <v>16</v>
      </c>
      <c r="AQ92" s="41">
        <v>40</v>
      </c>
      <c r="AR92" s="41" t="s">
        <v>67</v>
      </c>
      <c r="AS92" s="41">
        <v>9</v>
      </c>
      <c r="AT92" s="41">
        <v>15</v>
      </c>
      <c r="AU92" s="41" t="s">
        <v>69</v>
      </c>
      <c r="AV92" s="41">
        <v>8</v>
      </c>
      <c r="AW92" s="41">
        <v>23</v>
      </c>
      <c r="AX92" s="41">
        <v>20</v>
      </c>
      <c r="AY92" s="41">
        <v>43</v>
      </c>
      <c r="AZ92" s="56">
        <f t="shared" si="25"/>
        <v>0</v>
      </c>
      <c r="BA92" s="41" t="s">
        <v>72</v>
      </c>
      <c r="BB92" s="41">
        <v>16</v>
      </c>
      <c r="BC92" s="41">
        <v>31</v>
      </c>
      <c r="BD92" s="41">
        <v>28</v>
      </c>
      <c r="BE92" s="41">
        <v>59</v>
      </c>
      <c r="BF92" s="56">
        <f t="shared" si="26"/>
        <v>0</v>
      </c>
      <c r="BG92" s="41" t="s">
        <v>70</v>
      </c>
      <c r="BH92" s="41">
        <v>21</v>
      </c>
      <c r="BI92" s="41">
        <v>25</v>
      </c>
      <c r="BJ92" s="41">
        <v>16</v>
      </c>
      <c r="BK92" s="41">
        <v>41</v>
      </c>
      <c r="BL92" s="56">
        <f t="shared" si="27"/>
        <v>0</v>
      </c>
      <c r="BM92" s="41" t="s">
        <v>66</v>
      </c>
      <c r="BN92" s="41">
        <v>0</v>
      </c>
      <c r="BO92" s="41">
        <v>24</v>
      </c>
      <c r="BP92" s="41">
        <v>21</v>
      </c>
      <c r="BQ92" s="41">
        <v>45</v>
      </c>
      <c r="BR92" s="56">
        <f t="shared" si="28"/>
        <v>0</v>
      </c>
      <c r="BS92" s="41" t="s">
        <v>71</v>
      </c>
      <c r="BT92" s="41">
        <v>20</v>
      </c>
      <c r="BU92" s="41">
        <v>23</v>
      </c>
      <c r="BV92" s="41">
        <v>11</v>
      </c>
      <c r="BW92" s="41">
        <v>34</v>
      </c>
      <c r="BX92" s="56">
        <f t="shared" si="29"/>
        <v>0</v>
      </c>
      <c r="BY92" s="41" t="s">
        <v>66</v>
      </c>
      <c r="BZ92" s="41">
        <v>0</v>
      </c>
      <c r="CA92" s="41">
        <v>12</v>
      </c>
      <c r="CB92" s="41">
        <v>21</v>
      </c>
      <c r="CC92" s="41" t="s">
        <v>72</v>
      </c>
      <c r="CD92" s="41">
        <v>8</v>
      </c>
      <c r="CE92" s="41">
        <v>14</v>
      </c>
      <c r="CF92" s="41">
        <v>20</v>
      </c>
      <c r="CG92" s="41" t="s">
        <v>71</v>
      </c>
      <c r="CH92" s="41">
        <v>10</v>
      </c>
      <c r="CI92" s="41">
        <v>13</v>
      </c>
      <c r="CJ92" s="41">
        <v>24</v>
      </c>
      <c r="CK92" s="41" t="s">
        <v>71</v>
      </c>
      <c r="CL92" s="41">
        <v>5</v>
      </c>
      <c r="CM92" s="41">
        <v>16</v>
      </c>
      <c r="CN92" s="41" t="s">
        <v>69</v>
      </c>
      <c r="CO92" s="41">
        <v>8</v>
      </c>
      <c r="CP92" s="57">
        <f t="shared" si="30"/>
        <v>153</v>
      </c>
      <c r="CQ92" s="57">
        <f t="shared" si="31"/>
        <v>68</v>
      </c>
      <c r="CR92" s="58">
        <f t="shared" si="32"/>
        <v>0</v>
      </c>
      <c r="CS92" s="57" t="str">
        <f t="shared" si="33"/>
        <v>Fail</v>
      </c>
      <c r="CT92" s="57">
        <f t="shared" si="34"/>
        <v>2</v>
      </c>
      <c r="CU92" s="57">
        <f t="shared" si="35"/>
        <v>0</v>
      </c>
      <c r="CV92" s="57">
        <f t="shared" si="38"/>
        <v>2</v>
      </c>
      <c r="CW92" s="57" t="str">
        <f t="shared" si="37"/>
        <v>-</v>
      </c>
    </row>
    <row r="93" spans="1:101">
      <c r="A93" s="50">
        <v>85</v>
      </c>
      <c r="B93" s="41" t="s">
        <v>203</v>
      </c>
      <c r="C93" s="66" t="s">
        <v>153</v>
      </c>
      <c r="D93" s="41">
        <v>17</v>
      </c>
      <c r="E93" s="41">
        <v>36</v>
      </c>
      <c r="F93" s="41">
        <v>53</v>
      </c>
      <c r="G93" s="56">
        <f t="shared" si="20"/>
        <v>0</v>
      </c>
      <c r="H93" s="41" t="s">
        <v>68</v>
      </c>
      <c r="I93" s="41">
        <v>24</v>
      </c>
      <c r="J93" s="41">
        <v>25</v>
      </c>
      <c r="K93" s="41">
        <v>23</v>
      </c>
      <c r="L93" s="41">
        <v>48</v>
      </c>
      <c r="M93" s="56">
        <f t="shared" si="21"/>
        <v>0</v>
      </c>
      <c r="N93" s="41" t="s">
        <v>71</v>
      </c>
      <c r="O93" s="41">
        <v>20</v>
      </c>
      <c r="P93" s="41">
        <v>21</v>
      </c>
      <c r="Q93" s="41">
        <v>20</v>
      </c>
      <c r="R93" s="41">
        <v>41</v>
      </c>
      <c r="S93" s="56">
        <f t="shared" si="22"/>
        <v>0</v>
      </c>
      <c r="T93" s="41" t="s">
        <v>72</v>
      </c>
      <c r="U93" s="41">
        <v>16</v>
      </c>
      <c r="V93" s="41">
        <v>17</v>
      </c>
      <c r="W93" s="41">
        <v>24</v>
      </c>
      <c r="X93" s="41">
        <v>41</v>
      </c>
      <c r="Y93" s="56">
        <f t="shared" si="23"/>
        <v>0</v>
      </c>
      <c r="Z93" s="41" t="s">
        <v>72</v>
      </c>
      <c r="AA93" s="41">
        <v>16</v>
      </c>
      <c r="AB93" s="41">
        <v>29</v>
      </c>
      <c r="AC93" s="41">
        <v>21</v>
      </c>
      <c r="AD93" s="41">
        <v>50</v>
      </c>
      <c r="AE93" s="56">
        <f t="shared" si="24"/>
        <v>0</v>
      </c>
      <c r="AF93" s="41" t="s">
        <v>68</v>
      </c>
      <c r="AG93" s="41">
        <v>24</v>
      </c>
      <c r="AH93" s="41">
        <v>16</v>
      </c>
      <c r="AI93" s="41">
        <v>23</v>
      </c>
      <c r="AJ93" s="41" t="s">
        <v>68</v>
      </c>
      <c r="AK93" s="41">
        <v>6</v>
      </c>
      <c r="AL93" s="41">
        <v>16</v>
      </c>
      <c r="AM93" s="41">
        <v>22</v>
      </c>
      <c r="AN93" s="41" t="s">
        <v>68</v>
      </c>
      <c r="AO93" s="41">
        <v>12</v>
      </c>
      <c r="AP93" s="41">
        <v>16</v>
      </c>
      <c r="AQ93" s="41">
        <v>20</v>
      </c>
      <c r="AR93" s="41" t="s">
        <v>71</v>
      </c>
      <c r="AS93" s="41">
        <v>5</v>
      </c>
      <c r="AT93" s="41">
        <v>15</v>
      </c>
      <c r="AU93" s="41" t="s">
        <v>69</v>
      </c>
      <c r="AV93" s="41">
        <v>8</v>
      </c>
      <c r="AW93" s="41">
        <v>23</v>
      </c>
      <c r="AX93" s="41">
        <v>27</v>
      </c>
      <c r="AY93" s="41">
        <v>50</v>
      </c>
      <c r="AZ93" s="56">
        <f t="shared" si="25"/>
        <v>0</v>
      </c>
      <c r="BA93" s="41" t="s">
        <v>68</v>
      </c>
      <c r="BB93" s="41">
        <v>24</v>
      </c>
      <c r="BC93" s="41">
        <v>26</v>
      </c>
      <c r="BD93" s="41">
        <v>28</v>
      </c>
      <c r="BE93" s="41">
        <v>54</v>
      </c>
      <c r="BF93" s="56">
        <f t="shared" si="26"/>
        <v>0</v>
      </c>
      <c r="BG93" s="41" t="s">
        <v>68</v>
      </c>
      <c r="BH93" s="41">
        <v>18</v>
      </c>
      <c r="BI93" s="41">
        <v>27</v>
      </c>
      <c r="BJ93" s="41">
        <v>20</v>
      </c>
      <c r="BK93" s="41">
        <v>47</v>
      </c>
      <c r="BL93" s="56">
        <f t="shared" si="27"/>
        <v>0</v>
      </c>
      <c r="BM93" s="41" t="s">
        <v>71</v>
      </c>
      <c r="BN93" s="41">
        <v>20</v>
      </c>
      <c r="BO93" s="41">
        <v>23</v>
      </c>
      <c r="BP93" s="41">
        <v>20</v>
      </c>
      <c r="BQ93" s="41">
        <v>43</v>
      </c>
      <c r="BR93" s="56">
        <f t="shared" si="28"/>
        <v>0</v>
      </c>
      <c r="BS93" s="41" t="s">
        <v>72</v>
      </c>
      <c r="BT93" s="41">
        <v>16</v>
      </c>
      <c r="BU93" s="41">
        <v>23</v>
      </c>
      <c r="BV93" s="41">
        <v>21</v>
      </c>
      <c r="BW93" s="41">
        <v>44</v>
      </c>
      <c r="BX93" s="56">
        <f t="shared" si="29"/>
        <v>0</v>
      </c>
      <c r="BY93" s="41" t="s">
        <v>72</v>
      </c>
      <c r="BZ93" s="41">
        <v>16</v>
      </c>
      <c r="CA93" s="41">
        <v>11</v>
      </c>
      <c r="CB93" s="41">
        <v>29</v>
      </c>
      <c r="CC93" s="41" t="s">
        <v>68</v>
      </c>
      <c r="CD93" s="41">
        <v>12</v>
      </c>
      <c r="CE93" s="41">
        <v>11</v>
      </c>
      <c r="CF93" s="41">
        <v>30</v>
      </c>
      <c r="CG93" s="41" t="s">
        <v>68</v>
      </c>
      <c r="CH93" s="41">
        <v>12</v>
      </c>
      <c r="CI93" s="41">
        <v>11</v>
      </c>
      <c r="CJ93" s="41">
        <v>33</v>
      </c>
      <c r="CK93" s="41" t="s">
        <v>70</v>
      </c>
      <c r="CL93" s="41">
        <v>7</v>
      </c>
      <c r="CM93" s="41">
        <v>14</v>
      </c>
      <c r="CN93" s="41" t="s">
        <v>70</v>
      </c>
      <c r="CO93" s="41">
        <v>7</v>
      </c>
      <c r="CP93" s="57">
        <f t="shared" si="30"/>
        <v>194</v>
      </c>
      <c r="CQ93" s="57">
        <f t="shared" si="31"/>
        <v>69</v>
      </c>
      <c r="CR93" s="58">
        <f t="shared" si="32"/>
        <v>5.26</v>
      </c>
      <c r="CS93" s="57" t="str">
        <f t="shared" si="33"/>
        <v>Pass</v>
      </c>
      <c r="CT93" s="57">
        <f t="shared" si="34"/>
        <v>0</v>
      </c>
      <c r="CU93" s="57">
        <f t="shared" si="35"/>
        <v>0</v>
      </c>
      <c r="CV93" s="57">
        <f t="shared" si="38"/>
        <v>0</v>
      </c>
      <c r="CW93" s="57">
        <f t="shared" si="37"/>
        <v>52</v>
      </c>
    </row>
    <row r="94" spans="1:101">
      <c r="A94" s="50">
        <v>86</v>
      </c>
      <c r="B94" s="41" t="s">
        <v>204</v>
      </c>
      <c r="C94" s="66" t="s">
        <v>154</v>
      </c>
      <c r="D94" s="41">
        <v>35</v>
      </c>
      <c r="E94" s="41">
        <v>24</v>
      </c>
      <c r="F94" s="41">
        <v>59</v>
      </c>
      <c r="G94" s="56">
        <f t="shared" si="20"/>
        <v>0</v>
      </c>
      <c r="H94" s="41" t="s">
        <v>70</v>
      </c>
      <c r="I94" s="41">
        <v>28</v>
      </c>
      <c r="J94" s="41">
        <v>33</v>
      </c>
      <c r="K94" s="41">
        <v>24</v>
      </c>
      <c r="L94" s="41">
        <v>57</v>
      </c>
      <c r="M94" s="56">
        <f t="shared" si="21"/>
        <v>0</v>
      </c>
      <c r="N94" s="41" t="s">
        <v>70</v>
      </c>
      <c r="O94" s="41">
        <v>28</v>
      </c>
      <c r="P94" s="41">
        <v>26</v>
      </c>
      <c r="Q94" s="41">
        <v>24</v>
      </c>
      <c r="R94" s="41">
        <v>50</v>
      </c>
      <c r="S94" s="56">
        <f t="shared" si="22"/>
        <v>0</v>
      </c>
      <c r="T94" s="41" t="s">
        <v>68</v>
      </c>
      <c r="U94" s="41">
        <v>24</v>
      </c>
      <c r="V94" s="41">
        <v>30</v>
      </c>
      <c r="W94" s="41">
        <v>27</v>
      </c>
      <c r="X94" s="41">
        <v>57</v>
      </c>
      <c r="Y94" s="56">
        <f t="shared" si="23"/>
        <v>0</v>
      </c>
      <c r="Z94" s="41" t="s">
        <v>70</v>
      </c>
      <c r="AA94" s="41">
        <v>28</v>
      </c>
      <c r="AB94" s="41">
        <v>34</v>
      </c>
      <c r="AC94" s="41">
        <v>32</v>
      </c>
      <c r="AD94" s="41">
        <v>66</v>
      </c>
      <c r="AE94" s="56">
        <f t="shared" si="24"/>
        <v>0</v>
      </c>
      <c r="AF94" s="41" t="s">
        <v>69</v>
      </c>
      <c r="AG94" s="41">
        <v>32</v>
      </c>
      <c r="AH94" s="41">
        <v>22</v>
      </c>
      <c r="AI94" s="41">
        <v>35</v>
      </c>
      <c r="AJ94" s="41" t="s">
        <v>67</v>
      </c>
      <c r="AK94" s="41">
        <v>9</v>
      </c>
      <c r="AL94" s="41">
        <v>22</v>
      </c>
      <c r="AM94" s="41">
        <v>20</v>
      </c>
      <c r="AN94" s="41" t="s">
        <v>70</v>
      </c>
      <c r="AO94" s="41">
        <v>14</v>
      </c>
      <c r="AP94" s="41">
        <v>23</v>
      </c>
      <c r="AQ94" s="41">
        <v>42</v>
      </c>
      <c r="AR94" s="41" t="s">
        <v>65</v>
      </c>
      <c r="AS94" s="41">
        <v>10</v>
      </c>
      <c r="AT94" s="41">
        <v>22</v>
      </c>
      <c r="AU94" s="41" t="s">
        <v>65</v>
      </c>
      <c r="AV94" s="41">
        <v>10</v>
      </c>
      <c r="AW94" s="41">
        <v>25</v>
      </c>
      <c r="AX94" s="41">
        <v>20</v>
      </c>
      <c r="AY94" s="41">
        <v>45</v>
      </c>
      <c r="AZ94" s="56">
        <f t="shared" si="25"/>
        <v>0</v>
      </c>
      <c r="BA94" s="41" t="s">
        <v>71</v>
      </c>
      <c r="BB94" s="41">
        <v>20</v>
      </c>
      <c r="BC94" s="41">
        <v>34</v>
      </c>
      <c r="BD94" s="41">
        <v>28</v>
      </c>
      <c r="BE94" s="41">
        <v>62</v>
      </c>
      <c r="BF94" s="56">
        <f t="shared" si="26"/>
        <v>0</v>
      </c>
      <c r="BG94" s="41" t="s">
        <v>69</v>
      </c>
      <c r="BH94" s="41">
        <v>24</v>
      </c>
      <c r="BI94" s="41">
        <v>23</v>
      </c>
      <c r="BJ94" s="41">
        <v>20</v>
      </c>
      <c r="BK94" s="41">
        <v>43</v>
      </c>
      <c r="BL94" s="56">
        <f t="shared" si="27"/>
        <v>0</v>
      </c>
      <c r="BM94" s="41" t="s">
        <v>72</v>
      </c>
      <c r="BN94" s="41">
        <v>16</v>
      </c>
      <c r="BO94" s="41">
        <v>35</v>
      </c>
      <c r="BP94" s="41">
        <v>24</v>
      </c>
      <c r="BQ94" s="41">
        <v>59</v>
      </c>
      <c r="BR94" s="56">
        <f t="shared" si="28"/>
        <v>0</v>
      </c>
      <c r="BS94" s="41" t="s">
        <v>70</v>
      </c>
      <c r="BT94" s="41">
        <v>28</v>
      </c>
      <c r="BU94" s="41">
        <v>29</v>
      </c>
      <c r="BV94" s="41">
        <v>20</v>
      </c>
      <c r="BW94" s="41">
        <v>49</v>
      </c>
      <c r="BX94" s="56">
        <f t="shared" si="29"/>
        <v>0</v>
      </c>
      <c r="BY94" s="41" t="s">
        <v>71</v>
      </c>
      <c r="BZ94" s="41">
        <v>20</v>
      </c>
      <c r="CA94" s="41">
        <v>19</v>
      </c>
      <c r="CB94" s="41">
        <v>30</v>
      </c>
      <c r="CC94" s="41" t="s">
        <v>69</v>
      </c>
      <c r="CD94" s="41">
        <v>16</v>
      </c>
      <c r="CE94" s="41">
        <v>19</v>
      </c>
      <c r="CF94" s="41">
        <v>38</v>
      </c>
      <c r="CG94" s="41" t="s">
        <v>67</v>
      </c>
      <c r="CH94" s="41">
        <v>18</v>
      </c>
      <c r="CI94" s="41">
        <v>20</v>
      </c>
      <c r="CJ94" s="41">
        <v>39</v>
      </c>
      <c r="CK94" s="41" t="s">
        <v>67</v>
      </c>
      <c r="CL94" s="41">
        <v>9</v>
      </c>
      <c r="CM94" s="41">
        <v>18</v>
      </c>
      <c r="CN94" s="41" t="s">
        <v>67</v>
      </c>
      <c r="CO94" s="41">
        <v>9</v>
      </c>
      <c r="CP94" s="57">
        <f t="shared" si="30"/>
        <v>248</v>
      </c>
      <c r="CQ94" s="57">
        <f t="shared" si="31"/>
        <v>95</v>
      </c>
      <c r="CR94" s="58">
        <f t="shared" si="32"/>
        <v>6.86</v>
      </c>
      <c r="CS94" s="57" t="str">
        <f t="shared" si="33"/>
        <v>FC</v>
      </c>
      <c r="CT94" s="57">
        <f t="shared" si="34"/>
        <v>0</v>
      </c>
      <c r="CU94" s="57">
        <f t="shared" si="35"/>
        <v>0</v>
      </c>
      <c r="CV94" s="57">
        <f t="shared" si="38"/>
        <v>0</v>
      </c>
      <c r="CW94" s="57">
        <f t="shared" si="37"/>
        <v>31</v>
      </c>
    </row>
    <row r="95" spans="1:101">
      <c r="A95" s="50">
        <v>87</v>
      </c>
      <c r="B95" s="41" t="s">
        <v>205</v>
      </c>
      <c r="C95" s="66" t="s">
        <v>284</v>
      </c>
      <c r="D95" s="41">
        <v>20</v>
      </c>
      <c r="E95" s="41">
        <v>27</v>
      </c>
      <c r="F95" s="41">
        <v>47</v>
      </c>
      <c r="G95" s="56">
        <f t="shared" si="20"/>
        <v>0</v>
      </c>
      <c r="H95" s="41" t="s">
        <v>71</v>
      </c>
      <c r="I95" s="41">
        <v>20</v>
      </c>
      <c r="J95" s="41">
        <v>15</v>
      </c>
      <c r="K95" s="41">
        <v>26</v>
      </c>
      <c r="L95" s="41">
        <v>41</v>
      </c>
      <c r="M95" s="56">
        <f t="shared" si="21"/>
        <v>0</v>
      </c>
      <c r="N95" s="41" t="s">
        <v>72</v>
      </c>
      <c r="O95" s="41">
        <v>16</v>
      </c>
      <c r="P95" s="41">
        <v>20</v>
      </c>
      <c r="Q95" s="41">
        <v>25</v>
      </c>
      <c r="R95" s="41">
        <v>45</v>
      </c>
      <c r="S95" s="56">
        <f t="shared" si="22"/>
        <v>0</v>
      </c>
      <c r="T95" s="41" t="s">
        <v>71</v>
      </c>
      <c r="U95" s="41">
        <v>20</v>
      </c>
      <c r="V95" s="41">
        <v>23</v>
      </c>
      <c r="W95" s="41">
        <v>23</v>
      </c>
      <c r="X95" s="41">
        <v>46</v>
      </c>
      <c r="Y95" s="56">
        <f t="shared" si="23"/>
        <v>0</v>
      </c>
      <c r="Z95" s="41" t="s">
        <v>71</v>
      </c>
      <c r="AA95" s="41">
        <v>20</v>
      </c>
      <c r="AB95" s="41">
        <v>26</v>
      </c>
      <c r="AC95" s="41">
        <v>25</v>
      </c>
      <c r="AD95" s="41">
        <v>51</v>
      </c>
      <c r="AE95" s="56">
        <f t="shared" si="24"/>
        <v>0</v>
      </c>
      <c r="AF95" s="41" t="s">
        <v>68</v>
      </c>
      <c r="AG95" s="41">
        <v>24</v>
      </c>
      <c r="AH95" s="41">
        <v>18</v>
      </c>
      <c r="AI95" s="41">
        <v>35</v>
      </c>
      <c r="AJ95" s="41" t="s">
        <v>67</v>
      </c>
      <c r="AK95" s="41">
        <v>9</v>
      </c>
      <c r="AL95" s="41">
        <v>18</v>
      </c>
      <c r="AM95" s="41">
        <v>30</v>
      </c>
      <c r="AN95" s="41" t="s">
        <v>69</v>
      </c>
      <c r="AO95" s="41">
        <v>16</v>
      </c>
      <c r="AP95" s="41">
        <v>17</v>
      </c>
      <c r="AQ95" s="41">
        <v>34</v>
      </c>
      <c r="AR95" s="41" t="s">
        <v>69</v>
      </c>
      <c r="AS95" s="41">
        <v>8</v>
      </c>
      <c r="AT95" s="41">
        <v>17</v>
      </c>
      <c r="AU95" s="41" t="s">
        <v>69</v>
      </c>
      <c r="AV95" s="41">
        <v>8</v>
      </c>
      <c r="AW95" s="41">
        <v>27</v>
      </c>
      <c r="AX95" s="41" t="s">
        <v>209</v>
      </c>
      <c r="AY95" s="41" t="s">
        <v>210</v>
      </c>
      <c r="AZ95" s="56">
        <f t="shared" si="25"/>
        <v>0</v>
      </c>
      <c r="BA95" s="41" t="s">
        <v>71</v>
      </c>
      <c r="BB95" s="41">
        <v>20</v>
      </c>
      <c r="BC95" s="41">
        <v>22</v>
      </c>
      <c r="BD95" s="41">
        <v>30</v>
      </c>
      <c r="BE95" s="41">
        <v>52</v>
      </c>
      <c r="BF95" s="56">
        <f t="shared" si="26"/>
        <v>0</v>
      </c>
      <c r="BG95" s="41" t="s">
        <v>68</v>
      </c>
      <c r="BH95" s="41">
        <v>18</v>
      </c>
      <c r="BI95" s="41">
        <v>20</v>
      </c>
      <c r="BJ95" s="41">
        <v>21</v>
      </c>
      <c r="BK95" s="41">
        <v>41</v>
      </c>
      <c r="BL95" s="56">
        <f t="shared" si="27"/>
        <v>0</v>
      </c>
      <c r="BM95" s="41" t="s">
        <v>72</v>
      </c>
      <c r="BN95" s="41">
        <v>16</v>
      </c>
      <c r="BO95" s="41">
        <v>23</v>
      </c>
      <c r="BP95" s="41">
        <v>21</v>
      </c>
      <c r="BQ95" s="41">
        <v>44</v>
      </c>
      <c r="BR95" s="56">
        <f t="shared" si="28"/>
        <v>0</v>
      </c>
      <c r="BS95" s="41" t="s">
        <v>72</v>
      </c>
      <c r="BT95" s="41">
        <v>16</v>
      </c>
      <c r="BU95" s="41">
        <v>34</v>
      </c>
      <c r="BV95" s="41">
        <v>20</v>
      </c>
      <c r="BW95" s="41">
        <v>54</v>
      </c>
      <c r="BX95" s="56">
        <f t="shared" si="29"/>
        <v>0</v>
      </c>
      <c r="BY95" s="41" t="s">
        <v>68</v>
      </c>
      <c r="BZ95" s="41">
        <v>24</v>
      </c>
      <c r="CA95" s="41">
        <v>21</v>
      </c>
      <c r="CB95" s="41">
        <v>40</v>
      </c>
      <c r="CC95" s="41" t="s">
        <v>65</v>
      </c>
      <c r="CD95" s="41">
        <v>20</v>
      </c>
      <c r="CE95" s="41">
        <v>18</v>
      </c>
      <c r="CF95" s="41">
        <v>37</v>
      </c>
      <c r="CG95" s="41" t="s">
        <v>67</v>
      </c>
      <c r="CH95" s="41">
        <v>18</v>
      </c>
      <c r="CI95" s="41">
        <v>18</v>
      </c>
      <c r="CJ95" s="41">
        <v>23</v>
      </c>
      <c r="CK95" s="41" t="s">
        <v>68</v>
      </c>
      <c r="CL95" s="41">
        <v>6</v>
      </c>
      <c r="CM95" s="41">
        <v>19</v>
      </c>
      <c r="CN95" s="41" t="s">
        <v>67</v>
      </c>
      <c r="CO95" s="41">
        <v>9</v>
      </c>
      <c r="CP95" s="57">
        <f t="shared" si="30"/>
        <v>194</v>
      </c>
      <c r="CQ95" s="57">
        <f t="shared" si="31"/>
        <v>94</v>
      </c>
      <c r="CR95" s="58">
        <f t="shared" si="32"/>
        <v>5.76</v>
      </c>
      <c r="CS95" s="57" t="str">
        <f t="shared" si="33"/>
        <v>SC</v>
      </c>
      <c r="CT95" s="57">
        <f t="shared" si="34"/>
        <v>0</v>
      </c>
      <c r="CU95" s="57">
        <f t="shared" si="35"/>
        <v>0</v>
      </c>
      <c r="CV95" s="57">
        <f t="shared" si="38"/>
        <v>0</v>
      </c>
      <c r="CW95" s="57">
        <f t="shared" si="37"/>
        <v>48</v>
      </c>
    </row>
    <row r="96" spans="1:101">
      <c r="A96" s="50">
        <v>88</v>
      </c>
      <c r="B96" s="41" t="s">
        <v>206</v>
      </c>
      <c r="C96" s="66" t="s">
        <v>143</v>
      </c>
      <c r="D96" s="41">
        <v>21</v>
      </c>
      <c r="E96" s="41">
        <v>20</v>
      </c>
      <c r="F96" s="41">
        <v>41</v>
      </c>
      <c r="G96" s="56">
        <f t="shared" si="20"/>
        <v>0</v>
      </c>
      <c r="H96" s="41" t="s">
        <v>72</v>
      </c>
      <c r="I96" s="41">
        <v>16</v>
      </c>
      <c r="J96" s="41">
        <v>25</v>
      </c>
      <c r="K96" s="41">
        <v>22</v>
      </c>
      <c r="L96" s="41">
        <v>47</v>
      </c>
      <c r="M96" s="56">
        <f t="shared" si="21"/>
        <v>0</v>
      </c>
      <c r="N96" s="41" t="s">
        <v>71</v>
      </c>
      <c r="O96" s="41">
        <v>20</v>
      </c>
      <c r="P96" s="41">
        <v>27</v>
      </c>
      <c r="Q96" s="41">
        <v>22</v>
      </c>
      <c r="R96" s="41">
        <v>49</v>
      </c>
      <c r="S96" s="56">
        <f t="shared" si="22"/>
        <v>0</v>
      </c>
      <c r="T96" s="41" t="s">
        <v>71</v>
      </c>
      <c r="U96" s="41">
        <v>20</v>
      </c>
      <c r="V96" s="41">
        <v>22</v>
      </c>
      <c r="W96" s="41">
        <v>25</v>
      </c>
      <c r="X96" s="41">
        <v>47</v>
      </c>
      <c r="Y96" s="56">
        <f t="shared" si="23"/>
        <v>0</v>
      </c>
      <c r="Z96" s="41" t="s">
        <v>71</v>
      </c>
      <c r="AA96" s="41">
        <v>20</v>
      </c>
      <c r="AB96" s="41">
        <v>33</v>
      </c>
      <c r="AC96" s="41">
        <v>27</v>
      </c>
      <c r="AD96" s="41">
        <v>60</v>
      </c>
      <c r="AE96" s="56">
        <f t="shared" si="24"/>
        <v>0</v>
      </c>
      <c r="AF96" s="41" t="s">
        <v>69</v>
      </c>
      <c r="AG96" s="41">
        <v>32</v>
      </c>
      <c r="AH96" s="41">
        <v>22</v>
      </c>
      <c r="AI96" s="41">
        <v>35</v>
      </c>
      <c r="AJ96" s="41" t="s">
        <v>67</v>
      </c>
      <c r="AK96" s="41">
        <v>9</v>
      </c>
      <c r="AL96" s="41">
        <v>21</v>
      </c>
      <c r="AM96" s="41">
        <v>29</v>
      </c>
      <c r="AN96" s="41" t="s">
        <v>69</v>
      </c>
      <c r="AO96" s="41">
        <v>16</v>
      </c>
      <c r="AP96" s="41">
        <v>21</v>
      </c>
      <c r="AQ96" s="41">
        <v>37</v>
      </c>
      <c r="AR96" s="41" t="s">
        <v>67</v>
      </c>
      <c r="AS96" s="41">
        <v>9</v>
      </c>
      <c r="AT96" s="41">
        <v>15</v>
      </c>
      <c r="AU96" s="41" t="s">
        <v>69</v>
      </c>
      <c r="AV96" s="41">
        <v>8</v>
      </c>
      <c r="AW96" s="41">
        <v>15</v>
      </c>
      <c r="AX96" s="41">
        <v>25</v>
      </c>
      <c r="AY96" s="41">
        <v>40</v>
      </c>
      <c r="AZ96" s="56">
        <f t="shared" si="25"/>
        <v>0</v>
      </c>
      <c r="BA96" s="41" t="s">
        <v>72</v>
      </c>
      <c r="BB96" s="41">
        <v>16</v>
      </c>
      <c r="BC96" s="41">
        <v>23</v>
      </c>
      <c r="BD96" s="41">
        <v>20</v>
      </c>
      <c r="BE96" s="41">
        <v>43</v>
      </c>
      <c r="BF96" s="56">
        <f t="shared" si="26"/>
        <v>0</v>
      </c>
      <c r="BG96" s="41" t="s">
        <v>72</v>
      </c>
      <c r="BH96" s="41">
        <v>12</v>
      </c>
      <c r="BI96" s="41">
        <v>25</v>
      </c>
      <c r="BJ96" s="41">
        <v>23</v>
      </c>
      <c r="BK96" s="41">
        <v>48</v>
      </c>
      <c r="BL96" s="56">
        <f t="shared" si="27"/>
        <v>0</v>
      </c>
      <c r="BM96" s="41" t="s">
        <v>71</v>
      </c>
      <c r="BN96" s="41">
        <v>20</v>
      </c>
      <c r="BO96" s="41">
        <v>36</v>
      </c>
      <c r="BP96" s="41">
        <v>25</v>
      </c>
      <c r="BQ96" s="41">
        <v>61</v>
      </c>
      <c r="BR96" s="56">
        <f t="shared" si="28"/>
        <v>0</v>
      </c>
      <c r="BS96" s="41" t="s">
        <v>69</v>
      </c>
      <c r="BT96" s="41">
        <v>32</v>
      </c>
      <c r="BU96" s="41">
        <v>21</v>
      </c>
      <c r="BV96" s="41">
        <v>20</v>
      </c>
      <c r="BW96" s="41">
        <v>41</v>
      </c>
      <c r="BX96" s="56">
        <f t="shared" si="29"/>
        <v>0</v>
      </c>
      <c r="BY96" s="41" t="s">
        <v>72</v>
      </c>
      <c r="BZ96" s="41">
        <v>16</v>
      </c>
      <c r="CA96" s="41">
        <v>16</v>
      </c>
      <c r="CB96" s="41">
        <v>30</v>
      </c>
      <c r="CC96" s="41" t="s">
        <v>69</v>
      </c>
      <c r="CD96" s="41">
        <v>16</v>
      </c>
      <c r="CE96" s="41">
        <v>15</v>
      </c>
      <c r="CF96" s="41">
        <v>29</v>
      </c>
      <c r="CG96" s="41" t="s">
        <v>70</v>
      </c>
      <c r="CH96" s="41">
        <v>14</v>
      </c>
      <c r="CI96" s="41">
        <v>15</v>
      </c>
      <c r="CJ96" s="41">
        <v>33</v>
      </c>
      <c r="CK96" s="41" t="s">
        <v>69</v>
      </c>
      <c r="CL96" s="41">
        <v>8</v>
      </c>
      <c r="CM96" s="41">
        <v>15</v>
      </c>
      <c r="CN96" s="41" t="s">
        <v>69</v>
      </c>
      <c r="CO96" s="41">
        <v>8</v>
      </c>
      <c r="CP96" s="57">
        <f t="shared" si="30"/>
        <v>204</v>
      </c>
      <c r="CQ96" s="57">
        <f t="shared" si="31"/>
        <v>88</v>
      </c>
      <c r="CR96" s="58">
        <f t="shared" si="32"/>
        <v>5.84</v>
      </c>
      <c r="CS96" s="57" t="str">
        <f t="shared" si="33"/>
        <v>SC</v>
      </c>
      <c r="CT96" s="57">
        <f t="shared" si="34"/>
        <v>0</v>
      </c>
      <c r="CU96" s="57">
        <f t="shared" si="35"/>
        <v>0</v>
      </c>
      <c r="CV96" s="57">
        <f t="shared" si="38"/>
        <v>0</v>
      </c>
      <c r="CW96" s="57">
        <f t="shared" si="37"/>
        <v>47</v>
      </c>
    </row>
    <row r="97" spans="1:101">
      <c r="A97" s="50">
        <v>89</v>
      </c>
      <c r="B97" s="41" t="s">
        <v>207</v>
      </c>
      <c r="C97" s="66" t="s">
        <v>286</v>
      </c>
      <c r="D97" s="41">
        <v>26</v>
      </c>
      <c r="E97" s="41">
        <v>20</v>
      </c>
      <c r="F97" s="41">
        <v>46</v>
      </c>
      <c r="G97" s="56">
        <f t="shared" si="20"/>
        <v>0</v>
      </c>
      <c r="H97" s="41" t="s">
        <v>71</v>
      </c>
      <c r="I97" s="41">
        <v>20</v>
      </c>
      <c r="J97" s="41">
        <v>32</v>
      </c>
      <c r="K97" s="41">
        <v>34</v>
      </c>
      <c r="L97" s="41">
        <v>66</v>
      </c>
      <c r="M97" s="56">
        <f t="shared" si="21"/>
        <v>0</v>
      </c>
      <c r="N97" s="41" t="s">
        <v>69</v>
      </c>
      <c r="O97" s="41">
        <v>32</v>
      </c>
      <c r="P97" s="41">
        <v>31</v>
      </c>
      <c r="Q97" s="41">
        <v>20</v>
      </c>
      <c r="R97" s="41">
        <v>51</v>
      </c>
      <c r="S97" s="56">
        <f t="shared" si="22"/>
        <v>0</v>
      </c>
      <c r="T97" s="41" t="s">
        <v>68</v>
      </c>
      <c r="U97" s="41">
        <v>24</v>
      </c>
      <c r="V97" s="41">
        <v>26</v>
      </c>
      <c r="W97" s="41">
        <v>26</v>
      </c>
      <c r="X97" s="41">
        <v>52</v>
      </c>
      <c r="Y97" s="56">
        <f t="shared" si="23"/>
        <v>0</v>
      </c>
      <c r="Z97" s="41" t="s">
        <v>68</v>
      </c>
      <c r="AA97" s="41">
        <v>24</v>
      </c>
      <c r="AB97" s="41">
        <v>24</v>
      </c>
      <c r="AC97" s="41">
        <v>34</v>
      </c>
      <c r="AD97" s="41">
        <v>58</v>
      </c>
      <c r="AE97" s="56">
        <f t="shared" si="24"/>
        <v>0</v>
      </c>
      <c r="AF97" s="41" t="s">
        <v>70</v>
      </c>
      <c r="AG97" s="41">
        <v>28</v>
      </c>
      <c r="AH97" s="41">
        <v>18</v>
      </c>
      <c r="AI97" s="41">
        <v>35</v>
      </c>
      <c r="AJ97" s="41" t="s">
        <v>67</v>
      </c>
      <c r="AK97" s="41">
        <v>9</v>
      </c>
      <c r="AL97" s="41">
        <v>17</v>
      </c>
      <c r="AM97" s="41">
        <v>20</v>
      </c>
      <c r="AN97" s="41" t="s">
        <v>71</v>
      </c>
      <c r="AO97" s="41">
        <v>10</v>
      </c>
      <c r="AP97" s="41">
        <v>19</v>
      </c>
      <c r="AQ97" s="41">
        <v>31</v>
      </c>
      <c r="AR97" s="41" t="s">
        <v>69</v>
      </c>
      <c r="AS97" s="41">
        <v>8</v>
      </c>
      <c r="AT97" s="41">
        <v>16</v>
      </c>
      <c r="AU97" s="41" t="s">
        <v>69</v>
      </c>
      <c r="AV97" s="41">
        <v>8</v>
      </c>
      <c r="AW97" s="41">
        <v>31</v>
      </c>
      <c r="AX97" s="41">
        <v>23</v>
      </c>
      <c r="AY97" s="41">
        <v>54</v>
      </c>
      <c r="AZ97" s="56">
        <f t="shared" si="25"/>
        <v>0</v>
      </c>
      <c r="BA97" s="41" t="s">
        <v>68</v>
      </c>
      <c r="BB97" s="41">
        <v>24</v>
      </c>
      <c r="BC97" s="41">
        <v>29</v>
      </c>
      <c r="BD97" s="41">
        <v>31</v>
      </c>
      <c r="BE97" s="41">
        <v>60</v>
      </c>
      <c r="BF97" s="56">
        <f t="shared" si="26"/>
        <v>0</v>
      </c>
      <c r="BG97" s="41" t="s">
        <v>69</v>
      </c>
      <c r="BH97" s="41">
        <v>24</v>
      </c>
      <c r="BI97" s="41">
        <v>24</v>
      </c>
      <c r="BJ97" s="41" t="s">
        <v>73</v>
      </c>
      <c r="BK97" s="41">
        <v>24</v>
      </c>
      <c r="BL97" s="56">
        <f t="shared" si="27"/>
        <v>1</v>
      </c>
      <c r="BM97" s="41" t="s">
        <v>66</v>
      </c>
      <c r="BN97" s="41">
        <v>0</v>
      </c>
      <c r="BO97" s="41">
        <v>33</v>
      </c>
      <c r="BP97" s="41" t="s">
        <v>73</v>
      </c>
      <c r="BQ97" s="41">
        <v>33</v>
      </c>
      <c r="BR97" s="56">
        <f t="shared" si="28"/>
        <v>1</v>
      </c>
      <c r="BS97" s="41" t="s">
        <v>66</v>
      </c>
      <c r="BT97" s="41">
        <v>0</v>
      </c>
      <c r="BU97" s="41">
        <v>26</v>
      </c>
      <c r="BV97" s="41" t="s">
        <v>73</v>
      </c>
      <c r="BW97" s="41">
        <v>26</v>
      </c>
      <c r="BX97" s="56">
        <f t="shared" si="29"/>
        <v>1</v>
      </c>
      <c r="BY97" s="41" t="s">
        <v>66</v>
      </c>
      <c r="BZ97" s="41">
        <v>0</v>
      </c>
      <c r="CA97" s="41">
        <v>18</v>
      </c>
      <c r="CB97" s="41" t="s">
        <v>73</v>
      </c>
      <c r="CC97" s="41" t="s">
        <v>66</v>
      </c>
      <c r="CD97" s="41">
        <v>0</v>
      </c>
      <c r="CE97" s="41">
        <v>15</v>
      </c>
      <c r="CF97" s="41" t="s">
        <v>73</v>
      </c>
      <c r="CG97" s="41" t="s">
        <v>66</v>
      </c>
      <c r="CH97" s="41">
        <v>0</v>
      </c>
      <c r="CI97" s="41">
        <v>13</v>
      </c>
      <c r="CJ97" s="41" t="s">
        <v>73</v>
      </c>
      <c r="CK97" s="41" t="s">
        <v>66</v>
      </c>
      <c r="CL97" s="41">
        <v>0</v>
      </c>
      <c r="CM97" s="41">
        <v>17</v>
      </c>
      <c r="CN97" s="41" t="s">
        <v>69</v>
      </c>
      <c r="CO97" s="41">
        <v>8</v>
      </c>
      <c r="CP97" s="57">
        <f t="shared" si="30"/>
        <v>176</v>
      </c>
      <c r="CQ97" s="57">
        <f t="shared" si="31"/>
        <v>43</v>
      </c>
      <c r="CR97" s="58">
        <f t="shared" si="32"/>
        <v>0</v>
      </c>
      <c r="CS97" s="57" t="str">
        <f t="shared" si="33"/>
        <v>Fail</v>
      </c>
      <c r="CT97" s="57">
        <f t="shared" si="34"/>
        <v>3</v>
      </c>
      <c r="CU97" s="57">
        <f t="shared" si="35"/>
        <v>3</v>
      </c>
      <c r="CV97" s="57">
        <f t="shared" si="38"/>
        <v>6</v>
      </c>
      <c r="CW97" s="57" t="str">
        <f t="shared" si="37"/>
        <v>-</v>
      </c>
    </row>
    <row r="98" spans="1:101">
      <c r="A98" s="50">
        <v>90</v>
      </c>
      <c r="B98" s="41" t="s">
        <v>208</v>
      </c>
      <c r="C98" s="66" t="s">
        <v>285</v>
      </c>
      <c r="D98" s="41">
        <v>29</v>
      </c>
      <c r="E98" s="41">
        <v>23</v>
      </c>
      <c r="F98" s="41">
        <v>52</v>
      </c>
      <c r="G98" s="56">
        <f t="shared" si="20"/>
        <v>0</v>
      </c>
      <c r="H98" s="41" t="s">
        <v>68</v>
      </c>
      <c r="I98" s="41">
        <v>24</v>
      </c>
      <c r="J98" s="41">
        <v>28</v>
      </c>
      <c r="K98" s="41">
        <v>9</v>
      </c>
      <c r="L98" s="41">
        <v>37</v>
      </c>
      <c r="M98" s="56">
        <f t="shared" si="21"/>
        <v>0</v>
      </c>
      <c r="N98" s="41" t="s">
        <v>66</v>
      </c>
      <c r="O98" s="41">
        <v>0</v>
      </c>
      <c r="P98" s="41">
        <v>26</v>
      </c>
      <c r="Q98" s="41">
        <v>21</v>
      </c>
      <c r="R98" s="41">
        <v>47</v>
      </c>
      <c r="S98" s="56">
        <f t="shared" si="22"/>
        <v>0</v>
      </c>
      <c r="T98" s="41" t="s">
        <v>71</v>
      </c>
      <c r="U98" s="41">
        <v>20</v>
      </c>
      <c r="V98" s="41">
        <v>16</v>
      </c>
      <c r="W98" s="41">
        <v>13</v>
      </c>
      <c r="X98" s="41">
        <v>29</v>
      </c>
      <c r="Y98" s="56">
        <f t="shared" si="23"/>
        <v>0</v>
      </c>
      <c r="Z98" s="41" t="s">
        <v>66</v>
      </c>
      <c r="AA98" s="41">
        <v>0</v>
      </c>
      <c r="AB98" s="41">
        <v>30</v>
      </c>
      <c r="AC98" s="41">
        <v>20</v>
      </c>
      <c r="AD98" s="41">
        <v>50</v>
      </c>
      <c r="AE98" s="56">
        <f t="shared" si="24"/>
        <v>0</v>
      </c>
      <c r="AF98" s="41" t="s">
        <v>68</v>
      </c>
      <c r="AG98" s="41">
        <v>24</v>
      </c>
      <c r="AH98" s="41">
        <v>18</v>
      </c>
      <c r="AI98" s="41">
        <v>21</v>
      </c>
      <c r="AJ98" s="41" t="s">
        <v>68</v>
      </c>
      <c r="AK98" s="41">
        <v>6</v>
      </c>
      <c r="AL98" s="41">
        <v>18</v>
      </c>
      <c r="AM98" s="41">
        <v>5</v>
      </c>
      <c r="AN98" s="41" t="s">
        <v>66</v>
      </c>
      <c r="AO98" s="41">
        <v>0</v>
      </c>
      <c r="AP98" s="41">
        <v>17</v>
      </c>
      <c r="AQ98" s="41">
        <v>35</v>
      </c>
      <c r="AR98" s="41" t="s">
        <v>69</v>
      </c>
      <c r="AS98" s="41">
        <v>8</v>
      </c>
      <c r="AT98" s="41">
        <v>19</v>
      </c>
      <c r="AU98" s="41" t="s">
        <v>67</v>
      </c>
      <c r="AV98" s="41">
        <v>9</v>
      </c>
      <c r="AW98" s="41">
        <v>31</v>
      </c>
      <c r="AX98" s="41" t="s">
        <v>73</v>
      </c>
      <c r="AY98" s="41">
        <v>31</v>
      </c>
      <c r="AZ98" s="56">
        <f t="shared" si="25"/>
        <v>1</v>
      </c>
      <c r="BA98" s="41" t="s">
        <v>66</v>
      </c>
      <c r="BB98" s="41">
        <v>0</v>
      </c>
      <c r="BC98" s="41">
        <v>25</v>
      </c>
      <c r="BD98" s="41">
        <v>29</v>
      </c>
      <c r="BE98" s="41">
        <v>54</v>
      </c>
      <c r="BF98" s="56">
        <f t="shared" si="26"/>
        <v>0</v>
      </c>
      <c r="BG98" s="41" t="s">
        <v>68</v>
      </c>
      <c r="BH98" s="41">
        <v>18</v>
      </c>
      <c r="BI98" s="41">
        <v>25</v>
      </c>
      <c r="BJ98" s="41" t="s">
        <v>73</v>
      </c>
      <c r="BK98" s="41">
        <v>25</v>
      </c>
      <c r="BL98" s="56">
        <f t="shared" si="27"/>
        <v>1</v>
      </c>
      <c r="BM98" s="41" t="s">
        <v>66</v>
      </c>
      <c r="BN98" s="41">
        <v>0</v>
      </c>
      <c r="BO98" s="41">
        <v>29</v>
      </c>
      <c r="BP98" s="41">
        <v>22</v>
      </c>
      <c r="BQ98" s="41">
        <v>51</v>
      </c>
      <c r="BR98" s="56">
        <f t="shared" si="28"/>
        <v>0</v>
      </c>
      <c r="BS98" s="41" t="s">
        <v>68</v>
      </c>
      <c r="BT98" s="41">
        <v>24</v>
      </c>
      <c r="BU98" s="41">
        <v>22</v>
      </c>
      <c r="BV98" s="41" t="s">
        <v>73</v>
      </c>
      <c r="BW98" s="41">
        <v>22</v>
      </c>
      <c r="BX98" s="56">
        <f t="shared" si="29"/>
        <v>1</v>
      </c>
      <c r="BY98" s="41" t="s">
        <v>66</v>
      </c>
      <c r="BZ98" s="41">
        <v>0</v>
      </c>
      <c r="CA98" s="41">
        <v>12</v>
      </c>
      <c r="CB98" s="41">
        <v>10</v>
      </c>
      <c r="CC98" s="41" t="s">
        <v>66</v>
      </c>
      <c r="CD98" s="41">
        <v>0</v>
      </c>
      <c r="CE98" s="41">
        <v>12</v>
      </c>
      <c r="CF98" s="41">
        <v>20</v>
      </c>
      <c r="CG98" s="41" t="s">
        <v>72</v>
      </c>
      <c r="CH98" s="41">
        <v>8</v>
      </c>
      <c r="CI98" s="41">
        <v>13</v>
      </c>
      <c r="CJ98" s="41">
        <v>27</v>
      </c>
      <c r="CK98" s="41" t="s">
        <v>68</v>
      </c>
      <c r="CL98" s="41">
        <v>6</v>
      </c>
      <c r="CM98" s="41">
        <v>16</v>
      </c>
      <c r="CN98" s="41" t="s">
        <v>69</v>
      </c>
      <c r="CO98" s="41">
        <v>8</v>
      </c>
      <c r="CP98" s="57">
        <f t="shared" si="30"/>
        <v>110</v>
      </c>
      <c r="CQ98" s="57">
        <f t="shared" si="31"/>
        <v>45</v>
      </c>
      <c r="CR98" s="58">
        <f t="shared" si="32"/>
        <v>0</v>
      </c>
      <c r="CS98" s="57" t="str">
        <f t="shared" si="33"/>
        <v>Fail</v>
      </c>
      <c r="CT98" s="57">
        <f t="shared" si="34"/>
        <v>5</v>
      </c>
      <c r="CU98" s="57">
        <f t="shared" si="35"/>
        <v>2</v>
      </c>
      <c r="CV98" s="57">
        <f t="shared" si="38"/>
        <v>7</v>
      </c>
      <c r="CW98" s="57" t="str">
        <f t="shared" si="37"/>
        <v>-</v>
      </c>
    </row>
    <row r="99" spans="1:101"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42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BB99" s="59"/>
      <c r="BC99" s="59"/>
      <c r="BD99" s="59"/>
      <c r="BE99" s="59"/>
      <c r="BF99" s="59"/>
      <c r="BG99" s="59"/>
      <c r="BH99" s="59"/>
      <c r="BI99" s="59"/>
      <c r="BJ99" s="59"/>
      <c r="BK99" s="59"/>
      <c r="BL99" s="59"/>
      <c r="BM99" s="59"/>
      <c r="BN99" s="59"/>
      <c r="BO99" s="59"/>
      <c r="BP99" s="59"/>
      <c r="BQ99" s="59"/>
      <c r="BR99" s="59"/>
      <c r="BS99" s="59"/>
      <c r="BT99" s="59"/>
      <c r="BU99" s="59"/>
      <c r="BV99" s="59"/>
      <c r="BW99" s="59"/>
      <c r="BX99" s="59"/>
      <c r="BY99" s="59"/>
      <c r="BZ99" s="59"/>
      <c r="CA99" s="59"/>
      <c r="CB99" s="59"/>
      <c r="CC99" s="59"/>
      <c r="CD99" s="59"/>
      <c r="CE99" s="59"/>
      <c r="CF99" s="59"/>
      <c r="CG99" s="59"/>
      <c r="CH99" s="59"/>
      <c r="CI99" s="59"/>
      <c r="CJ99" s="59"/>
      <c r="CK99" s="59"/>
      <c r="CL99" s="59"/>
      <c r="CM99" s="59"/>
      <c r="CN99" s="59"/>
      <c r="CO99" s="59"/>
      <c r="CP99" s="59"/>
      <c r="CQ99" s="59"/>
      <c r="CR99" s="59"/>
      <c r="CS99" s="59"/>
      <c r="CT99" s="59"/>
      <c r="CU99" s="59"/>
      <c r="CV99" s="59"/>
      <c r="CW99" s="59"/>
    </row>
    <row r="100" spans="1:101" ht="34.5" customHeight="1">
      <c r="C100" s="67" t="s">
        <v>178</v>
      </c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  <c r="BB100" s="59"/>
      <c r="BC100" s="59"/>
      <c r="BD100" s="59"/>
      <c r="BE100" s="59"/>
      <c r="BF100" s="59"/>
      <c r="BG100" s="59"/>
      <c r="BH100" s="59"/>
      <c r="BI100" s="59"/>
      <c r="BJ100" s="59"/>
      <c r="BK100" s="59"/>
      <c r="BL100" s="59"/>
      <c r="BM100" s="59"/>
      <c r="BN100" s="59"/>
      <c r="BO100" s="59"/>
      <c r="BP100" s="59"/>
      <c r="BQ100" s="59"/>
      <c r="BR100" s="59"/>
      <c r="BS100" s="59"/>
      <c r="BT100" s="59"/>
      <c r="BU100" s="59"/>
      <c r="BV100" s="59"/>
      <c r="BW100" s="59"/>
      <c r="BX100" s="59"/>
      <c r="BY100" s="59"/>
      <c r="BZ100" s="59"/>
      <c r="CA100" s="59"/>
      <c r="CB100" s="59"/>
      <c r="CC100" s="59"/>
      <c r="CD100" s="59"/>
      <c r="CE100" s="59"/>
      <c r="CF100" s="59"/>
      <c r="CG100" s="59"/>
      <c r="CH100" s="59"/>
      <c r="CI100" s="59"/>
      <c r="CJ100" s="59"/>
      <c r="CK100" s="59"/>
      <c r="CL100" s="59"/>
      <c r="CM100" s="59"/>
      <c r="CN100" s="59"/>
      <c r="CO100" s="59"/>
      <c r="CP100" s="95" t="s">
        <v>79</v>
      </c>
      <c r="CQ100" s="96"/>
      <c r="CR100" s="96"/>
      <c r="CS100" s="59"/>
      <c r="CT100" s="59"/>
      <c r="CU100" s="59"/>
      <c r="CV100" s="59"/>
      <c r="CW100" s="59"/>
    </row>
    <row r="101" spans="1:101" s="61" customFormat="1" ht="15.75" customHeight="1">
      <c r="B101" s="85" t="s">
        <v>16</v>
      </c>
      <c r="C101" s="85"/>
      <c r="D101" s="86">
        <f>COUNTIF(H$9:H$98,"O")</f>
        <v>5</v>
      </c>
      <c r="E101" s="87"/>
      <c r="F101" s="87"/>
      <c r="G101" s="87"/>
      <c r="H101" s="87"/>
      <c r="I101" s="87"/>
      <c r="J101" s="86">
        <f>COUNTIF(N$9:N$98,"O")</f>
        <v>0</v>
      </c>
      <c r="K101" s="87"/>
      <c r="L101" s="87"/>
      <c r="M101" s="87"/>
      <c r="N101" s="87"/>
      <c r="O101" s="87"/>
      <c r="P101" s="86">
        <f>COUNTIF(T$9:T$98,"O")</f>
        <v>0</v>
      </c>
      <c r="Q101" s="87"/>
      <c r="R101" s="87"/>
      <c r="S101" s="87"/>
      <c r="T101" s="87"/>
      <c r="U101" s="87"/>
      <c r="V101" s="86">
        <f>COUNTIF(Z$9:Z$98,"O")</f>
        <v>0</v>
      </c>
      <c r="W101" s="87"/>
      <c r="X101" s="87"/>
      <c r="Y101" s="87"/>
      <c r="Z101" s="87"/>
      <c r="AA101" s="87"/>
      <c r="AB101" s="86">
        <f>COUNTIF(AF$9:AF$98,"O")</f>
        <v>5</v>
      </c>
      <c r="AC101" s="87"/>
      <c r="AD101" s="87"/>
      <c r="AE101" s="87"/>
      <c r="AF101" s="87"/>
      <c r="AG101" s="87"/>
      <c r="AH101" s="77">
        <f>COUNTIF(AJ$9:AJ$98,"O")</f>
        <v>16</v>
      </c>
      <c r="AI101" s="77"/>
      <c r="AJ101" s="77"/>
      <c r="AK101" s="77"/>
      <c r="AL101" s="77">
        <f>COUNTIF(AN$9:AN$98,"O")</f>
        <v>16</v>
      </c>
      <c r="AM101" s="77"/>
      <c r="AN101" s="77"/>
      <c r="AO101" s="77"/>
      <c r="AP101" s="77">
        <f>COUNTIF(AR$9:AR$98,"O")</f>
        <v>26</v>
      </c>
      <c r="AQ101" s="77"/>
      <c r="AR101" s="77"/>
      <c r="AS101" s="77"/>
      <c r="AT101" s="77">
        <f>COUNTIF(AU$9:AU$98,"O")</f>
        <v>22</v>
      </c>
      <c r="AU101" s="77"/>
      <c r="AV101" s="77"/>
      <c r="AW101" s="86">
        <f>COUNTIF(BA$9:BA$98,"O")</f>
        <v>4</v>
      </c>
      <c r="AX101" s="87"/>
      <c r="AY101" s="87"/>
      <c r="AZ101" s="87"/>
      <c r="BA101" s="87"/>
      <c r="BB101" s="87"/>
      <c r="BC101" s="86">
        <f>COUNTIF(BG$9:BG$98,"O")</f>
        <v>3</v>
      </c>
      <c r="BD101" s="87"/>
      <c r="BE101" s="87"/>
      <c r="BF101" s="87"/>
      <c r="BG101" s="87"/>
      <c r="BH101" s="87"/>
      <c r="BI101" s="86">
        <f>COUNTIF(BM$9:BM$98,"O")</f>
        <v>2</v>
      </c>
      <c r="BJ101" s="87"/>
      <c r="BK101" s="87"/>
      <c r="BL101" s="87"/>
      <c r="BM101" s="87"/>
      <c r="BN101" s="87"/>
      <c r="BO101" s="86">
        <f>COUNTIF(BS$9:BS$98,"O")</f>
        <v>4</v>
      </c>
      <c r="BP101" s="87"/>
      <c r="BQ101" s="87"/>
      <c r="BR101" s="87"/>
      <c r="BS101" s="87"/>
      <c r="BT101" s="87"/>
      <c r="BU101" s="86">
        <f>COUNTIF(BY$9:BY$98,"O")</f>
        <v>0</v>
      </c>
      <c r="BV101" s="87"/>
      <c r="BW101" s="87"/>
      <c r="BX101" s="87"/>
      <c r="BY101" s="87"/>
      <c r="BZ101" s="87"/>
      <c r="CA101" s="77">
        <f>COUNTIF(CC$9:CC$98,"O")</f>
        <v>25</v>
      </c>
      <c r="CB101" s="77"/>
      <c r="CC101" s="77"/>
      <c r="CD101" s="77"/>
      <c r="CE101" s="77">
        <f>COUNTIF(CG$9:CG$98,"O")</f>
        <v>13</v>
      </c>
      <c r="CF101" s="77"/>
      <c r="CG101" s="77"/>
      <c r="CH101" s="77"/>
      <c r="CI101" s="77">
        <f>COUNTIF(CK$9:CK$98,"O")</f>
        <v>24</v>
      </c>
      <c r="CJ101" s="77"/>
      <c r="CK101" s="77"/>
      <c r="CL101" s="77"/>
      <c r="CM101" s="77">
        <f>COUNTIF(CN$9:CN$98,"O")</f>
        <v>36</v>
      </c>
      <c r="CN101" s="77"/>
      <c r="CO101" s="77"/>
      <c r="CP101" s="94" t="s">
        <v>32</v>
      </c>
      <c r="CQ101" s="94"/>
      <c r="CR101" s="94"/>
      <c r="CS101" s="69">
        <f>COUNTIF(CS$9:CS$98,"Dist")</f>
        <v>14</v>
      </c>
    </row>
    <row r="102" spans="1:101" s="61" customFormat="1" ht="15.75" customHeight="1">
      <c r="B102" s="85" t="s">
        <v>17</v>
      </c>
      <c r="C102" s="85"/>
      <c r="D102" s="86">
        <f>COUNTIF(H$9:H$98,"A+")</f>
        <v>8</v>
      </c>
      <c r="E102" s="87"/>
      <c r="F102" s="87"/>
      <c r="G102" s="87"/>
      <c r="H102" s="87"/>
      <c r="I102" s="87"/>
      <c r="J102" s="86">
        <f>COUNTIF(N$9:N$98,"A+")</f>
        <v>3</v>
      </c>
      <c r="K102" s="87"/>
      <c r="L102" s="87"/>
      <c r="M102" s="87"/>
      <c r="N102" s="87"/>
      <c r="O102" s="87"/>
      <c r="P102" s="86">
        <f>COUNTIF(T$9:T$98,"A+")</f>
        <v>3</v>
      </c>
      <c r="Q102" s="87"/>
      <c r="R102" s="87"/>
      <c r="S102" s="87"/>
      <c r="T102" s="87"/>
      <c r="U102" s="87"/>
      <c r="V102" s="86">
        <f>COUNTIF(Z$9:Z$98,"A+")</f>
        <v>1</v>
      </c>
      <c r="W102" s="87"/>
      <c r="X102" s="87"/>
      <c r="Y102" s="87"/>
      <c r="Z102" s="87"/>
      <c r="AA102" s="87"/>
      <c r="AB102" s="86">
        <f>COUNTIF(AF$9:AF$98,"A+")</f>
        <v>11</v>
      </c>
      <c r="AC102" s="87"/>
      <c r="AD102" s="87"/>
      <c r="AE102" s="87"/>
      <c r="AF102" s="87"/>
      <c r="AG102" s="87"/>
      <c r="AH102" s="77">
        <f>COUNTIF(AJ$9:AJ$98,"A+")</f>
        <v>25</v>
      </c>
      <c r="AI102" s="77"/>
      <c r="AJ102" s="77"/>
      <c r="AK102" s="77"/>
      <c r="AL102" s="77">
        <f>COUNTIF(AN$9:AN$98,"A+")</f>
        <v>20</v>
      </c>
      <c r="AM102" s="77"/>
      <c r="AN102" s="77"/>
      <c r="AO102" s="77"/>
      <c r="AP102" s="77">
        <f>COUNTIF(AR$9:AR$98,"A+")</f>
        <v>22</v>
      </c>
      <c r="AQ102" s="77"/>
      <c r="AR102" s="77"/>
      <c r="AS102" s="77"/>
      <c r="AT102" s="77">
        <f>COUNTIF(AU$9:AU$98,"A+")</f>
        <v>19</v>
      </c>
      <c r="AU102" s="77"/>
      <c r="AV102" s="77"/>
      <c r="AW102" s="86">
        <f>COUNTIF(BA$9:BA$98,"A+")</f>
        <v>6</v>
      </c>
      <c r="AX102" s="87"/>
      <c r="AY102" s="87"/>
      <c r="AZ102" s="87"/>
      <c r="BA102" s="87"/>
      <c r="BB102" s="87"/>
      <c r="BC102" s="86">
        <f>COUNTIF(BG$9:BG$98,"A+")</f>
        <v>11</v>
      </c>
      <c r="BD102" s="87"/>
      <c r="BE102" s="87"/>
      <c r="BF102" s="87"/>
      <c r="BG102" s="87"/>
      <c r="BH102" s="87"/>
      <c r="BI102" s="86">
        <f>COUNTIF(BM$9:BM$98,"A+")</f>
        <v>2</v>
      </c>
      <c r="BJ102" s="87"/>
      <c r="BK102" s="87"/>
      <c r="BL102" s="87"/>
      <c r="BM102" s="87"/>
      <c r="BN102" s="87"/>
      <c r="BO102" s="86">
        <f>COUNTIF(BS$9:BS$98,"A+")</f>
        <v>13</v>
      </c>
      <c r="BP102" s="87"/>
      <c r="BQ102" s="87"/>
      <c r="BR102" s="87"/>
      <c r="BS102" s="87"/>
      <c r="BT102" s="87"/>
      <c r="BU102" s="86">
        <f>COUNTIF(BY$9:BY$98,"A+")</f>
        <v>2</v>
      </c>
      <c r="BV102" s="87"/>
      <c r="BW102" s="87"/>
      <c r="BX102" s="87"/>
      <c r="BY102" s="87"/>
      <c r="BZ102" s="87"/>
      <c r="CA102" s="77">
        <f>COUNTIF(CC$9:CC$98,"A+")</f>
        <v>20</v>
      </c>
      <c r="CB102" s="77"/>
      <c r="CC102" s="77"/>
      <c r="CD102" s="77"/>
      <c r="CE102" s="77">
        <f>COUNTIF(CG$9:CG$98,"A+")</f>
        <v>30</v>
      </c>
      <c r="CF102" s="77"/>
      <c r="CG102" s="77"/>
      <c r="CH102" s="77"/>
      <c r="CI102" s="77">
        <f>COUNTIF(CK$9:CK$98,"A+")</f>
        <v>24</v>
      </c>
      <c r="CJ102" s="77"/>
      <c r="CK102" s="77"/>
      <c r="CL102" s="77"/>
      <c r="CM102" s="77">
        <f>COUNTIF(CN$9:CN$98,"A+")</f>
        <v>17</v>
      </c>
      <c r="CN102" s="77"/>
      <c r="CO102" s="77"/>
      <c r="CP102" s="94" t="s">
        <v>33</v>
      </c>
      <c r="CQ102" s="94"/>
      <c r="CR102" s="94"/>
      <c r="CS102" s="69">
        <f>COUNTIF(CS$9:CS$98,"FC")</f>
        <v>20</v>
      </c>
    </row>
    <row r="103" spans="1:101" s="61" customFormat="1" ht="15.75" customHeight="1">
      <c r="B103" s="85" t="s">
        <v>18</v>
      </c>
      <c r="C103" s="85"/>
      <c r="D103" s="86">
        <f>COUNTIF(H$9:H$98,"A")</f>
        <v>23</v>
      </c>
      <c r="E103" s="87"/>
      <c r="F103" s="87"/>
      <c r="G103" s="87"/>
      <c r="H103" s="87"/>
      <c r="I103" s="87"/>
      <c r="J103" s="86">
        <f>COUNTIF(N$9:N$98,"A")</f>
        <v>14</v>
      </c>
      <c r="K103" s="87"/>
      <c r="L103" s="87"/>
      <c r="M103" s="87"/>
      <c r="N103" s="87"/>
      <c r="O103" s="87"/>
      <c r="P103" s="86">
        <f>COUNTIF(T$9:T$98,"A")</f>
        <v>13</v>
      </c>
      <c r="Q103" s="87"/>
      <c r="R103" s="87"/>
      <c r="S103" s="87"/>
      <c r="T103" s="87"/>
      <c r="U103" s="87"/>
      <c r="V103" s="86">
        <f>COUNTIF(Z$9:Z$98,"A")</f>
        <v>6</v>
      </c>
      <c r="W103" s="87"/>
      <c r="X103" s="87"/>
      <c r="Y103" s="87"/>
      <c r="Z103" s="87"/>
      <c r="AA103" s="87"/>
      <c r="AB103" s="86">
        <f>COUNTIF(AF$9:AF$98,"A")</f>
        <v>29</v>
      </c>
      <c r="AC103" s="87"/>
      <c r="AD103" s="87"/>
      <c r="AE103" s="87"/>
      <c r="AF103" s="87"/>
      <c r="AG103" s="87"/>
      <c r="AH103" s="77">
        <f>COUNTIF(AJ$9:AJ$98,"A")</f>
        <v>22</v>
      </c>
      <c r="AI103" s="77"/>
      <c r="AJ103" s="77"/>
      <c r="AK103" s="77"/>
      <c r="AL103" s="77">
        <f>COUNTIF(AN$9:AN$98,"A")</f>
        <v>22</v>
      </c>
      <c r="AM103" s="77"/>
      <c r="AN103" s="77"/>
      <c r="AO103" s="77"/>
      <c r="AP103" s="77">
        <f>COUNTIF(AR$9:AR$98,"A")</f>
        <v>24</v>
      </c>
      <c r="AQ103" s="77"/>
      <c r="AR103" s="77"/>
      <c r="AS103" s="77"/>
      <c r="AT103" s="77">
        <f>COUNTIF(AU$9:AU$98,"A")</f>
        <v>35</v>
      </c>
      <c r="AU103" s="77"/>
      <c r="AV103" s="77"/>
      <c r="AW103" s="86">
        <f>COUNTIF(BA$9:BA$98,"A")</f>
        <v>13</v>
      </c>
      <c r="AX103" s="87"/>
      <c r="AY103" s="87"/>
      <c r="AZ103" s="87"/>
      <c r="BA103" s="87"/>
      <c r="BB103" s="87"/>
      <c r="BC103" s="86">
        <f>COUNTIF(BG$9:BG$98,"A")</f>
        <v>24</v>
      </c>
      <c r="BD103" s="87"/>
      <c r="BE103" s="87"/>
      <c r="BF103" s="87"/>
      <c r="BG103" s="87"/>
      <c r="BH103" s="87"/>
      <c r="BI103" s="86">
        <f>COUNTIF(BM$9:BM$98,"A")</f>
        <v>6</v>
      </c>
      <c r="BJ103" s="87"/>
      <c r="BK103" s="87"/>
      <c r="BL103" s="87"/>
      <c r="BM103" s="87"/>
      <c r="BN103" s="87"/>
      <c r="BO103" s="86">
        <f>COUNTIF(BS$9:BS$98,"A")</f>
        <v>20</v>
      </c>
      <c r="BP103" s="87"/>
      <c r="BQ103" s="87"/>
      <c r="BR103" s="87"/>
      <c r="BS103" s="87"/>
      <c r="BT103" s="87"/>
      <c r="BU103" s="86">
        <f>COUNTIF(BY$9:BY$98,"A")</f>
        <v>9</v>
      </c>
      <c r="BV103" s="87"/>
      <c r="BW103" s="87"/>
      <c r="BX103" s="87"/>
      <c r="BY103" s="87"/>
      <c r="BZ103" s="87"/>
      <c r="CA103" s="77">
        <f>COUNTIF(CC$9:CC$98,"A")</f>
        <v>18</v>
      </c>
      <c r="CB103" s="77"/>
      <c r="CC103" s="77"/>
      <c r="CD103" s="77"/>
      <c r="CE103" s="77">
        <f>COUNTIF(CG$9:CG$98,"A")</f>
        <v>24</v>
      </c>
      <c r="CF103" s="77"/>
      <c r="CG103" s="77"/>
      <c r="CH103" s="77"/>
      <c r="CI103" s="77">
        <f>COUNTIF(CK$9:CK$98,"A")</f>
        <v>14</v>
      </c>
      <c r="CJ103" s="77"/>
      <c r="CK103" s="77"/>
      <c r="CL103" s="77"/>
      <c r="CM103" s="77">
        <f>COUNTIF(CN$9:CN$98,"A")</f>
        <v>27</v>
      </c>
      <c r="CN103" s="77"/>
      <c r="CO103" s="77"/>
      <c r="CP103" s="94" t="s">
        <v>34</v>
      </c>
      <c r="CQ103" s="94"/>
      <c r="CR103" s="94"/>
      <c r="CS103" s="69">
        <f>COUNTIF(CS$9:CS$98,"HSC")</f>
        <v>9</v>
      </c>
    </row>
    <row r="104" spans="1:101" s="61" customFormat="1" ht="15.75" customHeight="1">
      <c r="B104" s="85" t="s">
        <v>19</v>
      </c>
      <c r="C104" s="85"/>
      <c r="D104" s="86">
        <f>COUNTIF(H$9:H$98,"B+")</f>
        <v>13</v>
      </c>
      <c r="E104" s="87"/>
      <c r="F104" s="87"/>
      <c r="G104" s="87"/>
      <c r="H104" s="87"/>
      <c r="I104" s="87"/>
      <c r="J104" s="86">
        <f>COUNTIF(N$9:N$98,"B+")</f>
        <v>6</v>
      </c>
      <c r="K104" s="87"/>
      <c r="L104" s="87"/>
      <c r="M104" s="87"/>
      <c r="N104" s="87"/>
      <c r="O104" s="87"/>
      <c r="P104" s="86">
        <f>COUNTIF(T$9:T$98,"B+")</f>
        <v>14</v>
      </c>
      <c r="Q104" s="87"/>
      <c r="R104" s="87"/>
      <c r="S104" s="87"/>
      <c r="T104" s="87"/>
      <c r="U104" s="87"/>
      <c r="V104" s="86">
        <f>COUNTIF(Z$9:Z$98,"B+")</f>
        <v>14</v>
      </c>
      <c r="W104" s="87"/>
      <c r="X104" s="87"/>
      <c r="Y104" s="87"/>
      <c r="Z104" s="87"/>
      <c r="AA104" s="87"/>
      <c r="AB104" s="86">
        <f>COUNTIF(AF$9:AF$98,"B+")</f>
        <v>18</v>
      </c>
      <c r="AC104" s="87"/>
      <c r="AD104" s="87"/>
      <c r="AE104" s="87"/>
      <c r="AF104" s="87"/>
      <c r="AG104" s="87"/>
      <c r="AH104" s="77">
        <f>COUNTIF(AJ$9:AJ$98,"B+")</f>
        <v>12</v>
      </c>
      <c r="AI104" s="77"/>
      <c r="AJ104" s="77"/>
      <c r="AK104" s="77"/>
      <c r="AL104" s="77">
        <f>COUNTIF(AN$9:AN$98,"B+")</f>
        <v>12</v>
      </c>
      <c r="AM104" s="77"/>
      <c r="AN104" s="77"/>
      <c r="AO104" s="77"/>
      <c r="AP104" s="77">
        <f>COUNTIF(AR$9:AR$98,"B+")</f>
        <v>5</v>
      </c>
      <c r="AQ104" s="77"/>
      <c r="AR104" s="77"/>
      <c r="AS104" s="77"/>
      <c r="AT104" s="77">
        <f>COUNTIF(AU$9:AU$98,"B+")</f>
        <v>2</v>
      </c>
      <c r="AU104" s="77"/>
      <c r="AV104" s="77"/>
      <c r="AW104" s="86">
        <f>COUNTIF(BA$9:BA$98,"B+")</f>
        <v>8</v>
      </c>
      <c r="AX104" s="87"/>
      <c r="AY104" s="87"/>
      <c r="AZ104" s="87"/>
      <c r="BA104" s="87"/>
      <c r="BB104" s="87"/>
      <c r="BC104" s="86">
        <f>COUNTIF(BG$9:BG$98,"B+")</f>
        <v>17</v>
      </c>
      <c r="BD104" s="87"/>
      <c r="BE104" s="87"/>
      <c r="BF104" s="87"/>
      <c r="BG104" s="87"/>
      <c r="BH104" s="87"/>
      <c r="BI104" s="86">
        <f>COUNTIF(BM$9:BM$98,"B+")</f>
        <v>16</v>
      </c>
      <c r="BJ104" s="87"/>
      <c r="BK104" s="87"/>
      <c r="BL104" s="87"/>
      <c r="BM104" s="87"/>
      <c r="BN104" s="87"/>
      <c r="BO104" s="86">
        <f>COUNTIF(BS$9:BS$98,"B+")</f>
        <v>17</v>
      </c>
      <c r="BP104" s="87"/>
      <c r="BQ104" s="87"/>
      <c r="BR104" s="87"/>
      <c r="BS104" s="87"/>
      <c r="BT104" s="87"/>
      <c r="BU104" s="86">
        <f>COUNTIF(BY$9:BY$98,"B+")</f>
        <v>9</v>
      </c>
      <c r="BV104" s="87"/>
      <c r="BW104" s="87"/>
      <c r="BX104" s="87"/>
      <c r="BY104" s="87"/>
      <c r="BZ104" s="87"/>
      <c r="CA104" s="77">
        <f>COUNTIF(CC$9:CC$98,"B+")</f>
        <v>4</v>
      </c>
      <c r="CB104" s="77"/>
      <c r="CC104" s="77"/>
      <c r="CD104" s="77"/>
      <c r="CE104" s="77">
        <f>COUNTIF(CG$9:CG$98,"B+")</f>
        <v>3</v>
      </c>
      <c r="CF104" s="77"/>
      <c r="CG104" s="77"/>
      <c r="CH104" s="77"/>
      <c r="CI104" s="77">
        <f>COUNTIF(CK$9:CK$98,"B+")</f>
        <v>4</v>
      </c>
      <c r="CJ104" s="77"/>
      <c r="CK104" s="77"/>
      <c r="CL104" s="77"/>
      <c r="CM104" s="77">
        <f>COUNTIF(CN$9:CN$98,"B+")</f>
        <v>1</v>
      </c>
      <c r="CN104" s="77"/>
      <c r="CO104" s="77"/>
      <c r="CP104" s="94" t="s">
        <v>35</v>
      </c>
      <c r="CQ104" s="94"/>
      <c r="CR104" s="94"/>
      <c r="CS104" s="69">
        <f>COUNTIF(CS$9:CS$98,"SC")</f>
        <v>8</v>
      </c>
    </row>
    <row r="105" spans="1:101" s="61" customFormat="1" ht="15.75" customHeight="1">
      <c r="B105" s="85" t="s">
        <v>20</v>
      </c>
      <c r="C105" s="85"/>
      <c r="D105" s="86">
        <f>COUNTIF(H$9:H$98,"B")</f>
        <v>17</v>
      </c>
      <c r="E105" s="87"/>
      <c r="F105" s="87"/>
      <c r="G105" s="87"/>
      <c r="H105" s="87"/>
      <c r="I105" s="87"/>
      <c r="J105" s="86">
        <f>COUNTIF(N$9:N$98,"B")</f>
        <v>24</v>
      </c>
      <c r="K105" s="87"/>
      <c r="L105" s="87"/>
      <c r="M105" s="87"/>
      <c r="N105" s="87"/>
      <c r="O105" s="87"/>
      <c r="P105" s="86">
        <f>COUNTIF(T$9:T$98,"B")</f>
        <v>13</v>
      </c>
      <c r="Q105" s="87"/>
      <c r="R105" s="87"/>
      <c r="S105" s="87"/>
      <c r="T105" s="87"/>
      <c r="U105" s="87"/>
      <c r="V105" s="86">
        <f>COUNTIF(Z$9:Z$98,"B")</f>
        <v>23</v>
      </c>
      <c r="W105" s="87"/>
      <c r="X105" s="87"/>
      <c r="Y105" s="87"/>
      <c r="Z105" s="87"/>
      <c r="AA105" s="87"/>
      <c r="AB105" s="86">
        <f>COUNTIF(AF$9:AF$98,"B")</f>
        <v>17</v>
      </c>
      <c r="AC105" s="87"/>
      <c r="AD105" s="87"/>
      <c r="AE105" s="87"/>
      <c r="AF105" s="87"/>
      <c r="AG105" s="87"/>
      <c r="AH105" s="77">
        <f>COUNTIF(AJ$9:AJ$98,"B")</f>
        <v>8</v>
      </c>
      <c r="AI105" s="77"/>
      <c r="AJ105" s="77"/>
      <c r="AK105" s="77"/>
      <c r="AL105" s="77">
        <f>COUNTIF(AN$9:AN$98,"B")</f>
        <v>14</v>
      </c>
      <c r="AM105" s="77"/>
      <c r="AN105" s="77"/>
      <c r="AO105" s="77"/>
      <c r="AP105" s="77">
        <f>COUNTIF(AR$9:AR$98,"B")</f>
        <v>5</v>
      </c>
      <c r="AQ105" s="77"/>
      <c r="AR105" s="77"/>
      <c r="AS105" s="77"/>
      <c r="AT105" s="77">
        <f>COUNTIF(AU$9:AU$98,"B")</f>
        <v>4</v>
      </c>
      <c r="AU105" s="77"/>
      <c r="AV105" s="77"/>
      <c r="AW105" s="86">
        <f>COUNTIF(BA$9:BA$98,"B")</f>
        <v>11</v>
      </c>
      <c r="AX105" s="87"/>
      <c r="AY105" s="87"/>
      <c r="AZ105" s="87"/>
      <c r="BA105" s="87"/>
      <c r="BB105" s="87"/>
      <c r="BC105" s="86">
        <f>COUNTIF(BG$9:BG$98,"B")</f>
        <v>16</v>
      </c>
      <c r="BD105" s="87"/>
      <c r="BE105" s="87"/>
      <c r="BF105" s="87"/>
      <c r="BG105" s="87"/>
      <c r="BH105" s="87"/>
      <c r="BI105" s="86">
        <f>COUNTIF(BM$9:BM$98,"B")</f>
        <v>5</v>
      </c>
      <c r="BJ105" s="87"/>
      <c r="BK105" s="87"/>
      <c r="BL105" s="87"/>
      <c r="BM105" s="87"/>
      <c r="BN105" s="87"/>
      <c r="BO105" s="86">
        <f>COUNTIF(BS$9:BS$98,"B")</f>
        <v>11</v>
      </c>
      <c r="BP105" s="87"/>
      <c r="BQ105" s="87"/>
      <c r="BR105" s="87"/>
      <c r="BS105" s="87"/>
      <c r="BT105" s="87"/>
      <c r="BU105" s="86">
        <f>COUNTIF(BY$9:BY$98,"B")</f>
        <v>14</v>
      </c>
      <c r="BV105" s="87"/>
      <c r="BW105" s="87"/>
      <c r="BX105" s="87"/>
      <c r="BY105" s="87"/>
      <c r="BZ105" s="87"/>
      <c r="CA105" s="77">
        <f>COUNTIF(CC$9:CC$98,"B")</f>
        <v>8</v>
      </c>
      <c r="CB105" s="77"/>
      <c r="CC105" s="77"/>
      <c r="CD105" s="77"/>
      <c r="CE105" s="77">
        <f>COUNTIF(CG$9:CG$98,"B")</f>
        <v>10</v>
      </c>
      <c r="CF105" s="77"/>
      <c r="CG105" s="77"/>
      <c r="CH105" s="77"/>
      <c r="CI105" s="77">
        <f>COUNTIF(CK$9:CK$98,"B")</f>
        <v>10</v>
      </c>
      <c r="CJ105" s="77"/>
      <c r="CK105" s="77"/>
      <c r="CL105" s="77"/>
      <c r="CM105" s="77">
        <f>COUNTIF(CN$9:CN$98,"B")</f>
        <v>2</v>
      </c>
      <c r="CN105" s="77"/>
      <c r="CO105" s="77"/>
      <c r="CP105" s="94" t="s">
        <v>36</v>
      </c>
      <c r="CQ105" s="94"/>
      <c r="CR105" s="94"/>
      <c r="CS105" s="69">
        <f>COUNTIF(CS$9:CS$98,"Pass")</f>
        <v>1</v>
      </c>
    </row>
    <row r="106" spans="1:101" s="61" customFormat="1" ht="15.75" customHeight="1">
      <c r="B106" s="85" t="s">
        <v>21</v>
      </c>
      <c r="C106" s="85"/>
      <c r="D106" s="86">
        <f>COUNTIF(H$9:H$98,"C")</f>
        <v>9</v>
      </c>
      <c r="E106" s="87"/>
      <c r="F106" s="87"/>
      <c r="G106" s="87"/>
      <c r="H106" s="87"/>
      <c r="I106" s="87"/>
      <c r="J106" s="86">
        <f>COUNTIF(N$9:N$98,"C")</f>
        <v>26</v>
      </c>
      <c r="K106" s="87"/>
      <c r="L106" s="87"/>
      <c r="M106" s="87"/>
      <c r="N106" s="87"/>
      <c r="O106" s="87"/>
      <c r="P106" s="86">
        <f>COUNTIF(T$9:T$98,"C")</f>
        <v>25</v>
      </c>
      <c r="Q106" s="87"/>
      <c r="R106" s="87"/>
      <c r="S106" s="87"/>
      <c r="T106" s="87"/>
      <c r="U106" s="87"/>
      <c r="V106" s="86">
        <f>COUNTIF(Z$9:Z$98,"C")</f>
        <v>23</v>
      </c>
      <c r="W106" s="87"/>
      <c r="X106" s="87"/>
      <c r="Y106" s="87"/>
      <c r="Z106" s="87"/>
      <c r="AA106" s="87"/>
      <c r="AB106" s="86">
        <f>COUNTIF(AF$9:AF$98,"C")</f>
        <v>5</v>
      </c>
      <c r="AC106" s="87"/>
      <c r="AD106" s="87"/>
      <c r="AE106" s="87"/>
      <c r="AF106" s="87"/>
      <c r="AG106" s="87"/>
      <c r="AH106" s="77">
        <f>COUNTIF(AJ$9:AJ$98,"C")</f>
        <v>7</v>
      </c>
      <c r="AI106" s="77"/>
      <c r="AJ106" s="77"/>
      <c r="AK106" s="77"/>
      <c r="AL106" s="77">
        <f>COUNTIF(AN$9:AN$98,"C")</f>
        <v>5</v>
      </c>
      <c r="AM106" s="77"/>
      <c r="AN106" s="77"/>
      <c r="AO106" s="77"/>
      <c r="AP106" s="77">
        <f>COUNTIF(AR$9:AR$98,"C")</f>
        <v>5</v>
      </c>
      <c r="AQ106" s="77"/>
      <c r="AR106" s="77"/>
      <c r="AS106" s="77"/>
      <c r="AT106" s="77">
        <f>COUNTIF(AU$9:AU$98,"C")</f>
        <v>7</v>
      </c>
      <c r="AU106" s="77"/>
      <c r="AV106" s="77"/>
      <c r="AW106" s="86">
        <f>COUNTIF(BA$9:BA$98,"C")</f>
        <v>14</v>
      </c>
      <c r="AX106" s="87"/>
      <c r="AY106" s="87"/>
      <c r="AZ106" s="87"/>
      <c r="BA106" s="87"/>
      <c r="BB106" s="87"/>
      <c r="BC106" s="86">
        <f>COUNTIF(BG$9:BG$98,"C")</f>
        <v>7</v>
      </c>
      <c r="BD106" s="87"/>
      <c r="BE106" s="87"/>
      <c r="BF106" s="87"/>
      <c r="BG106" s="87"/>
      <c r="BH106" s="87"/>
      <c r="BI106" s="86">
        <f>COUNTIF(BM$9:BM$98,"C")</f>
        <v>17</v>
      </c>
      <c r="BJ106" s="87"/>
      <c r="BK106" s="87"/>
      <c r="BL106" s="87"/>
      <c r="BM106" s="87"/>
      <c r="BN106" s="87"/>
      <c r="BO106" s="86">
        <f>COUNTIF(BS$9:BS$98,"C")</f>
        <v>12</v>
      </c>
      <c r="BP106" s="87"/>
      <c r="BQ106" s="87"/>
      <c r="BR106" s="87"/>
      <c r="BS106" s="87"/>
      <c r="BT106" s="87"/>
      <c r="BU106" s="86">
        <f>COUNTIF(BY$9:BY$98,"C")</f>
        <v>20</v>
      </c>
      <c r="BV106" s="87"/>
      <c r="BW106" s="87"/>
      <c r="BX106" s="87"/>
      <c r="BY106" s="87"/>
      <c r="BZ106" s="87"/>
      <c r="CA106" s="77">
        <f>COUNTIF(CC$9:CC$98,"C")</f>
        <v>5</v>
      </c>
      <c r="CB106" s="77"/>
      <c r="CC106" s="77"/>
      <c r="CD106" s="77"/>
      <c r="CE106" s="77">
        <f>COUNTIF(CG$9:CG$98,"C")</f>
        <v>2</v>
      </c>
      <c r="CF106" s="77"/>
      <c r="CG106" s="77"/>
      <c r="CH106" s="77"/>
      <c r="CI106" s="77">
        <f>COUNTIF(CK$9:CK$98,"C")</f>
        <v>7</v>
      </c>
      <c r="CJ106" s="77"/>
      <c r="CK106" s="77"/>
      <c r="CL106" s="77"/>
      <c r="CM106" s="77">
        <f>COUNTIF(CN$9:CN$98,"C")</f>
        <v>7</v>
      </c>
      <c r="CN106" s="77"/>
      <c r="CO106" s="77"/>
      <c r="CP106" s="94" t="s">
        <v>37</v>
      </c>
      <c r="CQ106" s="94"/>
      <c r="CR106" s="94"/>
      <c r="CS106" s="69">
        <f>COUNTIF(CS$9:CS$98,"Fail")</f>
        <v>38</v>
      </c>
    </row>
    <row r="107" spans="1:101" s="61" customFormat="1" ht="15.75" customHeight="1">
      <c r="B107" s="85" t="s">
        <v>22</v>
      </c>
      <c r="C107" s="85"/>
      <c r="D107" s="86">
        <f>COUNTIF(H$9:H$98,"P")</f>
        <v>12</v>
      </c>
      <c r="E107" s="87"/>
      <c r="F107" s="87"/>
      <c r="G107" s="87"/>
      <c r="H107" s="87"/>
      <c r="I107" s="87"/>
      <c r="J107" s="86">
        <f>COUNTIF(N$9:N$98,"P")</f>
        <v>12</v>
      </c>
      <c r="K107" s="87"/>
      <c r="L107" s="87"/>
      <c r="M107" s="87"/>
      <c r="N107" s="87"/>
      <c r="O107" s="87"/>
      <c r="P107" s="86">
        <f>COUNTIF(T$9:T$98,"P")</f>
        <v>7</v>
      </c>
      <c r="Q107" s="87"/>
      <c r="R107" s="87"/>
      <c r="S107" s="87"/>
      <c r="T107" s="87"/>
      <c r="U107" s="87"/>
      <c r="V107" s="86">
        <f>COUNTIF(Z$9:Z$98,"P")</f>
        <v>16</v>
      </c>
      <c r="W107" s="87"/>
      <c r="X107" s="87"/>
      <c r="Y107" s="87"/>
      <c r="Z107" s="87"/>
      <c r="AA107" s="87"/>
      <c r="AB107" s="86">
        <f>COUNTIF(AF$9:AF$98,"P")</f>
        <v>4</v>
      </c>
      <c r="AC107" s="87"/>
      <c r="AD107" s="87"/>
      <c r="AE107" s="87"/>
      <c r="AF107" s="87"/>
      <c r="AG107" s="87"/>
      <c r="AH107" s="77">
        <f>COUNTIF(AJ$9:AJ$98,"P")</f>
        <v>0</v>
      </c>
      <c r="AI107" s="77"/>
      <c r="AJ107" s="77"/>
      <c r="AK107" s="77"/>
      <c r="AL107" s="77">
        <f>COUNTIF(AN$9:AN$98,"P")</f>
        <v>0</v>
      </c>
      <c r="AM107" s="77"/>
      <c r="AN107" s="77"/>
      <c r="AO107" s="77"/>
      <c r="AP107" s="77">
        <f>COUNTIF(AR$9:AR$98,"P")</f>
        <v>2</v>
      </c>
      <c r="AQ107" s="77"/>
      <c r="AR107" s="77"/>
      <c r="AS107" s="77"/>
      <c r="AT107" s="77">
        <f>COUNTIF(AU$9:AU$98,"P")</f>
        <v>1</v>
      </c>
      <c r="AU107" s="77"/>
      <c r="AV107" s="77"/>
      <c r="AW107" s="86">
        <f>COUNTIF(BA$9:BA$98,"P")</f>
        <v>12</v>
      </c>
      <c r="AX107" s="87"/>
      <c r="AY107" s="87"/>
      <c r="AZ107" s="87"/>
      <c r="BA107" s="87"/>
      <c r="BB107" s="87"/>
      <c r="BC107" s="86">
        <f>COUNTIF(BG$9:BG$98,"P")</f>
        <v>9</v>
      </c>
      <c r="BD107" s="87"/>
      <c r="BE107" s="87"/>
      <c r="BF107" s="87"/>
      <c r="BG107" s="87"/>
      <c r="BH107" s="87"/>
      <c r="BI107" s="86">
        <f>COUNTIF(BM$9:BM$98,"P")</f>
        <v>16</v>
      </c>
      <c r="BJ107" s="87"/>
      <c r="BK107" s="87"/>
      <c r="BL107" s="87"/>
      <c r="BM107" s="87"/>
      <c r="BN107" s="87"/>
      <c r="BO107" s="86">
        <f>COUNTIF(BS$9:BS$98,"P")</f>
        <v>6</v>
      </c>
      <c r="BP107" s="87"/>
      <c r="BQ107" s="87"/>
      <c r="BR107" s="87"/>
      <c r="BS107" s="87"/>
      <c r="BT107" s="87"/>
      <c r="BU107" s="86">
        <f>COUNTIF(BY$9:BY$98,"P")</f>
        <v>17</v>
      </c>
      <c r="BV107" s="87"/>
      <c r="BW107" s="87"/>
      <c r="BX107" s="87"/>
      <c r="BY107" s="87"/>
      <c r="BZ107" s="87"/>
      <c r="CA107" s="77">
        <f>COUNTIF(CC$9:CC$98,"P")</f>
        <v>2</v>
      </c>
      <c r="CB107" s="77"/>
      <c r="CC107" s="77"/>
      <c r="CD107" s="77"/>
      <c r="CE107" s="77">
        <f>COUNTIF(CG$9:CG$98,"P")</f>
        <v>1</v>
      </c>
      <c r="CF107" s="77"/>
      <c r="CG107" s="77"/>
      <c r="CH107" s="77"/>
      <c r="CI107" s="77">
        <f>COUNTIF(CK$9:CK$98,"P")</f>
        <v>1</v>
      </c>
      <c r="CJ107" s="77"/>
      <c r="CK107" s="77"/>
      <c r="CL107" s="77"/>
      <c r="CM107" s="77">
        <f>COUNTIF(CN$9:CN$98,"P")</f>
        <v>0</v>
      </c>
      <c r="CN107" s="77"/>
      <c r="CO107" s="77"/>
      <c r="CP107" s="94" t="s">
        <v>29</v>
      </c>
      <c r="CQ107" s="94"/>
      <c r="CR107" s="94"/>
      <c r="CS107" s="69">
        <f>SUM(CS101:CS105)</f>
        <v>52</v>
      </c>
    </row>
    <row r="108" spans="1:101" s="61" customFormat="1" ht="15.75" customHeight="1">
      <c r="B108" s="85" t="s">
        <v>23</v>
      </c>
      <c r="C108" s="85"/>
      <c r="D108" s="86">
        <f>COUNTIF(H$9:H$98,"F")</f>
        <v>3</v>
      </c>
      <c r="E108" s="87"/>
      <c r="F108" s="87"/>
      <c r="G108" s="87"/>
      <c r="H108" s="87"/>
      <c r="I108" s="87"/>
      <c r="J108" s="86">
        <f>COUNTIF(N$9:N$98,"F")</f>
        <v>5</v>
      </c>
      <c r="K108" s="87"/>
      <c r="L108" s="87"/>
      <c r="M108" s="87"/>
      <c r="N108" s="87"/>
      <c r="O108" s="87"/>
      <c r="P108" s="86">
        <f>COUNTIF(T$9:T$98,"F")</f>
        <v>15</v>
      </c>
      <c r="Q108" s="87"/>
      <c r="R108" s="87"/>
      <c r="S108" s="87"/>
      <c r="T108" s="87"/>
      <c r="U108" s="87"/>
      <c r="V108" s="86">
        <f>COUNTIF(Z$9:Z$98,"F")</f>
        <v>7</v>
      </c>
      <c r="W108" s="87"/>
      <c r="X108" s="87"/>
      <c r="Y108" s="87"/>
      <c r="Z108" s="87"/>
      <c r="AA108" s="87"/>
      <c r="AB108" s="86">
        <f>COUNTIF(AF$9:AF$98,"F")</f>
        <v>1</v>
      </c>
      <c r="AC108" s="87"/>
      <c r="AD108" s="87"/>
      <c r="AE108" s="87"/>
      <c r="AF108" s="87"/>
      <c r="AG108" s="87"/>
      <c r="AH108" s="77">
        <f>COUNTIF(AJ$9:AJ$98,"F")</f>
        <v>0</v>
      </c>
      <c r="AI108" s="77"/>
      <c r="AJ108" s="77"/>
      <c r="AK108" s="77"/>
      <c r="AL108" s="77">
        <f>COUNTIF(AN$9:AN$98,"F")</f>
        <v>1</v>
      </c>
      <c r="AM108" s="77"/>
      <c r="AN108" s="77"/>
      <c r="AO108" s="77"/>
      <c r="AP108" s="77">
        <f>COUNTIF(AR$9:AR$98,"F")</f>
        <v>1</v>
      </c>
      <c r="AQ108" s="77"/>
      <c r="AR108" s="77"/>
      <c r="AS108" s="77"/>
      <c r="AT108" s="77">
        <f>COUNTIF(AU$9:AU$98,"F")</f>
        <v>0</v>
      </c>
      <c r="AU108" s="77"/>
      <c r="AV108" s="77"/>
      <c r="AW108" s="86">
        <f>COUNTIF(BA$9:BA$98,"F")</f>
        <v>22</v>
      </c>
      <c r="AX108" s="87"/>
      <c r="AY108" s="87"/>
      <c r="AZ108" s="87"/>
      <c r="BA108" s="87"/>
      <c r="BB108" s="87"/>
      <c r="BC108" s="86">
        <f>COUNTIF(BG$9:BG$98,"F")</f>
        <v>3</v>
      </c>
      <c r="BD108" s="87"/>
      <c r="BE108" s="87"/>
      <c r="BF108" s="87"/>
      <c r="BG108" s="87"/>
      <c r="BH108" s="87"/>
      <c r="BI108" s="86">
        <f>COUNTIF(BM$9:BM$98,"F")</f>
        <v>26</v>
      </c>
      <c r="BJ108" s="87"/>
      <c r="BK108" s="87"/>
      <c r="BL108" s="87"/>
      <c r="BM108" s="87"/>
      <c r="BN108" s="87"/>
      <c r="BO108" s="86">
        <f>COUNTIF(BS$9:BS$98,"F")</f>
        <v>7</v>
      </c>
      <c r="BP108" s="87"/>
      <c r="BQ108" s="87"/>
      <c r="BR108" s="87"/>
      <c r="BS108" s="87"/>
      <c r="BT108" s="87"/>
      <c r="BU108" s="86">
        <f>COUNTIF(BY$9:BY$98,"F")</f>
        <v>19</v>
      </c>
      <c r="BV108" s="87"/>
      <c r="BW108" s="87"/>
      <c r="BX108" s="87"/>
      <c r="BY108" s="87"/>
      <c r="BZ108" s="87"/>
      <c r="CA108" s="77">
        <f>COUNTIF(CC$9:CC$98,"F")</f>
        <v>8</v>
      </c>
      <c r="CB108" s="77"/>
      <c r="CC108" s="77"/>
      <c r="CD108" s="77"/>
      <c r="CE108" s="77">
        <f>COUNTIF(CG$9:CG$98,"F")</f>
        <v>7</v>
      </c>
      <c r="CF108" s="77"/>
      <c r="CG108" s="77"/>
      <c r="CH108" s="77"/>
      <c r="CI108" s="77">
        <f>COUNTIF(CK$9:CK$98,"F")</f>
        <v>6</v>
      </c>
      <c r="CJ108" s="77"/>
      <c r="CK108" s="77"/>
      <c r="CL108" s="77"/>
      <c r="CM108" s="77">
        <f>COUNTIF(CN$9:CN$98,"F")</f>
        <v>0</v>
      </c>
      <c r="CN108" s="77"/>
      <c r="CO108" s="77"/>
      <c r="CP108" s="94" t="s">
        <v>38</v>
      </c>
      <c r="CQ108" s="94"/>
      <c r="CR108" s="94"/>
      <c r="CS108" s="69">
        <f>SUM(CS101:CS106)</f>
        <v>90</v>
      </c>
    </row>
    <row r="109" spans="1:101" s="61" customFormat="1" ht="15.75" customHeight="1">
      <c r="B109" s="85" t="s">
        <v>29</v>
      </c>
      <c r="C109" s="85"/>
      <c r="D109" s="86">
        <f>SUM(D101:I107)</f>
        <v>87</v>
      </c>
      <c r="E109" s="87"/>
      <c r="F109" s="87"/>
      <c r="G109" s="87"/>
      <c r="H109" s="87"/>
      <c r="I109" s="87"/>
      <c r="J109" s="86">
        <f t="shared" ref="J109" si="39">SUM(J101:O107)</f>
        <v>85</v>
      </c>
      <c r="K109" s="87"/>
      <c r="L109" s="87"/>
      <c r="M109" s="87"/>
      <c r="N109" s="87"/>
      <c r="O109" s="87"/>
      <c r="P109" s="86">
        <f t="shared" ref="P109" si="40">SUM(P101:U107)</f>
        <v>75</v>
      </c>
      <c r="Q109" s="87"/>
      <c r="R109" s="87"/>
      <c r="S109" s="87"/>
      <c r="T109" s="87"/>
      <c r="U109" s="87"/>
      <c r="V109" s="86">
        <f t="shared" ref="V109" si="41">SUM(V101:AA107)</f>
        <v>83</v>
      </c>
      <c r="W109" s="87"/>
      <c r="X109" s="87"/>
      <c r="Y109" s="87"/>
      <c r="Z109" s="87"/>
      <c r="AA109" s="87"/>
      <c r="AB109" s="86">
        <f>SUM(AB101:AG107)</f>
        <v>89</v>
      </c>
      <c r="AC109" s="87"/>
      <c r="AD109" s="87"/>
      <c r="AE109" s="87"/>
      <c r="AF109" s="87"/>
      <c r="AG109" s="87"/>
      <c r="AH109" s="77">
        <f t="shared" ref="AH109" si="42">SUM(AH101:AK107)</f>
        <v>90</v>
      </c>
      <c r="AI109" s="77"/>
      <c r="AJ109" s="77"/>
      <c r="AK109" s="77"/>
      <c r="AL109" s="77">
        <f t="shared" ref="AL109" si="43">SUM(AL101:AO107)</f>
        <v>89</v>
      </c>
      <c r="AM109" s="77"/>
      <c r="AN109" s="77"/>
      <c r="AO109" s="77"/>
      <c r="AP109" s="77">
        <f t="shared" ref="AP109" si="44">SUM(AP101:AS107)</f>
        <v>89</v>
      </c>
      <c r="AQ109" s="77"/>
      <c r="AR109" s="77"/>
      <c r="AS109" s="77"/>
      <c r="AT109" s="77">
        <f>SUM(AT101:AV107)</f>
        <v>90</v>
      </c>
      <c r="AU109" s="77"/>
      <c r="AV109" s="77"/>
      <c r="AW109" s="86">
        <f>SUM(AW101:BB107)</f>
        <v>68</v>
      </c>
      <c r="AX109" s="87"/>
      <c r="AY109" s="87"/>
      <c r="AZ109" s="87"/>
      <c r="BA109" s="87"/>
      <c r="BB109" s="87"/>
      <c r="BC109" s="86">
        <f t="shared" ref="BC109" si="45">SUM(BC101:BH107)</f>
        <v>87</v>
      </c>
      <c r="BD109" s="87"/>
      <c r="BE109" s="87"/>
      <c r="BF109" s="87"/>
      <c r="BG109" s="87"/>
      <c r="BH109" s="87"/>
      <c r="BI109" s="86">
        <f t="shared" ref="BI109" si="46">SUM(BI101:BN107)</f>
        <v>64</v>
      </c>
      <c r="BJ109" s="87"/>
      <c r="BK109" s="87"/>
      <c r="BL109" s="87"/>
      <c r="BM109" s="87"/>
      <c r="BN109" s="87"/>
      <c r="BO109" s="86">
        <f t="shared" ref="BO109" si="47">SUM(BO101:BT107)</f>
        <v>83</v>
      </c>
      <c r="BP109" s="87"/>
      <c r="BQ109" s="87"/>
      <c r="BR109" s="87"/>
      <c r="BS109" s="87"/>
      <c r="BT109" s="87"/>
      <c r="BU109" s="86">
        <f>SUM(BU101:BZ107)</f>
        <v>71</v>
      </c>
      <c r="BV109" s="87"/>
      <c r="BW109" s="87"/>
      <c r="BX109" s="87"/>
      <c r="BY109" s="87"/>
      <c r="BZ109" s="87"/>
      <c r="CA109" s="77">
        <f t="shared" ref="CA109" si="48">SUM(CA101:CD107)</f>
        <v>82</v>
      </c>
      <c r="CB109" s="77"/>
      <c r="CC109" s="77"/>
      <c r="CD109" s="77"/>
      <c r="CE109" s="77">
        <f t="shared" ref="CE109" si="49">SUM(CE101:CH107)</f>
        <v>83</v>
      </c>
      <c r="CF109" s="77"/>
      <c r="CG109" s="77"/>
      <c r="CH109" s="77"/>
      <c r="CI109" s="77">
        <f t="shared" ref="CI109" si="50">SUM(CI101:CL107)</f>
        <v>84</v>
      </c>
      <c r="CJ109" s="77"/>
      <c r="CK109" s="77"/>
      <c r="CL109" s="77"/>
      <c r="CM109" s="77">
        <f>SUM(CM101:CO107)</f>
        <v>90</v>
      </c>
      <c r="CN109" s="77"/>
      <c r="CO109" s="77"/>
      <c r="CP109" s="92" t="s">
        <v>40</v>
      </c>
      <c r="CQ109" s="92"/>
      <c r="CR109" s="92"/>
      <c r="CS109" s="63">
        <f>(CS107/CS108)</f>
        <v>0.57777777777777772</v>
      </c>
    </row>
    <row r="110" spans="1:101" s="61" customFormat="1" ht="15.75" customHeight="1">
      <c r="B110" s="85" t="s">
        <v>30</v>
      </c>
      <c r="C110" s="85"/>
      <c r="D110" s="86">
        <f>D108</f>
        <v>3</v>
      </c>
      <c r="E110" s="87"/>
      <c r="F110" s="87"/>
      <c r="G110" s="87"/>
      <c r="H110" s="87"/>
      <c r="I110" s="87"/>
      <c r="J110" s="86">
        <f t="shared" ref="J110" si="51">J108</f>
        <v>5</v>
      </c>
      <c r="K110" s="87"/>
      <c r="L110" s="87"/>
      <c r="M110" s="87"/>
      <c r="N110" s="87"/>
      <c r="O110" s="87"/>
      <c r="P110" s="86">
        <f t="shared" ref="P110" si="52">P108</f>
        <v>15</v>
      </c>
      <c r="Q110" s="87"/>
      <c r="R110" s="87"/>
      <c r="S110" s="87"/>
      <c r="T110" s="87"/>
      <c r="U110" s="87"/>
      <c r="V110" s="86">
        <f t="shared" ref="V110" si="53">V108</f>
        <v>7</v>
      </c>
      <c r="W110" s="87"/>
      <c r="X110" s="87"/>
      <c r="Y110" s="87"/>
      <c r="Z110" s="87"/>
      <c r="AA110" s="87"/>
      <c r="AB110" s="86">
        <f t="shared" ref="AB110" si="54">AB108</f>
        <v>1</v>
      </c>
      <c r="AC110" s="87"/>
      <c r="AD110" s="87"/>
      <c r="AE110" s="87"/>
      <c r="AF110" s="87"/>
      <c r="AG110" s="87"/>
      <c r="AH110" s="77">
        <f t="shared" ref="AH110" si="55">AH108</f>
        <v>0</v>
      </c>
      <c r="AI110" s="77"/>
      <c r="AJ110" s="77"/>
      <c r="AK110" s="77"/>
      <c r="AL110" s="77">
        <f t="shared" ref="AL110" si="56">AL108</f>
        <v>1</v>
      </c>
      <c r="AM110" s="77"/>
      <c r="AN110" s="77"/>
      <c r="AO110" s="77"/>
      <c r="AP110" s="77">
        <f t="shared" ref="AP110" si="57">AP108</f>
        <v>1</v>
      </c>
      <c r="AQ110" s="77"/>
      <c r="AR110" s="77"/>
      <c r="AS110" s="77"/>
      <c r="AT110" s="77">
        <f>AT108</f>
        <v>0</v>
      </c>
      <c r="AU110" s="77"/>
      <c r="AV110" s="77"/>
      <c r="AW110" s="86">
        <f>AW108</f>
        <v>22</v>
      </c>
      <c r="AX110" s="87"/>
      <c r="AY110" s="87"/>
      <c r="AZ110" s="87"/>
      <c r="BA110" s="87"/>
      <c r="BB110" s="87"/>
      <c r="BC110" s="86">
        <f t="shared" ref="BC110" si="58">BC108</f>
        <v>3</v>
      </c>
      <c r="BD110" s="87"/>
      <c r="BE110" s="87"/>
      <c r="BF110" s="87"/>
      <c r="BG110" s="87"/>
      <c r="BH110" s="87"/>
      <c r="BI110" s="86">
        <f t="shared" ref="BI110" si="59">BI108</f>
        <v>26</v>
      </c>
      <c r="BJ110" s="87"/>
      <c r="BK110" s="87"/>
      <c r="BL110" s="87"/>
      <c r="BM110" s="87"/>
      <c r="BN110" s="87"/>
      <c r="BO110" s="86">
        <f t="shared" ref="BO110" si="60">BO108</f>
        <v>7</v>
      </c>
      <c r="BP110" s="87"/>
      <c r="BQ110" s="87"/>
      <c r="BR110" s="87"/>
      <c r="BS110" s="87"/>
      <c r="BT110" s="87"/>
      <c r="BU110" s="86">
        <f t="shared" ref="BU110" si="61">BU108</f>
        <v>19</v>
      </c>
      <c r="BV110" s="87"/>
      <c r="BW110" s="87"/>
      <c r="BX110" s="87"/>
      <c r="BY110" s="87"/>
      <c r="BZ110" s="87"/>
      <c r="CA110" s="77">
        <f t="shared" ref="CA110" si="62">CA108</f>
        <v>8</v>
      </c>
      <c r="CB110" s="77"/>
      <c r="CC110" s="77"/>
      <c r="CD110" s="77"/>
      <c r="CE110" s="77">
        <f t="shared" ref="CE110" si="63">CE108</f>
        <v>7</v>
      </c>
      <c r="CF110" s="77"/>
      <c r="CG110" s="77"/>
      <c r="CH110" s="77"/>
      <c r="CI110" s="77">
        <f t="shared" ref="CI110" si="64">CI108</f>
        <v>6</v>
      </c>
      <c r="CJ110" s="77"/>
      <c r="CK110" s="77"/>
      <c r="CL110" s="77"/>
      <c r="CM110" s="77">
        <f>CM108</f>
        <v>0</v>
      </c>
      <c r="CN110" s="77"/>
      <c r="CO110" s="77"/>
      <c r="CP110" s="64"/>
      <c r="CQ110" s="64"/>
      <c r="CR110" s="64"/>
      <c r="CS110" s="64"/>
    </row>
    <row r="111" spans="1:101" s="61" customFormat="1" ht="15.75" customHeight="1">
      <c r="B111" s="85" t="s">
        <v>24</v>
      </c>
      <c r="C111" s="85"/>
      <c r="D111" s="90">
        <f>D110/(D110+D109)%</f>
        <v>3.333333333333333</v>
      </c>
      <c r="E111" s="91"/>
      <c r="F111" s="91"/>
      <c r="G111" s="91"/>
      <c r="H111" s="91"/>
      <c r="I111" s="91"/>
      <c r="J111" s="90">
        <f t="shared" ref="J111" si="65">J110/(J110+J109)%</f>
        <v>5.5555555555555554</v>
      </c>
      <c r="K111" s="91"/>
      <c r="L111" s="91"/>
      <c r="M111" s="91"/>
      <c r="N111" s="91"/>
      <c r="O111" s="91"/>
      <c r="P111" s="90">
        <f t="shared" ref="P111" si="66">P110/(P110+P109)%</f>
        <v>16.666666666666668</v>
      </c>
      <c r="Q111" s="91"/>
      <c r="R111" s="91"/>
      <c r="S111" s="91"/>
      <c r="T111" s="91"/>
      <c r="U111" s="91"/>
      <c r="V111" s="90">
        <f t="shared" ref="V111" si="67">V110/(V110+V109)%</f>
        <v>7.7777777777777777</v>
      </c>
      <c r="W111" s="91"/>
      <c r="X111" s="91"/>
      <c r="Y111" s="91"/>
      <c r="Z111" s="91"/>
      <c r="AA111" s="91"/>
      <c r="AB111" s="90">
        <f t="shared" ref="AB111" si="68">AB110/(AB110+AB109)%</f>
        <v>1.1111111111111112</v>
      </c>
      <c r="AC111" s="91"/>
      <c r="AD111" s="91"/>
      <c r="AE111" s="91"/>
      <c r="AF111" s="91"/>
      <c r="AG111" s="91"/>
      <c r="AH111" s="83">
        <f t="shared" ref="AH111" si="69">AH110/(AH110+AH109)%</f>
        <v>0</v>
      </c>
      <c r="AI111" s="83"/>
      <c r="AJ111" s="83"/>
      <c r="AK111" s="83"/>
      <c r="AL111" s="83">
        <f t="shared" ref="AL111" si="70">AL110/(AL110+AL109)%</f>
        <v>1.1111111111111112</v>
      </c>
      <c r="AM111" s="83"/>
      <c r="AN111" s="83"/>
      <c r="AO111" s="83"/>
      <c r="AP111" s="83">
        <f t="shared" ref="AP111" si="71">AP110/(AP110+AP109)%</f>
        <v>1.1111111111111112</v>
      </c>
      <c r="AQ111" s="83"/>
      <c r="AR111" s="83"/>
      <c r="AS111" s="83"/>
      <c r="AT111" s="77">
        <f t="shared" ref="AT111" si="72">AT110/(AT110+AT109)%</f>
        <v>0</v>
      </c>
      <c r="AU111" s="77"/>
      <c r="AV111" s="77"/>
      <c r="AW111" s="90">
        <f>AW110/(AW110+AW109)%</f>
        <v>24.444444444444443</v>
      </c>
      <c r="AX111" s="91"/>
      <c r="AY111" s="91"/>
      <c r="AZ111" s="91"/>
      <c r="BA111" s="91"/>
      <c r="BB111" s="91"/>
      <c r="BC111" s="90">
        <f t="shared" ref="BC111" si="73">BC110/(BC110+BC109)%</f>
        <v>3.333333333333333</v>
      </c>
      <c r="BD111" s="91"/>
      <c r="BE111" s="91"/>
      <c r="BF111" s="91"/>
      <c r="BG111" s="91"/>
      <c r="BH111" s="91"/>
      <c r="BI111" s="90">
        <f t="shared" ref="BI111" si="74">BI110/(BI110+BI109)%</f>
        <v>28.888888888888889</v>
      </c>
      <c r="BJ111" s="91"/>
      <c r="BK111" s="91"/>
      <c r="BL111" s="91"/>
      <c r="BM111" s="91"/>
      <c r="BN111" s="91"/>
      <c r="BO111" s="90">
        <f t="shared" ref="BO111" si="75">BO110/(BO110+BO109)%</f>
        <v>7.7777777777777777</v>
      </c>
      <c r="BP111" s="91"/>
      <c r="BQ111" s="91"/>
      <c r="BR111" s="91"/>
      <c r="BS111" s="91"/>
      <c r="BT111" s="91"/>
      <c r="BU111" s="90">
        <f t="shared" ref="BU111" si="76">BU110/(BU110+BU109)%</f>
        <v>21.111111111111111</v>
      </c>
      <c r="BV111" s="91"/>
      <c r="BW111" s="91"/>
      <c r="BX111" s="91"/>
      <c r="BY111" s="91"/>
      <c r="BZ111" s="91"/>
      <c r="CA111" s="83">
        <f t="shared" ref="CA111" si="77">CA110/(CA110+CA109)%</f>
        <v>8.8888888888888893</v>
      </c>
      <c r="CB111" s="83"/>
      <c r="CC111" s="83"/>
      <c r="CD111" s="83"/>
      <c r="CE111" s="83">
        <f t="shared" ref="CE111" si="78">CE110/(CE110+CE109)%</f>
        <v>7.7777777777777777</v>
      </c>
      <c r="CF111" s="83"/>
      <c r="CG111" s="83"/>
      <c r="CH111" s="83"/>
      <c r="CI111" s="83">
        <f t="shared" ref="CI111" si="79">CI110/(CI110+CI109)%</f>
        <v>6.6666666666666661</v>
      </c>
      <c r="CJ111" s="83"/>
      <c r="CK111" s="83"/>
      <c r="CL111" s="83"/>
      <c r="CM111" s="77">
        <f t="shared" ref="CM111" si="80">CM110/(CM110+CM109)%</f>
        <v>0</v>
      </c>
      <c r="CN111" s="77"/>
      <c r="CO111" s="77"/>
      <c r="CP111" s="86" t="s">
        <v>46</v>
      </c>
      <c r="CQ111" s="86"/>
      <c r="CR111" s="65" t="s">
        <v>2</v>
      </c>
      <c r="CS111" s="65">
        <f>COUNTIF(CV$9:CV$98,"1")</f>
        <v>8</v>
      </c>
    </row>
    <row r="112" spans="1:101" s="61" customFormat="1" ht="15.75" customHeight="1">
      <c r="B112" s="85" t="s">
        <v>25</v>
      </c>
      <c r="C112" s="85"/>
      <c r="D112" s="90">
        <f>D109/(D109+D110)%</f>
        <v>96.666666666666657</v>
      </c>
      <c r="E112" s="91"/>
      <c r="F112" s="91"/>
      <c r="G112" s="91"/>
      <c r="H112" s="91"/>
      <c r="I112" s="91"/>
      <c r="J112" s="90">
        <f t="shared" ref="J112" si="81">J109/(J109+J110)%</f>
        <v>94.444444444444443</v>
      </c>
      <c r="K112" s="91"/>
      <c r="L112" s="91"/>
      <c r="M112" s="91"/>
      <c r="N112" s="91"/>
      <c r="O112" s="91"/>
      <c r="P112" s="90">
        <f t="shared" ref="P112" si="82">P109/(P109+P110)%</f>
        <v>83.333333333333329</v>
      </c>
      <c r="Q112" s="91"/>
      <c r="R112" s="91"/>
      <c r="S112" s="91"/>
      <c r="T112" s="91"/>
      <c r="U112" s="91"/>
      <c r="V112" s="90">
        <f t="shared" ref="V112" si="83">V109/(V109+V110)%</f>
        <v>92.222222222222214</v>
      </c>
      <c r="W112" s="91"/>
      <c r="X112" s="91"/>
      <c r="Y112" s="91"/>
      <c r="Z112" s="91"/>
      <c r="AA112" s="91"/>
      <c r="AB112" s="90">
        <f t="shared" ref="AB112" si="84">AB109/(AB109+AB110)%</f>
        <v>98.888888888888886</v>
      </c>
      <c r="AC112" s="91"/>
      <c r="AD112" s="91"/>
      <c r="AE112" s="91"/>
      <c r="AF112" s="91"/>
      <c r="AG112" s="91"/>
      <c r="AH112" s="83">
        <f t="shared" ref="AH112" si="85">AH109/(AH109+AH110)%</f>
        <v>100</v>
      </c>
      <c r="AI112" s="83"/>
      <c r="AJ112" s="83"/>
      <c r="AK112" s="83"/>
      <c r="AL112" s="83">
        <f t="shared" ref="AL112" si="86">AL109/(AL109+AL110)%</f>
        <v>98.888888888888886</v>
      </c>
      <c r="AM112" s="83"/>
      <c r="AN112" s="83"/>
      <c r="AO112" s="83"/>
      <c r="AP112" s="83">
        <f t="shared" ref="AP112" si="87">AP109/(AP109+AP110)%</f>
        <v>98.888888888888886</v>
      </c>
      <c r="AQ112" s="83"/>
      <c r="AR112" s="83"/>
      <c r="AS112" s="83"/>
      <c r="AT112" s="77">
        <f t="shared" ref="AT112" si="88">AT109/(AT109+AT110)%</f>
        <v>100</v>
      </c>
      <c r="AU112" s="77"/>
      <c r="AV112" s="77"/>
      <c r="AW112" s="90">
        <f>AW109/(AW109+AW110)%</f>
        <v>75.555555555555557</v>
      </c>
      <c r="AX112" s="91"/>
      <c r="AY112" s="91"/>
      <c r="AZ112" s="91"/>
      <c r="BA112" s="91"/>
      <c r="BB112" s="91"/>
      <c r="BC112" s="90">
        <f t="shared" ref="BC112" si="89">BC109/(BC109+BC110)%</f>
        <v>96.666666666666657</v>
      </c>
      <c r="BD112" s="91"/>
      <c r="BE112" s="91"/>
      <c r="BF112" s="91"/>
      <c r="BG112" s="91"/>
      <c r="BH112" s="91"/>
      <c r="BI112" s="90">
        <f t="shared" ref="BI112" si="90">BI109/(BI109+BI110)%</f>
        <v>71.111111111111114</v>
      </c>
      <c r="BJ112" s="91"/>
      <c r="BK112" s="91"/>
      <c r="BL112" s="91"/>
      <c r="BM112" s="91"/>
      <c r="BN112" s="91"/>
      <c r="BO112" s="90">
        <f t="shared" ref="BO112" si="91">BO109/(BO109+BO110)%</f>
        <v>92.222222222222214</v>
      </c>
      <c r="BP112" s="91"/>
      <c r="BQ112" s="91"/>
      <c r="BR112" s="91"/>
      <c r="BS112" s="91"/>
      <c r="BT112" s="91"/>
      <c r="BU112" s="90">
        <f t="shared" ref="BU112" si="92">BU109/(BU109+BU110)%</f>
        <v>78.888888888888886</v>
      </c>
      <c r="BV112" s="91"/>
      <c r="BW112" s="91"/>
      <c r="BX112" s="91"/>
      <c r="BY112" s="91"/>
      <c r="BZ112" s="91"/>
      <c r="CA112" s="83">
        <f t="shared" ref="CA112" si="93">CA109/(CA109+CA110)%</f>
        <v>91.111111111111114</v>
      </c>
      <c r="CB112" s="83"/>
      <c r="CC112" s="83"/>
      <c r="CD112" s="83"/>
      <c r="CE112" s="83">
        <f t="shared" ref="CE112" si="94">CE109/(CE109+CE110)%</f>
        <v>92.222222222222214</v>
      </c>
      <c r="CF112" s="83"/>
      <c r="CG112" s="83"/>
      <c r="CH112" s="83"/>
      <c r="CI112" s="83">
        <f t="shared" ref="CI112" si="95">CI109/(CI109+CI110)%</f>
        <v>93.333333333333329</v>
      </c>
      <c r="CJ112" s="83"/>
      <c r="CK112" s="83"/>
      <c r="CL112" s="83"/>
      <c r="CM112" s="77">
        <f t="shared" ref="CM112" si="96">CM109/(CM109+CM110)%</f>
        <v>100</v>
      </c>
      <c r="CN112" s="77"/>
      <c r="CO112" s="77"/>
      <c r="CP112" s="86"/>
      <c r="CQ112" s="86"/>
      <c r="CR112" s="65" t="s">
        <v>47</v>
      </c>
      <c r="CS112" s="65">
        <f>COUNTIF(CV$9:CV$98,"2")</f>
        <v>10</v>
      </c>
    </row>
    <row r="113" spans="2:97" s="61" customFormat="1">
      <c r="B113" s="85" t="s">
        <v>27</v>
      </c>
      <c r="C113" s="85"/>
      <c r="D113" s="86">
        <f>COUNTIF(G9:G98,1)+COUNTIF(G9:G98,2)</f>
        <v>0</v>
      </c>
      <c r="E113" s="87"/>
      <c r="F113" s="87"/>
      <c r="G113" s="87"/>
      <c r="H113" s="87"/>
      <c r="I113" s="87"/>
      <c r="J113" s="86">
        <f>COUNTIF(M9:M98,1)+COUNTIF(M9:M98,2)</f>
        <v>2</v>
      </c>
      <c r="K113" s="87"/>
      <c r="L113" s="87"/>
      <c r="M113" s="87"/>
      <c r="N113" s="87"/>
      <c r="O113" s="87"/>
      <c r="P113" s="86">
        <f>COUNTIF(S9:S98,1)+COUNTIF(S9:S98,2)</f>
        <v>4</v>
      </c>
      <c r="Q113" s="87"/>
      <c r="R113" s="87"/>
      <c r="S113" s="87"/>
      <c r="T113" s="87"/>
      <c r="U113" s="87"/>
      <c r="V113" s="86">
        <f>COUNTIF(Y9:Y98,1)+COUNTIF(Y9:Y98,2)</f>
        <v>0</v>
      </c>
      <c r="W113" s="87"/>
      <c r="X113" s="87"/>
      <c r="Y113" s="87"/>
      <c r="Z113" s="87"/>
      <c r="AA113" s="87"/>
      <c r="AB113" s="86">
        <f>COUNTIF(AE9:AE98,1)+COUNTIF(AE9:AE98,2)</f>
        <v>0</v>
      </c>
      <c r="AC113" s="87"/>
      <c r="AD113" s="87"/>
      <c r="AE113" s="87"/>
      <c r="AF113" s="87"/>
      <c r="AG113" s="87"/>
      <c r="AH113" s="77">
        <f>COUNTIF(AI9:AI98,"AB")</f>
        <v>0</v>
      </c>
      <c r="AI113" s="77"/>
      <c r="AJ113" s="77"/>
      <c r="AK113" s="77"/>
      <c r="AL113" s="77">
        <f>COUNTIF(AM9:AM98,"AB")</f>
        <v>0</v>
      </c>
      <c r="AM113" s="77"/>
      <c r="AN113" s="77"/>
      <c r="AO113" s="77"/>
      <c r="AP113" s="77">
        <f>COUNTIF(AQ9:AQ98,"AB")</f>
        <v>0</v>
      </c>
      <c r="AQ113" s="77"/>
      <c r="AR113" s="77"/>
      <c r="AS113" s="77"/>
      <c r="AT113" s="77">
        <f>COUNTIF(AT9:AT98,"AB")</f>
        <v>0</v>
      </c>
      <c r="AU113" s="77"/>
      <c r="AV113" s="77"/>
      <c r="AW113" s="86">
        <f>COUNTIF(AZ9:AZ98,1)+COUNTIF(AZ9:AZ98,2)</f>
        <v>3</v>
      </c>
      <c r="AX113" s="87"/>
      <c r="AY113" s="87"/>
      <c r="AZ113" s="87"/>
      <c r="BA113" s="87"/>
      <c r="BB113" s="87"/>
      <c r="BC113" s="86">
        <f>COUNTIF(BF9:BF98,1)+COUNTIF(BF9:BF98,2)</f>
        <v>1</v>
      </c>
      <c r="BD113" s="87"/>
      <c r="BE113" s="87"/>
      <c r="BF113" s="87"/>
      <c r="BG113" s="87"/>
      <c r="BH113" s="87"/>
      <c r="BI113" s="86">
        <f>COUNTIF(BL9:BL98,1)+COUNTIF(BL9:BL98,2)</f>
        <v>5</v>
      </c>
      <c r="BJ113" s="87"/>
      <c r="BK113" s="87"/>
      <c r="BL113" s="87"/>
      <c r="BM113" s="87"/>
      <c r="BN113" s="87"/>
      <c r="BO113" s="86">
        <f>COUNTIF(BR9:BR98,1)+COUNTIF(BR9:BR98,2)</f>
        <v>1</v>
      </c>
      <c r="BP113" s="87"/>
      <c r="BQ113" s="87"/>
      <c r="BR113" s="87"/>
      <c r="BS113" s="87"/>
      <c r="BT113" s="87"/>
      <c r="BU113" s="86">
        <f>COUNTIF(BX9:BX98,1)+COUNTIF(BX9:BX98,2)</f>
        <v>2</v>
      </c>
      <c r="BV113" s="87"/>
      <c r="BW113" s="87"/>
      <c r="BX113" s="87"/>
      <c r="BY113" s="87"/>
      <c r="BZ113" s="87"/>
      <c r="CA113" s="77">
        <f>COUNTIF(CB9:CB98,"AB")</f>
        <v>4</v>
      </c>
      <c r="CB113" s="77"/>
      <c r="CC113" s="77"/>
      <c r="CD113" s="77"/>
      <c r="CE113" s="77">
        <f>COUNTIF(CF9:CF98,"AB")</f>
        <v>4</v>
      </c>
      <c r="CF113" s="77"/>
      <c r="CG113" s="77"/>
      <c r="CH113" s="77"/>
      <c r="CI113" s="77">
        <f>COUNTIF(CJ9:CJ98,"AB")</f>
        <v>4</v>
      </c>
      <c r="CJ113" s="77"/>
      <c r="CK113" s="77"/>
      <c r="CL113" s="77"/>
      <c r="CM113" s="77">
        <f>COUNTIF(CM9:CM98,"AB")</f>
        <v>0</v>
      </c>
      <c r="CN113" s="77"/>
      <c r="CO113" s="77"/>
      <c r="CP113" s="86"/>
      <c r="CQ113" s="86"/>
      <c r="CR113" s="65" t="s">
        <v>48</v>
      </c>
      <c r="CS113" s="65">
        <f>COUNTIF(CV$9:CV$98,"3")</f>
        <v>6</v>
      </c>
    </row>
    <row r="114" spans="2:97" s="61" customFormat="1">
      <c r="B114" s="85" t="s">
        <v>28</v>
      </c>
      <c r="C114" s="85"/>
      <c r="D114" s="86">
        <f>COUNTIF(G9:G98,0)</f>
        <v>90</v>
      </c>
      <c r="E114" s="87"/>
      <c r="F114" s="87"/>
      <c r="G114" s="87"/>
      <c r="H114" s="87"/>
      <c r="I114" s="87"/>
      <c r="J114" s="86">
        <f>COUNTIF(M9:M98,0)</f>
        <v>88</v>
      </c>
      <c r="K114" s="87"/>
      <c r="L114" s="87"/>
      <c r="M114" s="87"/>
      <c r="N114" s="87"/>
      <c r="O114" s="87"/>
      <c r="P114" s="86">
        <f>COUNTIF(S9:S98,0)</f>
        <v>86</v>
      </c>
      <c r="Q114" s="87"/>
      <c r="R114" s="87"/>
      <c r="S114" s="87"/>
      <c r="T114" s="87"/>
      <c r="U114" s="87"/>
      <c r="V114" s="86">
        <f>COUNTIF(Y9:Y98,0)</f>
        <v>90</v>
      </c>
      <c r="W114" s="87"/>
      <c r="X114" s="87"/>
      <c r="Y114" s="87"/>
      <c r="Z114" s="87"/>
      <c r="AA114" s="87"/>
      <c r="AB114" s="86">
        <f>COUNTIF(AE9:AE98,0)</f>
        <v>90</v>
      </c>
      <c r="AC114" s="87"/>
      <c r="AD114" s="87"/>
      <c r="AE114" s="87"/>
      <c r="AF114" s="87"/>
      <c r="AG114" s="87"/>
      <c r="AH114" s="77">
        <f>COUNT(AI9:AI98)</f>
        <v>90</v>
      </c>
      <c r="AI114" s="77"/>
      <c r="AJ114" s="77"/>
      <c r="AK114" s="77"/>
      <c r="AL114" s="77">
        <f>COUNT(AM9:AM98)</f>
        <v>90</v>
      </c>
      <c r="AM114" s="77"/>
      <c r="AN114" s="77"/>
      <c r="AO114" s="77"/>
      <c r="AP114" s="77">
        <f>COUNT(AQ9:AQ98)</f>
        <v>90</v>
      </c>
      <c r="AQ114" s="77"/>
      <c r="AR114" s="77"/>
      <c r="AS114" s="77"/>
      <c r="AT114" s="77">
        <f>COUNT(AT9:AT98)</f>
        <v>90</v>
      </c>
      <c r="AU114" s="77"/>
      <c r="AV114" s="77"/>
      <c r="AW114" s="86">
        <f>COUNTIF(AZ9:AZ98,0)</f>
        <v>87</v>
      </c>
      <c r="AX114" s="87"/>
      <c r="AY114" s="87"/>
      <c r="AZ114" s="87"/>
      <c r="BA114" s="87"/>
      <c r="BB114" s="87"/>
      <c r="BC114" s="86">
        <f>COUNTIF(BF9:BF98,0)</f>
        <v>89</v>
      </c>
      <c r="BD114" s="87"/>
      <c r="BE114" s="87"/>
      <c r="BF114" s="87"/>
      <c r="BG114" s="87"/>
      <c r="BH114" s="87"/>
      <c r="BI114" s="86">
        <f>COUNTIF(BL9:BL98,0)</f>
        <v>85</v>
      </c>
      <c r="BJ114" s="87"/>
      <c r="BK114" s="87"/>
      <c r="BL114" s="87"/>
      <c r="BM114" s="87"/>
      <c r="BN114" s="87"/>
      <c r="BO114" s="86">
        <f>COUNTIF(BR9:BR98,0)</f>
        <v>89</v>
      </c>
      <c r="BP114" s="87"/>
      <c r="BQ114" s="87"/>
      <c r="BR114" s="87"/>
      <c r="BS114" s="87"/>
      <c r="BT114" s="87"/>
      <c r="BU114" s="86">
        <f>COUNTIF(BX9:BX98,0)</f>
        <v>88</v>
      </c>
      <c r="BV114" s="87"/>
      <c r="BW114" s="87"/>
      <c r="BX114" s="87"/>
      <c r="BY114" s="87"/>
      <c r="BZ114" s="87"/>
      <c r="CA114" s="77">
        <f>COUNT(CB9:CB98)</f>
        <v>86</v>
      </c>
      <c r="CB114" s="77"/>
      <c r="CC114" s="77"/>
      <c r="CD114" s="77"/>
      <c r="CE114" s="77">
        <f>COUNT(CF9:CF98)</f>
        <v>86</v>
      </c>
      <c r="CF114" s="77"/>
      <c r="CG114" s="77"/>
      <c r="CH114" s="77"/>
      <c r="CI114" s="77">
        <f>COUNT(CJ9:CJ98)</f>
        <v>86</v>
      </c>
      <c r="CJ114" s="77"/>
      <c r="CK114" s="77"/>
      <c r="CL114" s="77"/>
      <c r="CM114" s="77">
        <f>COUNT(CM9:CM98)</f>
        <v>90</v>
      </c>
      <c r="CN114" s="77"/>
      <c r="CO114" s="77"/>
      <c r="CP114" s="86"/>
      <c r="CQ114" s="86"/>
      <c r="CR114" s="65" t="s">
        <v>49</v>
      </c>
      <c r="CS114" s="65">
        <f>COUNTIF(CV$9:CV$98,"4")</f>
        <v>1</v>
      </c>
    </row>
    <row r="115" spans="2:97" s="61" customFormat="1">
      <c r="B115" s="85" t="s">
        <v>26</v>
      </c>
      <c r="C115" s="85"/>
      <c r="D115" s="86">
        <f>D114+D113</f>
        <v>90</v>
      </c>
      <c r="E115" s="87"/>
      <c r="F115" s="87"/>
      <c r="G115" s="87"/>
      <c r="H115" s="87"/>
      <c r="I115" s="87"/>
      <c r="J115" s="86">
        <f t="shared" ref="J115" si="97">J114+J113</f>
        <v>90</v>
      </c>
      <c r="K115" s="87"/>
      <c r="L115" s="87"/>
      <c r="M115" s="87"/>
      <c r="N115" s="87"/>
      <c r="O115" s="87"/>
      <c r="P115" s="86">
        <f t="shared" ref="P115" si="98">P114+P113</f>
        <v>90</v>
      </c>
      <c r="Q115" s="87"/>
      <c r="R115" s="87"/>
      <c r="S115" s="87"/>
      <c r="T115" s="87"/>
      <c r="U115" s="87"/>
      <c r="V115" s="86">
        <f t="shared" ref="V115" si="99">V114+V113</f>
        <v>90</v>
      </c>
      <c r="W115" s="87"/>
      <c r="X115" s="87"/>
      <c r="Y115" s="87"/>
      <c r="Z115" s="87"/>
      <c r="AA115" s="87"/>
      <c r="AB115" s="86">
        <f t="shared" ref="AB115" si="100">AB114+AB113</f>
        <v>90</v>
      </c>
      <c r="AC115" s="87"/>
      <c r="AD115" s="87"/>
      <c r="AE115" s="87"/>
      <c r="AF115" s="87"/>
      <c r="AG115" s="87"/>
      <c r="AH115" s="77">
        <f t="shared" ref="AH115" si="101">AH113+AH114</f>
        <v>90</v>
      </c>
      <c r="AI115" s="77"/>
      <c r="AJ115" s="77"/>
      <c r="AK115" s="77"/>
      <c r="AL115" s="77">
        <f t="shared" ref="AL115" si="102">AL113+AL114</f>
        <v>90</v>
      </c>
      <c r="AM115" s="77"/>
      <c r="AN115" s="77"/>
      <c r="AO115" s="77"/>
      <c r="AP115" s="77">
        <f t="shared" ref="AP115" si="103">AP113+AP114</f>
        <v>90</v>
      </c>
      <c r="AQ115" s="77"/>
      <c r="AR115" s="77"/>
      <c r="AS115" s="77"/>
      <c r="AT115" s="77">
        <f>AT113+AT114</f>
        <v>90</v>
      </c>
      <c r="AU115" s="77"/>
      <c r="AV115" s="77"/>
      <c r="AW115" s="86">
        <f>AW114+AW113</f>
        <v>90</v>
      </c>
      <c r="AX115" s="87"/>
      <c r="AY115" s="87"/>
      <c r="AZ115" s="87"/>
      <c r="BA115" s="87"/>
      <c r="BB115" s="87"/>
      <c r="BC115" s="86">
        <f t="shared" ref="BC115" si="104">BC114+BC113</f>
        <v>90</v>
      </c>
      <c r="BD115" s="87"/>
      <c r="BE115" s="87"/>
      <c r="BF115" s="87"/>
      <c r="BG115" s="87"/>
      <c r="BH115" s="87"/>
      <c r="BI115" s="86">
        <f t="shared" ref="BI115" si="105">BI114+BI113</f>
        <v>90</v>
      </c>
      <c r="BJ115" s="87"/>
      <c r="BK115" s="87"/>
      <c r="BL115" s="87"/>
      <c r="BM115" s="87"/>
      <c r="BN115" s="87"/>
      <c r="BO115" s="86">
        <f t="shared" ref="BO115" si="106">BO114+BO113</f>
        <v>90</v>
      </c>
      <c r="BP115" s="87"/>
      <c r="BQ115" s="87"/>
      <c r="BR115" s="87"/>
      <c r="BS115" s="87"/>
      <c r="BT115" s="87"/>
      <c r="BU115" s="86">
        <f t="shared" ref="BU115" si="107">BU114+BU113</f>
        <v>90</v>
      </c>
      <c r="BV115" s="87"/>
      <c r="BW115" s="87"/>
      <c r="BX115" s="87"/>
      <c r="BY115" s="87"/>
      <c r="BZ115" s="87"/>
      <c r="CA115" s="77">
        <f>CA113+CA114</f>
        <v>90</v>
      </c>
      <c r="CB115" s="77"/>
      <c r="CC115" s="77"/>
      <c r="CD115" s="77"/>
      <c r="CE115" s="77">
        <f t="shared" ref="CE115" si="108">CE113+CE114</f>
        <v>90</v>
      </c>
      <c r="CF115" s="77"/>
      <c r="CG115" s="77"/>
      <c r="CH115" s="77"/>
      <c r="CI115" s="77">
        <f t="shared" ref="CI115" si="109">CI113+CI114</f>
        <v>90</v>
      </c>
      <c r="CJ115" s="77"/>
      <c r="CK115" s="77"/>
      <c r="CL115" s="77"/>
      <c r="CM115" s="77">
        <f>CM113+CM114</f>
        <v>90</v>
      </c>
      <c r="CN115" s="77"/>
      <c r="CO115" s="77"/>
      <c r="CP115" s="86"/>
      <c r="CQ115" s="86"/>
      <c r="CR115" s="65" t="s">
        <v>50</v>
      </c>
      <c r="CS115" s="65">
        <f>COUNTIF(CV$9:CV$98,"5")</f>
        <v>2</v>
      </c>
    </row>
    <row r="116" spans="2:97" s="61" customFormat="1"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4"/>
      <c r="AT116" s="64"/>
      <c r="AU116" s="64"/>
      <c r="AV116" s="64"/>
      <c r="AW116" s="64"/>
      <c r="AX116" s="64"/>
      <c r="AY116" s="64"/>
      <c r="AZ116" s="64"/>
      <c r="BA116" s="64"/>
      <c r="BB116" s="64"/>
      <c r="BC116" s="64"/>
      <c r="BD116" s="64"/>
      <c r="BE116" s="64"/>
      <c r="BF116" s="64"/>
      <c r="BG116" s="64"/>
      <c r="BH116" s="64"/>
      <c r="BI116" s="64"/>
      <c r="BJ116" s="64"/>
      <c r="BK116" s="64"/>
      <c r="BL116" s="64"/>
      <c r="BM116" s="64"/>
      <c r="BN116" s="64"/>
      <c r="BO116" s="64"/>
      <c r="BP116" s="64"/>
      <c r="BQ116" s="64"/>
      <c r="BR116" s="64"/>
      <c r="BS116" s="64"/>
      <c r="BT116" s="64"/>
      <c r="BU116" s="64"/>
      <c r="BV116" s="64"/>
      <c r="BW116" s="64"/>
      <c r="BX116" s="64"/>
      <c r="BY116" s="64"/>
      <c r="BZ116" s="64"/>
      <c r="CA116" s="64"/>
      <c r="CB116" s="64"/>
      <c r="CC116" s="64"/>
      <c r="CD116" s="64"/>
      <c r="CE116" s="64"/>
      <c r="CF116" s="64"/>
      <c r="CG116" s="64"/>
      <c r="CH116" s="64"/>
      <c r="CI116" s="64"/>
      <c r="CJ116" s="64"/>
      <c r="CK116" s="64"/>
      <c r="CL116" s="64"/>
      <c r="CM116" s="64"/>
      <c r="CN116" s="64"/>
      <c r="CO116" s="64"/>
      <c r="CP116" s="86"/>
      <c r="CQ116" s="86"/>
      <c r="CR116" s="65" t="s">
        <v>3</v>
      </c>
      <c r="CS116" s="65">
        <f>COUNTIF(CV$9:CV$98,"&gt;=6")</f>
        <v>11</v>
      </c>
    </row>
    <row r="117" spans="2:97" s="61" customFormat="1"/>
  </sheetData>
  <mergeCells count="379">
    <mergeCell ref="A1:CW1"/>
    <mergeCell ref="A2:CW2"/>
    <mergeCell ref="A3:CW3"/>
    <mergeCell ref="A4:CW4"/>
    <mergeCell ref="D5:AO5"/>
    <mergeCell ref="AP5:AS5"/>
    <mergeCell ref="AT5:AV5"/>
    <mergeCell ref="AW5:CO5"/>
    <mergeCell ref="AB6:AG6"/>
    <mergeCell ref="AH6:AK6"/>
    <mergeCell ref="AL6:AO6"/>
    <mergeCell ref="AP6:AS6"/>
    <mergeCell ref="AT6:AV6"/>
    <mergeCell ref="A6:A8"/>
    <mergeCell ref="B6:B8"/>
    <mergeCell ref="C6:C8"/>
    <mergeCell ref="D6:I6"/>
    <mergeCell ref="J6:O6"/>
    <mergeCell ref="P6:U6"/>
    <mergeCell ref="O7:O8"/>
    <mergeCell ref="S7:S8"/>
    <mergeCell ref="T7:T8"/>
    <mergeCell ref="U7:U8"/>
    <mergeCell ref="CS6:CS8"/>
    <mergeCell ref="CT6:CT8"/>
    <mergeCell ref="CU6:CU8"/>
    <mergeCell ref="CV6:CV8"/>
    <mergeCell ref="CW6:CW8"/>
    <mergeCell ref="G7:G8"/>
    <mergeCell ref="H7:H8"/>
    <mergeCell ref="I7:I8"/>
    <mergeCell ref="M7:M8"/>
    <mergeCell ref="N7:N8"/>
    <mergeCell ref="CE6:CH6"/>
    <mergeCell ref="CI6:CL6"/>
    <mergeCell ref="CM6:CO6"/>
    <mergeCell ref="CP6:CP7"/>
    <mergeCell ref="CQ6:CQ7"/>
    <mergeCell ref="CR6:CR7"/>
    <mergeCell ref="CO7:CO8"/>
    <mergeCell ref="AW6:BB6"/>
    <mergeCell ref="BC6:BH6"/>
    <mergeCell ref="BI6:BN6"/>
    <mergeCell ref="BO6:BT6"/>
    <mergeCell ref="BU6:BZ6"/>
    <mergeCell ref="CA6:CD6"/>
    <mergeCell ref="V6:AA6"/>
    <mergeCell ref="AJ7:AJ8"/>
    <mergeCell ref="AK7:AK8"/>
    <mergeCell ref="AN7:AN8"/>
    <mergeCell ref="AO7:AO8"/>
    <mergeCell ref="AR7:AR8"/>
    <mergeCell ref="AS7:AS8"/>
    <mergeCell ref="Y7:Y8"/>
    <mergeCell ref="Z7:Z8"/>
    <mergeCell ref="AA7:AA8"/>
    <mergeCell ref="AE7:AE8"/>
    <mergeCell ref="AF7:AF8"/>
    <mergeCell ref="AG7:AG8"/>
    <mergeCell ref="BG7:BG8"/>
    <mergeCell ref="BH7:BH8"/>
    <mergeCell ref="BL7:BL8"/>
    <mergeCell ref="BM7:BM8"/>
    <mergeCell ref="BN7:BN8"/>
    <mergeCell ref="BR7:BR8"/>
    <mergeCell ref="AU7:AU8"/>
    <mergeCell ref="AV7:AV8"/>
    <mergeCell ref="AZ7:AZ8"/>
    <mergeCell ref="BA7:BA8"/>
    <mergeCell ref="BB7:BB8"/>
    <mergeCell ref="BF7:BF8"/>
    <mergeCell ref="CD7:CD8"/>
    <mergeCell ref="CG7:CG8"/>
    <mergeCell ref="CH7:CH8"/>
    <mergeCell ref="CK7:CK8"/>
    <mergeCell ref="CL7:CL8"/>
    <mergeCell ref="CN7:CN8"/>
    <mergeCell ref="BS7:BS8"/>
    <mergeCell ref="BT7:BT8"/>
    <mergeCell ref="BX7:BX8"/>
    <mergeCell ref="BY7:BY8"/>
    <mergeCell ref="BZ7:BZ8"/>
    <mergeCell ref="CC7:CC8"/>
    <mergeCell ref="AT101:AV101"/>
    <mergeCell ref="AW101:BB101"/>
    <mergeCell ref="BC101:BH101"/>
    <mergeCell ref="BI101:BN101"/>
    <mergeCell ref="CP100:CR100"/>
    <mergeCell ref="B101:C101"/>
    <mergeCell ref="D101:I101"/>
    <mergeCell ref="J101:O101"/>
    <mergeCell ref="P101:U101"/>
    <mergeCell ref="V101:AA101"/>
    <mergeCell ref="AB101:AG101"/>
    <mergeCell ref="AH101:AK101"/>
    <mergeCell ref="AL101:AO101"/>
    <mergeCell ref="AP101:AS101"/>
    <mergeCell ref="CA101:CD101"/>
    <mergeCell ref="CE101:CH101"/>
    <mergeCell ref="CI101:CL101"/>
    <mergeCell ref="CM101:CO101"/>
    <mergeCell ref="CP101:CR101"/>
    <mergeCell ref="BO101:BT101"/>
    <mergeCell ref="BU101:BZ101"/>
    <mergeCell ref="CM102:CO102"/>
    <mergeCell ref="CP102:CR102"/>
    <mergeCell ref="B103:C103"/>
    <mergeCell ref="D103:I103"/>
    <mergeCell ref="J103:O103"/>
    <mergeCell ref="P103:U103"/>
    <mergeCell ref="V103:AA103"/>
    <mergeCell ref="AB103:AG103"/>
    <mergeCell ref="AH103:AK103"/>
    <mergeCell ref="BC102:BH102"/>
    <mergeCell ref="BI102:BN102"/>
    <mergeCell ref="BO102:BT102"/>
    <mergeCell ref="BU102:BZ102"/>
    <mergeCell ref="CA102:CD102"/>
    <mergeCell ref="CE102:CH102"/>
    <mergeCell ref="AB102:AG102"/>
    <mergeCell ref="AH102:AK102"/>
    <mergeCell ref="AL102:AO102"/>
    <mergeCell ref="AP102:AS102"/>
    <mergeCell ref="AT102:AV102"/>
    <mergeCell ref="AW102:BB102"/>
    <mergeCell ref="CP103:CR103"/>
    <mergeCell ref="BO103:BT103"/>
    <mergeCell ref="B102:C102"/>
    <mergeCell ref="AB104:AG104"/>
    <mergeCell ref="AH104:AK104"/>
    <mergeCell ref="AL104:AO104"/>
    <mergeCell ref="AP104:AS104"/>
    <mergeCell ref="CI102:CL102"/>
    <mergeCell ref="D102:I102"/>
    <mergeCell ref="J102:O102"/>
    <mergeCell ref="P102:U102"/>
    <mergeCell ref="V102:AA102"/>
    <mergeCell ref="BU103:BZ103"/>
    <mergeCell ref="CA103:CD103"/>
    <mergeCell ref="CE103:CH103"/>
    <mergeCell ref="CI103:CL103"/>
    <mergeCell ref="CM103:CO103"/>
    <mergeCell ref="AL103:AO103"/>
    <mergeCell ref="AP103:AS103"/>
    <mergeCell ref="AT103:AV103"/>
    <mergeCell ref="AW103:BB103"/>
    <mergeCell ref="BC103:BH103"/>
    <mergeCell ref="BI103:BN103"/>
    <mergeCell ref="CA104:CD104"/>
    <mergeCell ref="CE104:CH104"/>
    <mergeCell ref="CI104:CL104"/>
    <mergeCell ref="CM104:CO104"/>
    <mergeCell ref="CP104:CR104"/>
    <mergeCell ref="B105:C105"/>
    <mergeCell ref="D105:I105"/>
    <mergeCell ref="J105:O105"/>
    <mergeCell ref="P105:U105"/>
    <mergeCell ref="V105:AA105"/>
    <mergeCell ref="AT104:AV104"/>
    <mergeCell ref="AW104:BB104"/>
    <mergeCell ref="BC104:BH104"/>
    <mergeCell ref="BI104:BN104"/>
    <mergeCell ref="BO104:BT104"/>
    <mergeCell ref="BU104:BZ104"/>
    <mergeCell ref="CI105:CL105"/>
    <mergeCell ref="CM105:CO105"/>
    <mergeCell ref="CP105:CR105"/>
    <mergeCell ref="BO105:BT105"/>
    <mergeCell ref="BU105:BZ105"/>
    <mergeCell ref="CA105:CD105"/>
    <mergeCell ref="CE105:CH105"/>
    <mergeCell ref="B104:C104"/>
    <mergeCell ref="D104:I104"/>
    <mergeCell ref="J104:O104"/>
    <mergeCell ref="P104:U104"/>
    <mergeCell ref="V104:AA104"/>
    <mergeCell ref="B106:C106"/>
    <mergeCell ref="D106:I106"/>
    <mergeCell ref="J106:O106"/>
    <mergeCell ref="P106:U106"/>
    <mergeCell ref="V106:AA106"/>
    <mergeCell ref="AB106:AG106"/>
    <mergeCell ref="AH106:AK106"/>
    <mergeCell ref="BC105:BH105"/>
    <mergeCell ref="BI105:BN105"/>
    <mergeCell ref="AB105:AG105"/>
    <mergeCell ref="AH105:AK105"/>
    <mergeCell ref="AL105:AO105"/>
    <mergeCell ref="AP105:AS105"/>
    <mergeCell ref="AT105:AV105"/>
    <mergeCell ref="AW105:BB105"/>
    <mergeCell ref="CP106:CR106"/>
    <mergeCell ref="B107:C107"/>
    <mergeCell ref="D107:I107"/>
    <mergeCell ref="J107:O107"/>
    <mergeCell ref="P107:U107"/>
    <mergeCell ref="V107:AA107"/>
    <mergeCell ref="AB107:AG107"/>
    <mergeCell ref="AH107:AK107"/>
    <mergeCell ref="AL107:AO107"/>
    <mergeCell ref="AP107:AS107"/>
    <mergeCell ref="BO106:BT106"/>
    <mergeCell ref="BU106:BZ106"/>
    <mergeCell ref="CA106:CD106"/>
    <mergeCell ref="CE106:CH106"/>
    <mergeCell ref="CI106:CL106"/>
    <mergeCell ref="CM106:CO106"/>
    <mergeCell ref="AL106:AO106"/>
    <mergeCell ref="AP106:AS106"/>
    <mergeCell ref="AT106:AV106"/>
    <mergeCell ref="AW106:BB106"/>
    <mergeCell ref="BC106:BH106"/>
    <mergeCell ref="BI106:BN106"/>
    <mergeCell ref="CA107:CD107"/>
    <mergeCell ref="CE107:CH107"/>
    <mergeCell ref="CI107:CL107"/>
    <mergeCell ref="CM107:CO107"/>
    <mergeCell ref="CP107:CR107"/>
    <mergeCell ref="B108:C108"/>
    <mergeCell ref="D108:I108"/>
    <mergeCell ref="J108:O108"/>
    <mergeCell ref="P108:U108"/>
    <mergeCell ref="V108:AA108"/>
    <mergeCell ref="AT107:AV107"/>
    <mergeCell ref="AW107:BB107"/>
    <mergeCell ref="BC107:BH107"/>
    <mergeCell ref="BI107:BN107"/>
    <mergeCell ref="BO107:BT107"/>
    <mergeCell ref="BU107:BZ107"/>
    <mergeCell ref="CI108:CL108"/>
    <mergeCell ref="CM108:CO108"/>
    <mergeCell ref="CP108:CR108"/>
    <mergeCell ref="BO108:BT108"/>
    <mergeCell ref="BU108:BZ108"/>
    <mergeCell ref="CA108:CD108"/>
    <mergeCell ref="CE108:CH108"/>
    <mergeCell ref="B109:C109"/>
    <mergeCell ref="D109:I109"/>
    <mergeCell ref="J109:O109"/>
    <mergeCell ref="P109:U109"/>
    <mergeCell ref="V109:AA109"/>
    <mergeCell ref="AB109:AG109"/>
    <mergeCell ref="AH109:AK109"/>
    <mergeCell ref="BC108:BH108"/>
    <mergeCell ref="BI108:BN108"/>
    <mergeCell ref="AB108:AG108"/>
    <mergeCell ref="AH108:AK108"/>
    <mergeCell ref="AL108:AO108"/>
    <mergeCell ref="AP108:AS108"/>
    <mergeCell ref="AT108:AV108"/>
    <mergeCell ref="AW108:BB108"/>
    <mergeCell ref="CP109:CR109"/>
    <mergeCell ref="B110:C110"/>
    <mergeCell ref="D110:I110"/>
    <mergeCell ref="J110:O110"/>
    <mergeCell ref="P110:U110"/>
    <mergeCell ref="V110:AA110"/>
    <mergeCell ref="AB110:AG110"/>
    <mergeCell ref="AH110:AK110"/>
    <mergeCell ref="AL110:AO110"/>
    <mergeCell ref="AP110:AS110"/>
    <mergeCell ref="BO109:BT109"/>
    <mergeCell ref="BU109:BZ109"/>
    <mergeCell ref="CA109:CD109"/>
    <mergeCell ref="CE109:CH109"/>
    <mergeCell ref="CI109:CL109"/>
    <mergeCell ref="CM109:CO109"/>
    <mergeCell ref="AL109:AO109"/>
    <mergeCell ref="AP109:AS109"/>
    <mergeCell ref="AT109:AV109"/>
    <mergeCell ref="AW109:BB109"/>
    <mergeCell ref="BC109:BH109"/>
    <mergeCell ref="BI109:BN109"/>
    <mergeCell ref="CA110:CD110"/>
    <mergeCell ref="CE110:CH110"/>
    <mergeCell ref="CI110:CL110"/>
    <mergeCell ref="CM110:CO110"/>
    <mergeCell ref="B111:C111"/>
    <mergeCell ref="D111:I111"/>
    <mergeCell ref="J111:O111"/>
    <mergeCell ref="P111:U111"/>
    <mergeCell ref="V111:AA111"/>
    <mergeCell ref="AB111:AG111"/>
    <mergeCell ref="AT110:AV110"/>
    <mergeCell ref="AW110:BB110"/>
    <mergeCell ref="BC110:BH110"/>
    <mergeCell ref="BI110:BN110"/>
    <mergeCell ref="BO110:BT110"/>
    <mergeCell ref="BU110:BZ110"/>
    <mergeCell ref="CM111:CO111"/>
    <mergeCell ref="CP111:CQ116"/>
    <mergeCell ref="B112:C112"/>
    <mergeCell ref="D112:I112"/>
    <mergeCell ref="J112:O112"/>
    <mergeCell ref="P112:U112"/>
    <mergeCell ref="V112:AA112"/>
    <mergeCell ref="AB112:AG112"/>
    <mergeCell ref="AH112:AK112"/>
    <mergeCell ref="AL112:AO112"/>
    <mergeCell ref="BI111:BN111"/>
    <mergeCell ref="BO111:BT111"/>
    <mergeCell ref="BU111:BZ111"/>
    <mergeCell ref="CA111:CD111"/>
    <mergeCell ref="CE111:CH111"/>
    <mergeCell ref="CI111:CL111"/>
    <mergeCell ref="AH111:AK111"/>
    <mergeCell ref="AL111:AO111"/>
    <mergeCell ref="AP111:AS111"/>
    <mergeCell ref="AT111:AV111"/>
    <mergeCell ref="AW111:BB111"/>
    <mergeCell ref="BC111:BH111"/>
    <mergeCell ref="BU112:BZ112"/>
    <mergeCell ref="CA112:CD112"/>
    <mergeCell ref="CE112:CH112"/>
    <mergeCell ref="CI112:CL112"/>
    <mergeCell ref="CM112:CO112"/>
    <mergeCell ref="B113:C113"/>
    <mergeCell ref="D113:I113"/>
    <mergeCell ref="J113:O113"/>
    <mergeCell ref="P113:U113"/>
    <mergeCell ref="V113:AA113"/>
    <mergeCell ref="AP112:AS112"/>
    <mergeCell ref="AT112:AV112"/>
    <mergeCell ref="AW112:BB112"/>
    <mergeCell ref="BC112:BH112"/>
    <mergeCell ref="BI112:BN112"/>
    <mergeCell ref="BO112:BT112"/>
    <mergeCell ref="CI113:CL113"/>
    <mergeCell ref="CM113:CO113"/>
    <mergeCell ref="BI113:BN113"/>
    <mergeCell ref="BO113:BT113"/>
    <mergeCell ref="BU113:BZ113"/>
    <mergeCell ref="CA113:CD113"/>
    <mergeCell ref="CE113:CH113"/>
    <mergeCell ref="P114:U114"/>
    <mergeCell ref="V114:AA114"/>
    <mergeCell ref="AB114:AG114"/>
    <mergeCell ref="AH114:AK114"/>
    <mergeCell ref="AL114:AO114"/>
    <mergeCell ref="BC113:BH113"/>
    <mergeCell ref="AB113:AG113"/>
    <mergeCell ref="AH113:AK113"/>
    <mergeCell ref="AL113:AO113"/>
    <mergeCell ref="AP113:AS113"/>
    <mergeCell ref="AT113:AV113"/>
    <mergeCell ref="AW113:BB113"/>
    <mergeCell ref="CI114:CL114"/>
    <mergeCell ref="CM114:CO114"/>
    <mergeCell ref="B115:C115"/>
    <mergeCell ref="D115:I115"/>
    <mergeCell ref="J115:O115"/>
    <mergeCell ref="P115:U115"/>
    <mergeCell ref="V115:AA115"/>
    <mergeCell ref="AP114:AS114"/>
    <mergeCell ref="AT114:AV114"/>
    <mergeCell ref="AW114:BB114"/>
    <mergeCell ref="BC114:BH114"/>
    <mergeCell ref="BI114:BN114"/>
    <mergeCell ref="BO114:BT114"/>
    <mergeCell ref="CI115:CL115"/>
    <mergeCell ref="CM115:CO115"/>
    <mergeCell ref="BC115:BH115"/>
    <mergeCell ref="BI115:BN115"/>
    <mergeCell ref="BO115:BT115"/>
    <mergeCell ref="BU115:BZ115"/>
    <mergeCell ref="CA115:CD115"/>
    <mergeCell ref="CE115:CH115"/>
    <mergeCell ref="B114:C114"/>
    <mergeCell ref="D114:I114"/>
    <mergeCell ref="J114:O114"/>
    <mergeCell ref="AB115:AG115"/>
    <mergeCell ref="AH115:AK115"/>
    <mergeCell ref="AL115:AO115"/>
    <mergeCell ref="AP115:AS115"/>
    <mergeCell ref="AT115:AV115"/>
    <mergeCell ref="AW115:BB115"/>
    <mergeCell ref="BU114:BZ114"/>
    <mergeCell ref="CA114:CD114"/>
    <mergeCell ref="CE114:CH114"/>
  </mergeCells>
  <conditionalFormatting sqref="D9:CO98">
    <cfRule type="cellIs" dxfId="1" priority="1" operator="equal">
      <formula>"F"</formula>
    </cfRule>
    <cfRule type="containsText" dxfId="0" priority="2" operator="containsText" text="AB">
      <formula>NOT(ISERROR(SEARCH("AB",D9)))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71"/>
  <sheetViews>
    <sheetView topLeftCell="A3" workbookViewId="0">
      <selection activeCell="F27" sqref="F27"/>
    </sheetView>
  </sheetViews>
  <sheetFormatPr defaultRowHeight="15"/>
  <cols>
    <col min="1" max="1" width="20.140625" customWidth="1"/>
    <col min="2" max="2" width="40.7109375" customWidth="1"/>
    <col min="3" max="3" width="11.5703125" customWidth="1"/>
    <col min="4" max="4" width="13.42578125" customWidth="1"/>
  </cols>
  <sheetData>
    <row r="1" spans="1:4">
      <c r="A1" s="70" t="s">
        <v>291</v>
      </c>
      <c r="B1" s="70" t="s">
        <v>6</v>
      </c>
      <c r="C1" s="70" t="s">
        <v>292</v>
      </c>
      <c r="D1" s="72" t="s">
        <v>293</v>
      </c>
    </row>
    <row r="2" spans="1:4">
      <c r="A2" s="41" t="s">
        <v>179</v>
      </c>
      <c r="B2" s="66" t="s">
        <v>213</v>
      </c>
      <c r="C2" s="71">
        <v>312</v>
      </c>
      <c r="D2" s="73">
        <f>C2/750*100</f>
        <v>41.6</v>
      </c>
    </row>
    <row r="3" spans="1:4">
      <c r="A3" s="41" t="s">
        <v>180</v>
      </c>
      <c r="B3" s="66" t="s">
        <v>214</v>
      </c>
      <c r="C3" s="71">
        <v>587</v>
      </c>
      <c r="D3" s="73">
        <f t="shared" ref="D3:D66" si="0">C3/750*100</f>
        <v>78.266666666666666</v>
      </c>
    </row>
    <row r="4" spans="1:4">
      <c r="A4" s="41" t="s">
        <v>181</v>
      </c>
      <c r="B4" s="66" t="s">
        <v>215</v>
      </c>
      <c r="C4" s="71">
        <v>436</v>
      </c>
      <c r="D4" s="73">
        <f t="shared" si="0"/>
        <v>58.13333333333334</v>
      </c>
    </row>
    <row r="5" spans="1:4">
      <c r="A5" s="41" t="s">
        <v>182</v>
      </c>
      <c r="B5" s="66" t="s">
        <v>216</v>
      </c>
      <c r="C5" s="71">
        <v>520</v>
      </c>
      <c r="D5" s="73">
        <f t="shared" si="0"/>
        <v>69.333333333333343</v>
      </c>
    </row>
    <row r="6" spans="1:4">
      <c r="A6" s="41" t="s">
        <v>183</v>
      </c>
      <c r="B6" s="66" t="s">
        <v>217</v>
      </c>
      <c r="C6" s="71">
        <v>442</v>
      </c>
      <c r="D6" s="73">
        <f t="shared" si="0"/>
        <v>58.933333333333337</v>
      </c>
    </row>
    <row r="7" spans="1:4">
      <c r="A7" s="41" t="s">
        <v>184</v>
      </c>
      <c r="B7" s="66" t="s">
        <v>218</v>
      </c>
      <c r="C7" s="71">
        <v>307</v>
      </c>
      <c r="D7" s="73">
        <f t="shared" si="0"/>
        <v>40.93333333333333</v>
      </c>
    </row>
    <row r="8" spans="1:4">
      <c r="A8" s="41" t="s">
        <v>185</v>
      </c>
      <c r="B8" s="66" t="s">
        <v>219</v>
      </c>
      <c r="C8" s="71">
        <v>483</v>
      </c>
      <c r="D8" s="73">
        <f t="shared" si="0"/>
        <v>64.400000000000006</v>
      </c>
    </row>
    <row r="9" spans="1:4">
      <c r="A9" s="41" t="s">
        <v>186</v>
      </c>
      <c r="B9" s="66" t="s">
        <v>220</v>
      </c>
      <c r="C9" s="71">
        <v>345</v>
      </c>
      <c r="D9" s="73">
        <f t="shared" si="0"/>
        <v>46</v>
      </c>
    </row>
    <row r="10" spans="1:4">
      <c r="A10" s="41" t="s">
        <v>187</v>
      </c>
      <c r="B10" s="66" t="s">
        <v>221</v>
      </c>
      <c r="C10" s="71">
        <v>432</v>
      </c>
      <c r="D10" s="73">
        <f t="shared" si="0"/>
        <v>57.599999999999994</v>
      </c>
    </row>
    <row r="11" spans="1:4">
      <c r="A11" s="41" t="s">
        <v>188</v>
      </c>
      <c r="B11" s="66" t="s">
        <v>222</v>
      </c>
      <c r="C11" s="71">
        <v>363</v>
      </c>
      <c r="D11" s="73">
        <f t="shared" si="0"/>
        <v>48.4</v>
      </c>
    </row>
    <row r="12" spans="1:4">
      <c r="A12" s="41" t="s">
        <v>189</v>
      </c>
      <c r="B12" s="66" t="s">
        <v>223</v>
      </c>
      <c r="C12" s="71">
        <v>543</v>
      </c>
      <c r="D12" s="73">
        <f t="shared" si="0"/>
        <v>72.399999999999991</v>
      </c>
    </row>
    <row r="13" spans="1:4">
      <c r="A13" s="41" t="s">
        <v>128</v>
      </c>
      <c r="B13" s="66" t="s">
        <v>224</v>
      </c>
      <c r="C13" s="71">
        <v>492</v>
      </c>
      <c r="D13" s="73">
        <f t="shared" si="0"/>
        <v>65.600000000000009</v>
      </c>
    </row>
    <row r="14" spans="1:4">
      <c r="A14" s="41" t="s">
        <v>129</v>
      </c>
      <c r="B14" s="66" t="s">
        <v>225</v>
      </c>
      <c r="C14" s="71">
        <v>534</v>
      </c>
      <c r="D14" s="73">
        <f t="shared" si="0"/>
        <v>71.2</v>
      </c>
    </row>
    <row r="15" spans="1:4">
      <c r="A15" s="41" t="s">
        <v>130</v>
      </c>
      <c r="B15" s="66" t="s">
        <v>226</v>
      </c>
      <c r="C15" s="71">
        <v>422</v>
      </c>
      <c r="D15" s="73">
        <f t="shared" si="0"/>
        <v>56.266666666666666</v>
      </c>
    </row>
    <row r="16" spans="1:4">
      <c r="A16" s="41" t="s">
        <v>131</v>
      </c>
      <c r="B16" s="66" t="s">
        <v>227</v>
      </c>
      <c r="C16" s="71">
        <v>232</v>
      </c>
      <c r="D16" s="73">
        <f t="shared" si="0"/>
        <v>30.933333333333334</v>
      </c>
    </row>
    <row r="17" spans="1:4">
      <c r="A17" s="41" t="s">
        <v>190</v>
      </c>
      <c r="B17" s="66" t="s">
        <v>228</v>
      </c>
      <c r="C17" s="71">
        <v>215</v>
      </c>
      <c r="D17" s="73">
        <f t="shared" si="0"/>
        <v>28.666666666666668</v>
      </c>
    </row>
    <row r="18" spans="1:4">
      <c r="A18" s="41" t="s">
        <v>132</v>
      </c>
      <c r="B18" s="66" t="s">
        <v>229</v>
      </c>
      <c r="C18" s="71">
        <v>400</v>
      </c>
      <c r="D18" s="73">
        <f t="shared" si="0"/>
        <v>53.333333333333336</v>
      </c>
    </row>
    <row r="19" spans="1:4">
      <c r="A19" s="41" t="s">
        <v>133</v>
      </c>
      <c r="B19" s="66" t="s">
        <v>230</v>
      </c>
      <c r="C19" s="71">
        <v>449</v>
      </c>
      <c r="D19" s="73">
        <f t="shared" si="0"/>
        <v>59.866666666666667</v>
      </c>
    </row>
    <row r="20" spans="1:4">
      <c r="A20" s="41" t="s">
        <v>134</v>
      </c>
      <c r="B20" s="66" t="s">
        <v>231</v>
      </c>
      <c r="C20" s="71">
        <v>365</v>
      </c>
      <c r="D20" s="73">
        <f t="shared" si="0"/>
        <v>48.666666666666671</v>
      </c>
    </row>
    <row r="21" spans="1:4">
      <c r="A21" s="41" t="s">
        <v>135</v>
      </c>
      <c r="B21" s="66" t="s">
        <v>232</v>
      </c>
      <c r="C21" s="71">
        <v>518</v>
      </c>
      <c r="D21" s="73">
        <f t="shared" si="0"/>
        <v>69.066666666666663</v>
      </c>
    </row>
    <row r="22" spans="1:4">
      <c r="A22" s="41" t="s">
        <v>136</v>
      </c>
      <c r="B22" s="66" t="s">
        <v>233</v>
      </c>
      <c r="C22" s="71">
        <v>311</v>
      </c>
      <c r="D22" s="73">
        <f t="shared" si="0"/>
        <v>41.466666666666669</v>
      </c>
    </row>
    <row r="23" spans="1:4">
      <c r="A23" s="41" t="s">
        <v>137</v>
      </c>
      <c r="B23" s="66" t="s">
        <v>234</v>
      </c>
      <c r="C23" s="71">
        <v>424</v>
      </c>
      <c r="D23" s="73">
        <f t="shared" si="0"/>
        <v>56.533333333333339</v>
      </c>
    </row>
    <row r="24" spans="1:4">
      <c r="A24" s="41" t="s">
        <v>138</v>
      </c>
      <c r="B24" s="66" t="s">
        <v>235</v>
      </c>
      <c r="C24" s="71">
        <v>193</v>
      </c>
      <c r="D24" s="73">
        <f t="shared" si="0"/>
        <v>25.733333333333334</v>
      </c>
    </row>
    <row r="25" spans="1:4">
      <c r="A25" s="41" t="s">
        <v>139</v>
      </c>
      <c r="B25" s="66" t="s">
        <v>236</v>
      </c>
      <c r="C25" s="71">
        <v>454</v>
      </c>
      <c r="D25" s="73">
        <f t="shared" si="0"/>
        <v>60.533333333333331</v>
      </c>
    </row>
    <row r="26" spans="1:4">
      <c r="A26" s="41" t="s">
        <v>80</v>
      </c>
      <c r="B26" s="66" t="s">
        <v>237</v>
      </c>
      <c r="C26" s="71">
        <v>507</v>
      </c>
      <c r="D26" s="73">
        <f t="shared" si="0"/>
        <v>67.600000000000009</v>
      </c>
    </row>
    <row r="27" spans="1:4">
      <c r="A27" s="41" t="s">
        <v>191</v>
      </c>
      <c r="B27" s="66" t="s">
        <v>238</v>
      </c>
      <c r="C27" s="71">
        <v>439</v>
      </c>
      <c r="D27" s="73">
        <f t="shared" si="0"/>
        <v>58.533333333333339</v>
      </c>
    </row>
    <row r="28" spans="1:4">
      <c r="A28" s="41" t="s">
        <v>81</v>
      </c>
      <c r="B28" s="66" t="s">
        <v>239</v>
      </c>
      <c r="C28" s="71">
        <v>404</v>
      </c>
      <c r="D28" s="73">
        <f t="shared" si="0"/>
        <v>53.86666666666666</v>
      </c>
    </row>
    <row r="29" spans="1:4">
      <c r="A29" s="41" t="s">
        <v>82</v>
      </c>
      <c r="B29" s="66" t="s">
        <v>240</v>
      </c>
      <c r="C29" s="71">
        <v>457</v>
      </c>
      <c r="D29" s="73">
        <f t="shared" si="0"/>
        <v>60.93333333333333</v>
      </c>
    </row>
    <row r="30" spans="1:4">
      <c r="A30" s="41" t="s">
        <v>83</v>
      </c>
      <c r="B30" s="66" t="s">
        <v>241</v>
      </c>
      <c r="C30" s="71">
        <v>607</v>
      </c>
      <c r="D30" s="73">
        <f t="shared" si="0"/>
        <v>80.933333333333337</v>
      </c>
    </row>
    <row r="31" spans="1:4">
      <c r="A31" s="41" t="s">
        <v>84</v>
      </c>
      <c r="B31" s="66" t="s">
        <v>242</v>
      </c>
      <c r="C31" s="71">
        <v>529</v>
      </c>
      <c r="D31" s="73">
        <f t="shared" si="0"/>
        <v>70.533333333333331</v>
      </c>
    </row>
    <row r="32" spans="1:4">
      <c r="A32" s="41" t="s">
        <v>85</v>
      </c>
      <c r="B32" s="66" t="s">
        <v>243</v>
      </c>
      <c r="C32" s="71">
        <v>436</v>
      </c>
      <c r="D32" s="73">
        <f t="shared" si="0"/>
        <v>58.13333333333334</v>
      </c>
    </row>
    <row r="33" spans="1:4">
      <c r="A33" s="41" t="s">
        <v>86</v>
      </c>
      <c r="B33" s="66" t="s">
        <v>244</v>
      </c>
      <c r="C33" s="71">
        <v>425</v>
      </c>
      <c r="D33" s="73">
        <f t="shared" si="0"/>
        <v>56.666666666666664</v>
      </c>
    </row>
    <row r="34" spans="1:4">
      <c r="A34" s="41" t="s">
        <v>87</v>
      </c>
      <c r="B34" s="66" t="s">
        <v>245</v>
      </c>
      <c r="C34" s="71">
        <v>431</v>
      </c>
      <c r="D34" s="73">
        <f t="shared" si="0"/>
        <v>57.466666666666669</v>
      </c>
    </row>
    <row r="35" spans="1:4">
      <c r="A35" s="41" t="s">
        <v>88</v>
      </c>
      <c r="B35" s="66" t="s">
        <v>246</v>
      </c>
      <c r="C35" s="71">
        <v>512</v>
      </c>
      <c r="D35" s="73">
        <f t="shared" si="0"/>
        <v>68.266666666666666</v>
      </c>
    </row>
    <row r="36" spans="1:4">
      <c r="A36" s="41" t="s">
        <v>89</v>
      </c>
      <c r="B36" s="66" t="s">
        <v>247</v>
      </c>
      <c r="C36" s="71">
        <v>426</v>
      </c>
      <c r="D36" s="73">
        <f t="shared" si="0"/>
        <v>56.8</v>
      </c>
    </row>
    <row r="37" spans="1:4">
      <c r="A37" s="41" t="s">
        <v>192</v>
      </c>
      <c r="B37" s="66" t="s">
        <v>248</v>
      </c>
      <c r="C37" s="71">
        <v>501</v>
      </c>
      <c r="D37" s="73">
        <f t="shared" si="0"/>
        <v>66.8</v>
      </c>
    </row>
    <row r="38" spans="1:4">
      <c r="A38" s="41" t="s">
        <v>90</v>
      </c>
      <c r="B38" s="66" t="s">
        <v>249</v>
      </c>
      <c r="C38" s="71">
        <v>477</v>
      </c>
      <c r="D38" s="73">
        <f t="shared" si="0"/>
        <v>63.6</v>
      </c>
    </row>
    <row r="39" spans="1:4">
      <c r="A39" s="41" t="s">
        <v>91</v>
      </c>
      <c r="B39" s="66" t="s">
        <v>250</v>
      </c>
      <c r="C39" s="71">
        <v>468</v>
      </c>
      <c r="D39" s="73">
        <f t="shared" si="0"/>
        <v>62.4</v>
      </c>
    </row>
    <row r="40" spans="1:4">
      <c r="A40" s="41" t="s">
        <v>92</v>
      </c>
      <c r="B40" s="66" t="s">
        <v>251</v>
      </c>
      <c r="C40" s="71">
        <v>368</v>
      </c>
      <c r="D40" s="73">
        <f t="shared" si="0"/>
        <v>49.066666666666663</v>
      </c>
    </row>
    <row r="41" spans="1:4">
      <c r="A41" s="41" t="s">
        <v>93</v>
      </c>
      <c r="B41" s="66" t="s">
        <v>252</v>
      </c>
      <c r="C41" s="71">
        <v>494</v>
      </c>
      <c r="D41" s="73">
        <f t="shared" si="0"/>
        <v>65.86666666666666</v>
      </c>
    </row>
    <row r="42" spans="1:4">
      <c r="A42" s="41" t="s">
        <v>193</v>
      </c>
      <c r="B42" s="66" t="s">
        <v>253</v>
      </c>
      <c r="C42" s="71">
        <v>427</v>
      </c>
      <c r="D42" s="73">
        <f t="shared" si="0"/>
        <v>56.933333333333337</v>
      </c>
    </row>
    <row r="43" spans="1:4">
      <c r="A43" s="41" t="s">
        <v>194</v>
      </c>
      <c r="B43" s="66" t="s">
        <v>254</v>
      </c>
      <c r="C43" s="71">
        <v>528</v>
      </c>
      <c r="D43" s="73">
        <f t="shared" si="0"/>
        <v>70.399999999999991</v>
      </c>
    </row>
    <row r="44" spans="1:4">
      <c r="A44" s="41" t="s">
        <v>195</v>
      </c>
      <c r="B44" s="66" t="s">
        <v>255</v>
      </c>
      <c r="C44" s="71">
        <v>523</v>
      </c>
      <c r="D44" s="73">
        <f t="shared" si="0"/>
        <v>69.733333333333334</v>
      </c>
    </row>
    <row r="45" spans="1:4">
      <c r="A45" s="41" t="s">
        <v>94</v>
      </c>
      <c r="B45" s="66" t="s">
        <v>256</v>
      </c>
      <c r="C45" s="71">
        <v>496</v>
      </c>
      <c r="D45" s="73">
        <f t="shared" si="0"/>
        <v>66.133333333333326</v>
      </c>
    </row>
    <row r="46" spans="1:4">
      <c r="A46" s="41" t="s">
        <v>95</v>
      </c>
      <c r="B46" s="66" t="s">
        <v>257</v>
      </c>
      <c r="C46" s="71">
        <v>390</v>
      </c>
      <c r="D46" s="73">
        <f t="shared" si="0"/>
        <v>52</v>
      </c>
    </row>
    <row r="47" spans="1:4">
      <c r="A47" s="41" t="s">
        <v>96</v>
      </c>
      <c r="B47" s="66" t="s">
        <v>258</v>
      </c>
      <c r="C47" s="71">
        <v>571</v>
      </c>
      <c r="D47" s="73">
        <f t="shared" si="0"/>
        <v>76.133333333333326</v>
      </c>
    </row>
    <row r="48" spans="1:4">
      <c r="A48" s="41" t="s">
        <v>97</v>
      </c>
      <c r="B48" s="66" t="s">
        <v>259</v>
      </c>
      <c r="C48" s="71">
        <v>425</v>
      </c>
      <c r="D48" s="73">
        <f t="shared" si="0"/>
        <v>56.666666666666664</v>
      </c>
    </row>
    <row r="49" spans="1:4">
      <c r="A49" s="41" t="s">
        <v>196</v>
      </c>
      <c r="B49" s="66" t="s">
        <v>260</v>
      </c>
      <c r="C49" s="71">
        <v>387</v>
      </c>
      <c r="D49" s="73">
        <f t="shared" si="0"/>
        <v>51.6</v>
      </c>
    </row>
    <row r="50" spans="1:4">
      <c r="A50" s="41" t="s">
        <v>98</v>
      </c>
      <c r="B50" s="66" t="s">
        <v>261</v>
      </c>
      <c r="C50" s="71">
        <v>493</v>
      </c>
      <c r="D50" s="73">
        <f t="shared" si="0"/>
        <v>65.733333333333334</v>
      </c>
    </row>
    <row r="51" spans="1:4">
      <c r="A51" s="41" t="s">
        <v>197</v>
      </c>
      <c r="B51" s="66" t="s">
        <v>262</v>
      </c>
      <c r="C51" s="71">
        <v>298</v>
      </c>
      <c r="D51" s="73">
        <f t="shared" si="0"/>
        <v>39.733333333333334</v>
      </c>
    </row>
    <row r="52" spans="1:4">
      <c r="A52" s="41" t="s">
        <v>99</v>
      </c>
      <c r="B52" s="66" t="s">
        <v>263</v>
      </c>
      <c r="C52" s="71">
        <v>487</v>
      </c>
      <c r="D52" s="73">
        <f t="shared" si="0"/>
        <v>64.933333333333337</v>
      </c>
    </row>
    <row r="53" spans="1:4">
      <c r="A53" s="41" t="s">
        <v>100</v>
      </c>
      <c r="B53" s="66" t="s">
        <v>264</v>
      </c>
      <c r="C53" s="71">
        <v>539</v>
      </c>
      <c r="D53" s="73">
        <f t="shared" si="0"/>
        <v>71.866666666666674</v>
      </c>
    </row>
    <row r="54" spans="1:4">
      <c r="A54" s="41" t="s">
        <v>198</v>
      </c>
      <c r="B54" s="66" t="s">
        <v>265</v>
      </c>
      <c r="C54" s="71">
        <v>499</v>
      </c>
      <c r="D54" s="73">
        <f t="shared" si="0"/>
        <v>66.533333333333331</v>
      </c>
    </row>
    <row r="55" spans="1:4">
      <c r="A55" s="41" t="s">
        <v>199</v>
      </c>
      <c r="B55" s="66" t="s">
        <v>266</v>
      </c>
      <c r="C55" s="71">
        <v>513</v>
      </c>
      <c r="D55" s="73">
        <f t="shared" si="0"/>
        <v>68.400000000000006</v>
      </c>
    </row>
    <row r="56" spans="1:4">
      <c r="A56" s="41" t="s">
        <v>101</v>
      </c>
      <c r="B56" s="66" t="s">
        <v>267</v>
      </c>
      <c r="C56" s="71">
        <v>396</v>
      </c>
      <c r="D56" s="73">
        <f t="shared" si="0"/>
        <v>52.800000000000004</v>
      </c>
    </row>
    <row r="57" spans="1:4">
      <c r="A57" s="41" t="s">
        <v>102</v>
      </c>
      <c r="B57" s="66" t="s">
        <v>268</v>
      </c>
      <c r="C57" s="71">
        <v>399</v>
      </c>
      <c r="D57" s="73">
        <f t="shared" si="0"/>
        <v>53.2</v>
      </c>
    </row>
    <row r="58" spans="1:4">
      <c r="A58" s="41" t="s">
        <v>103</v>
      </c>
      <c r="B58" s="66" t="s">
        <v>269</v>
      </c>
      <c r="C58" s="71">
        <v>440</v>
      </c>
      <c r="D58" s="73">
        <f t="shared" si="0"/>
        <v>58.666666666666664</v>
      </c>
    </row>
    <row r="59" spans="1:4">
      <c r="A59" s="41" t="s">
        <v>104</v>
      </c>
      <c r="B59" s="66" t="s">
        <v>270</v>
      </c>
      <c r="C59" s="71">
        <v>423</v>
      </c>
      <c r="D59" s="73">
        <f t="shared" si="0"/>
        <v>56.399999999999991</v>
      </c>
    </row>
    <row r="60" spans="1:4">
      <c r="A60" s="41" t="s">
        <v>105</v>
      </c>
      <c r="B60" s="66" t="s">
        <v>271</v>
      </c>
      <c r="C60" s="71">
        <v>300</v>
      </c>
      <c r="D60" s="73">
        <f t="shared" si="0"/>
        <v>40</v>
      </c>
    </row>
    <row r="61" spans="1:4">
      <c r="A61" s="41" t="s">
        <v>106</v>
      </c>
      <c r="B61" s="66" t="s">
        <v>272</v>
      </c>
      <c r="C61" s="71">
        <v>473</v>
      </c>
      <c r="D61" s="73">
        <f t="shared" si="0"/>
        <v>63.06666666666667</v>
      </c>
    </row>
    <row r="62" spans="1:4">
      <c r="A62" s="41" t="s">
        <v>107</v>
      </c>
      <c r="B62" s="66" t="s">
        <v>273</v>
      </c>
      <c r="C62" s="71">
        <v>501</v>
      </c>
      <c r="D62" s="73">
        <f t="shared" si="0"/>
        <v>66.8</v>
      </c>
    </row>
    <row r="63" spans="1:4">
      <c r="A63" s="41" t="s">
        <v>108</v>
      </c>
      <c r="B63" s="66" t="s">
        <v>274</v>
      </c>
      <c r="C63" s="71">
        <v>387</v>
      </c>
      <c r="D63" s="73">
        <f t="shared" si="0"/>
        <v>51.6</v>
      </c>
    </row>
    <row r="64" spans="1:4">
      <c r="A64" s="41" t="s">
        <v>109</v>
      </c>
      <c r="B64" s="66" t="s">
        <v>275</v>
      </c>
      <c r="C64" s="71">
        <v>274</v>
      </c>
      <c r="D64" s="73">
        <f t="shared" si="0"/>
        <v>36.533333333333331</v>
      </c>
    </row>
    <row r="65" spans="1:4">
      <c r="A65" s="41" t="s">
        <v>110</v>
      </c>
      <c r="B65" s="66" t="s">
        <v>276</v>
      </c>
      <c r="C65" s="71">
        <v>542</v>
      </c>
      <c r="D65" s="73">
        <f t="shared" si="0"/>
        <v>72.266666666666666</v>
      </c>
    </row>
    <row r="66" spans="1:4">
      <c r="A66" s="41" t="s">
        <v>111</v>
      </c>
      <c r="B66" s="66" t="s">
        <v>277</v>
      </c>
      <c r="C66" s="71">
        <v>486</v>
      </c>
      <c r="D66" s="73">
        <f t="shared" si="0"/>
        <v>64.8</v>
      </c>
    </row>
    <row r="67" spans="1:4">
      <c r="A67" s="41" t="s">
        <v>112</v>
      </c>
      <c r="B67" s="66" t="s">
        <v>278</v>
      </c>
      <c r="C67" s="71">
        <v>493</v>
      </c>
      <c r="D67" s="73">
        <f t="shared" ref="D67:D71" si="1">C67/750*100</f>
        <v>65.733333333333334</v>
      </c>
    </row>
    <row r="68" spans="1:4">
      <c r="A68" s="41" t="s">
        <v>200</v>
      </c>
      <c r="B68" s="66" t="s">
        <v>279</v>
      </c>
      <c r="C68" s="71">
        <v>454</v>
      </c>
      <c r="D68" s="73">
        <f t="shared" si="1"/>
        <v>60.533333333333331</v>
      </c>
    </row>
    <row r="69" spans="1:4">
      <c r="A69" s="41" t="s">
        <v>201</v>
      </c>
      <c r="B69" s="66" t="s">
        <v>280</v>
      </c>
      <c r="C69" s="71">
        <v>413</v>
      </c>
      <c r="D69" s="73">
        <f t="shared" si="1"/>
        <v>55.066666666666663</v>
      </c>
    </row>
    <row r="70" spans="1:4">
      <c r="A70" s="41" t="s">
        <v>113</v>
      </c>
      <c r="B70" s="66" t="s">
        <v>281</v>
      </c>
      <c r="C70" s="71">
        <v>638</v>
      </c>
      <c r="D70" s="73">
        <f t="shared" si="1"/>
        <v>85.066666666666663</v>
      </c>
    </row>
    <row r="71" spans="1:4">
      <c r="A71" s="41" t="s">
        <v>114</v>
      </c>
      <c r="B71" s="66" t="s">
        <v>282</v>
      </c>
      <c r="C71" s="71">
        <v>403</v>
      </c>
      <c r="D71" s="73">
        <f t="shared" si="1"/>
        <v>53.733333333333334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Analysis Regular</vt:lpstr>
      <vt:lpstr>Overall</vt:lpstr>
      <vt:lpstr>Regular + Backlog</vt:lpstr>
      <vt:lpstr>Percentage</vt:lpstr>
      <vt:lpstr>'Analysis Regular'!Print_Area</vt:lpstr>
      <vt:lpstr>Overall!Print_Area</vt:lpstr>
      <vt:lpstr>'Analysis Regular'!Print_Titles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2019-07-29T10:45:21Z</cp:lastPrinted>
  <dcterms:created xsi:type="dcterms:W3CDTF">2018-02-24T03:06:55Z</dcterms:created>
  <dcterms:modified xsi:type="dcterms:W3CDTF">2019-08-02T06:56:45Z</dcterms:modified>
</cp:coreProperties>
</file>