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Updated Excel\"/>
    </mc:Choice>
  </mc:AlternateContent>
  <xr:revisionPtr revIDLastSave="0" documentId="8_{37D6FC4B-75F1-4C78-BB6F-695D6571B2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BG evaluation" sheetId="2" r:id="rId1"/>
  </sheets>
  <externalReferences>
    <externalReference r:id="rId2"/>
  </externalReferences>
  <definedNames>
    <definedName name="Established">[1]CGD!#REF!</definedName>
    <definedName name="Pi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2" l="1"/>
  <c r="F63" i="2" s="1"/>
  <c r="H59" i="2"/>
  <c r="G59" i="2"/>
  <c r="G60" i="2" s="1"/>
  <c r="F59" i="2"/>
  <c r="H55" i="2"/>
  <c r="H56" i="2" s="1"/>
  <c r="H50" i="2"/>
  <c r="G50" i="2"/>
  <c r="F50" i="2"/>
  <c r="H51" i="2" s="1"/>
  <c r="E47" i="2"/>
  <c r="H45" i="2"/>
  <c r="H46" i="2" s="1" a="1"/>
  <c r="H46" i="2" s="1"/>
  <c r="G45" i="2"/>
  <c r="G46" i="2" s="1" a="1"/>
  <c r="G46" i="2" s="1"/>
  <c r="H41" i="2"/>
  <c r="H42" i="2" s="1" a="1"/>
  <c r="H42" i="2" s="1"/>
  <c r="G41" i="2"/>
  <c r="F41" i="2" s="1"/>
  <c r="H37" i="2"/>
  <c r="G37" i="2"/>
  <c r="G38" i="2" s="1" a="1"/>
  <c r="G38" i="2" s="1"/>
  <c r="E33" i="2"/>
  <c r="H30" i="2"/>
  <c r="G30" i="2"/>
  <c r="H26" i="2"/>
  <c r="H29" i="2" s="1"/>
  <c r="G26" i="2"/>
  <c r="G29" i="2" s="1"/>
  <c r="E21" i="2"/>
  <c r="H19" i="2"/>
  <c r="G19" i="2"/>
  <c r="H16" i="2"/>
  <c r="G16" i="2"/>
  <c r="F16" i="2"/>
  <c r="E12" i="2"/>
  <c r="H10" i="2"/>
  <c r="G10" i="2"/>
  <c r="H7" i="2"/>
  <c r="G7" i="2"/>
  <c r="F7" i="2"/>
  <c r="E3" i="2"/>
  <c r="F55" i="2" l="1"/>
  <c r="G56" i="2" s="1"/>
  <c r="F37" i="2"/>
  <c r="G31" i="2"/>
  <c r="F31" i="2" s="1"/>
  <c r="H31" i="2"/>
  <c r="H32" i="2" s="1"/>
  <c r="F19" i="2"/>
  <c r="H20" i="2" s="1"/>
  <c r="F10" i="2"/>
  <c r="H11" i="2" s="1"/>
  <c r="G42" i="2" a="1"/>
  <c r="G42" i="2" s="1"/>
  <c r="G51" i="2"/>
  <c r="H60" i="2"/>
  <c r="G17" i="2"/>
  <c r="H38" i="2" a="1"/>
  <c r="H38" i="2" s="1"/>
  <c r="H33" i="2" s="1"/>
  <c r="H17" i="2"/>
  <c r="H8" i="2"/>
  <c r="G11" i="2"/>
  <c r="E65" i="2"/>
  <c r="G8" i="2"/>
  <c r="F26" i="2"/>
  <c r="F45" i="2"/>
  <c r="H27" i="2"/>
  <c r="G27" i="2"/>
  <c r="G33" i="2"/>
  <c r="H64" i="2"/>
  <c r="G64" i="2"/>
  <c r="H47" i="2" l="1"/>
  <c r="G32" i="2"/>
  <c r="G20" i="2"/>
  <c r="G12" i="2" s="1"/>
  <c r="H12" i="2"/>
  <c r="H3" i="2"/>
  <c r="G3" i="2"/>
  <c r="G47" i="2"/>
  <c r="G21" i="2"/>
  <c r="H21" i="2"/>
  <c r="H65" i="2" s="1"/>
  <c r="G6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<sst xmlns="http://schemas.openxmlformats.org/spreadsheetml/2006/main" count="102" uniqueCount="61">
  <si>
    <t>Compressed Bio Gas Company of the Year</t>
  </si>
  <si>
    <t>Sl No</t>
  </si>
  <si>
    <t>Criteria</t>
  </si>
  <si>
    <t>Unit</t>
  </si>
  <si>
    <t>Marks</t>
  </si>
  <si>
    <t>Max</t>
  </si>
  <si>
    <t>Company A</t>
  </si>
  <si>
    <t>Company B</t>
  </si>
  <si>
    <t>CapEx Investment &amp; Growth</t>
  </si>
  <si>
    <t>1.1.</t>
  </si>
  <si>
    <t>Absolute CapEx</t>
  </si>
  <si>
    <t>2024-25</t>
  </si>
  <si>
    <t>Rs/crore</t>
  </si>
  <si>
    <t>2023-24</t>
  </si>
  <si>
    <t>Performance (crores)</t>
  </si>
  <si>
    <t>Score</t>
  </si>
  <si>
    <t>1.2.</t>
  </si>
  <si>
    <t xml:space="preserve">Year-on-Year increase in CapEx investment </t>
  </si>
  <si>
    <t>Performance (% growth)</t>
  </si>
  <si>
    <t>Installed Capacity &amp; Growth</t>
  </si>
  <si>
    <t>2.1.</t>
  </si>
  <si>
    <t>Installed capacity</t>
  </si>
  <si>
    <t>MTPA</t>
  </si>
  <si>
    <t>Performance (MTPA)</t>
  </si>
  <si>
    <t>2.2.</t>
  </si>
  <si>
    <t>Year-on-Year increase in Installed Capacity</t>
  </si>
  <si>
    <t>Capacity Utilisation &amp; Growth</t>
  </si>
  <si>
    <t>Capacity Utilisation</t>
  </si>
  <si>
    <t>Actual Production</t>
  </si>
  <si>
    <t>Performance (%)</t>
  </si>
  <si>
    <t>Year-on-Year Improvement in Capacity Utilisation</t>
  </si>
  <si>
    <t>%</t>
  </si>
  <si>
    <t>Safety</t>
  </si>
  <si>
    <t>4.1.</t>
  </si>
  <si>
    <t>Fatal Accident Rate {(No. of Fatalities x 10,00,00,000) / Total hour worked in reporting period} (2024-25)</t>
  </si>
  <si>
    <t>Number of fatalities</t>
  </si>
  <si>
    <t>No.</t>
  </si>
  <si>
    <t>Total Hours worked</t>
  </si>
  <si>
    <t>Fatal Accident rate</t>
  </si>
  <si>
    <t>Performance</t>
  </si>
  <si>
    <t>Fatal accident rate score</t>
  </si>
  <si>
    <t>4.2.</t>
  </si>
  <si>
    <t>Lost Time Injury frequency {(No. lost time injuries in reporting period x 10,00,000) / Total hour worked in reporting period} (2024-25)</t>
  </si>
  <si>
    <t>Lost Time Injuries</t>
  </si>
  <si>
    <t>Lost Time Injuries Frequency</t>
  </si>
  <si>
    <t>Lost Time Injuries Frequency Score</t>
  </si>
  <si>
    <t>4.3.</t>
  </si>
  <si>
    <t>Total Recordable Incident rate  {(No.of OSHA recordable incidents x 2,00,000) / Total hour worked in reporting period} (2024-25)</t>
  </si>
  <si>
    <t>Recordable Incidents</t>
  </si>
  <si>
    <t>Total Recordable Incident Rate</t>
  </si>
  <si>
    <t>Total Recordable Incident Rate Score</t>
  </si>
  <si>
    <t xml:space="preserve">R&amp;D in CBG areas </t>
  </si>
  <si>
    <t xml:space="preserve">Patents filed </t>
  </si>
  <si>
    <t>Patents Granted</t>
  </si>
  <si>
    <t>4.2.1</t>
  </si>
  <si>
    <t>National</t>
  </si>
  <si>
    <t>4.2.2</t>
  </si>
  <si>
    <t>International</t>
  </si>
  <si>
    <t>Patents commercialized</t>
  </si>
  <si>
    <t>TOTAL</t>
  </si>
  <si>
    <t xml:space="preserve">FIPI Awards 2025 -  CBG Company of the year
Nominations received: 
Award: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</si>
</sst>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2" fontId="3" fillId="6" borderId="3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5" xfId="0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vertical="center" wrapText="1"/>
    </xf>
    <xf numFmtId="2" fontId="3" fillId="7" borderId="1" xfId="1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166" fontId="3" fillId="6" borderId="1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vertical="center"/>
    </xf>
    <xf numFmtId="0" fontId="8" fillId="2" borderId="1" xfId="0" applyFont="1" applyFill="1" applyBorder="1"/>
    <xf numFmtId="0" fontId="8" fillId="2" borderId="5" xfId="0" applyFont="1" applyFill="1" applyBorder="1"/>
    <xf numFmtId="0" fontId="5" fillId="2" borderId="7" xfId="0" applyFont="1" applyFill="1" applyBorder="1"/>
    <xf numFmtId="2" fontId="3" fillId="6" borderId="1" xfId="0" applyNumberFormat="1" applyFont="1" applyFill="1" applyBorder="1"/>
    <xf numFmtId="0" fontId="9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10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2" fontId="3" fillId="6" borderId="2" xfId="0" applyNumberFormat="1" applyFont="1" applyFill="1" applyBorder="1" applyAlignment="1">
      <alignment horizontal="left" vertical="center" wrapText="1"/>
    </xf>
    <xf numFmtId="2" fontId="3" fillId="6" borderId="3" xfId="0" applyNumberFormat="1" applyFont="1" applyFill="1" applyBorder="1" applyAlignment="1">
      <alignment horizontal="left" vertical="center" wrapText="1"/>
    </xf>
    <xf numFmtId="2" fontId="3" fillId="6" borderId="4" xfId="0" applyNumberFormat="1" applyFont="1" applyFill="1" applyBorder="1" applyAlignment="1">
      <alignment horizontal="left" vertical="center" wrapText="1"/>
    </xf>
    <xf numFmtId="2" fontId="3" fillId="6" borderId="2" xfId="0" applyNumberFormat="1" applyFont="1" applyFill="1" applyBorder="1" applyAlignment="1">
      <alignment horizontal="center" vertical="center"/>
    </xf>
    <xf numFmtId="2" fontId="3" fillId="6" borderId="3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2" fontId="6" fillId="8" borderId="2" xfId="0" applyNumberFormat="1" applyFont="1" applyFill="1" applyBorder="1" applyAlignment="1">
      <alignment horizontal="left"/>
    </xf>
    <xf numFmtId="2" fontId="6" fillId="8" borderId="3" xfId="0" applyNumberFormat="1" applyFont="1" applyFill="1" applyBorder="1" applyAlignment="1">
      <alignment horizontal="left"/>
    </xf>
    <xf numFmtId="2" fontId="6" fillId="8" borderId="4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left"/>
    </xf>
    <xf numFmtId="2" fontId="3" fillId="6" borderId="3" xfId="0" applyNumberFormat="1" applyFont="1" applyFill="1" applyBorder="1" applyAlignment="1">
      <alignment horizontal="left"/>
    </xf>
    <xf numFmtId="2" fontId="3" fillId="6" borderId="4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left" vertical="center" wrapText="1"/>
    </xf>
    <xf numFmtId="2" fontId="7" fillId="6" borderId="2" xfId="0" applyNumberFormat="1" applyFont="1" applyFill="1" applyBorder="1" applyAlignment="1">
      <alignment horizontal="left" wrapText="1"/>
    </xf>
    <xf numFmtId="2" fontId="3" fillId="6" borderId="3" xfId="0" applyNumberFormat="1" applyFont="1" applyFill="1" applyBorder="1" applyAlignment="1">
      <alignment horizontal="left" wrapText="1"/>
    </xf>
    <xf numFmtId="2" fontId="3" fillId="6" borderId="4" xfId="0" applyNumberFormat="1" applyFont="1" applyFill="1" applyBorder="1" applyAlignment="1">
      <alignment horizontal="left" wrapText="1"/>
    </xf>
    <xf numFmtId="2" fontId="3" fillId="5" borderId="2" xfId="0" applyNumberFormat="1" applyFont="1" applyFill="1" applyBorder="1" applyAlignment="1">
      <alignment horizontal="left"/>
    </xf>
    <xf numFmtId="2" fontId="3" fillId="5" borderId="3" xfId="0" applyNumberFormat="1" applyFont="1" applyFill="1" applyBorder="1" applyAlignment="1">
      <alignment horizontal="left"/>
    </xf>
    <xf numFmtId="2" fontId="3" fillId="5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FIPI/Awards%202023/2023/Awards%202023%20Evalu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GD"/>
      <sheetName val="NGPL &amp; PPPL"/>
      <sheetName val="CBG New Updated"/>
      <sheetName val="CGD Growth"/>
      <sheetName val="CBG"/>
      <sheetName val="CBG update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7"/>
  <sheetViews>
    <sheetView showGridLines="0" tabSelected="1" zoomScale="70" zoomScaleNormal="70" workbookViewId="0">
      <pane ySplit="2" topLeftCell="A3" activePane="bottomLeft" state="frozen"/>
      <selection pane="bottomLeft" activeCell="G63" sqref="G63"/>
    </sheetView>
  </sheetViews>
  <sheetFormatPr defaultColWidth="8.81640625" defaultRowHeight="14.5"/>
  <cols>
    <col min="1" max="1" width="6.1796875" style="6" customWidth="1"/>
    <col min="2" max="2" width="56" customWidth="1"/>
    <col min="3" max="3" width="10.36328125" style="7" customWidth="1"/>
    <col min="4" max="4" width="17.6328125" style="8" customWidth="1"/>
    <col min="5" max="5" width="9.1796875" style="6" customWidth="1"/>
    <col min="6" max="6" width="12" style="6" customWidth="1"/>
    <col min="7" max="7" width="16.6328125" style="6" customWidth="1"/>
    <col min="8" max="8" width="18" style="6" customWidth="1"/>
    <col min="9" max="9" width="7" customWidth="1"/>
  </cols>
  <sheetData>
    <row r="1" spans="1:8" ht="30" customHeight="1">
      <c r="A1" s="61" t="s">
        <v>0</v>
      </c>
      <c r="B1" s="61"/>
      <c r="C1" s="61"/>
      <c r="D1" s="61"/>
      <c r="E1" s="61"/>
      <c r="F1" s="61"/>
      <c r="G1" s="61"/>
      <c r="H1" s="61"/>
    </row>
    <row r="2" spans="1:8" s="1" customFormat="1" ht="18.5">
      <c r="A2" s="9" t="s">
        <v>1</v>
      </c>
      <c r="B2" s="10" t="s">
        <v>2</v>
      </c>
      <c r="C2" s="9" t="s">
        <v>3</v>
      </c>
      <c r="D2" s="10"/>
      <c r="E2" s="9" t="s">
        <v>4</v>
      </c>
      <c r="F2" s="9" t="s">
        <v>5</v>
      </c>
      <c r="G2" s="9" t="s">
        <v>6</v>
      </c>
      <c r="H2" s="9" t="s">
        <v>7</v>
      </c>
    </row>
    <row r="3" spans="1:8" s="1" customFormat="1" ht="28" customHeight="1">
      <c r="A3" s="11">
        <v>1</v>
      </c>
      <c r="B3" s="62" t="s">
        <v>8</v>
      </c>
      <c r="C3" s="63"/>
      <c r="D3" s="64"/>
      <c r="E3" s="12">
        <f>SUM(E4,E9)</f>
        <v>30</v>
      </c>
      <c r="F3" s="11"/>
      <c r="G3" s="13" t="e">
        <f>SUM(G8,G11)</f>
        <v>#VALUE!</v>
      </c>
      <c r="H3" s="13" t="e">
        <f>SUM(H8,H11)</f>
        <v>#VALUE!</v>
      </c>
    </row>
    <row r="4" spans="1:8" s="2" customFormat="1" ht="20" customHeight="1">
      <c r="A4" s="14" t="s">
        <v>9</v>
      </c>
      <c r="B4" s="65" t="s">
        <v>10</v>
      </c>
      <c r="C4" s="66"/>
      <c r="D4" s="67"/>
      <c r="E4" s="15">
        <v>15</v>
      </c>
      <c r="F4" s="68"/>
      <c r="G4" s="69"/>
      <c r="H4" s="70"/>
    </row>
    <row r="5" spans="1:8" s="3" customFormat="1" ht="18.5">
      <c r="A5" s="109"/>
      <c r="B5" s="18" t="s">
        <v>11</v>
      </c>
      <c r="C5" s="19" t="s">
        <v>12</v>
      </c>
      <c r="D5" s="71"/>
      <c r="E5" s="72"/>
      <c r="F5" s="73"/>
      <c r="G5" s="23"/>
      <c r="H5" s="23"/>
    </row>
    <row r="6" spans="1:8" s="3" customFormat="1" ht="18.5">
      <c r="A6" s="110"/>
      <c r="B6" s="24" t="s">
        <v>13</v>
      </c>
      <c r="C6" s="19" t="s">
        <v>12</v>
      </c>
      <c r="D6" s="20"/>
      <c r="E6" s="21"/>
      <c r="F6" s="22"/>
      <c r="G6" s="23"/>
      <c r="H6" s="23"/>
    </row>
    <row r="7" spans="1:8" s="4" customFormat="1" ht="18.5">
      <c r="A7" s="110"/>
      <c r="B7" s="112"/>
      <c r="C7" s="112"/>
      <c r="D7" s="74" t="s">
        <v>14</v>
      </c>
      <c r="E7" s="75"/>
      <c r="F7" s="23">
        <f>MAX(G7:H7)</f>
        <v>0</v>
      </c>
      <c r="G7" s="26">
        <f>SUM(G5:G5)</f>
        <v>0</v>
      </c>
      <c r="H7" s="26">
        <f>SUM(H5:H5)</f>
        <v>0</v>
      </c>
    </row>
    <row r="8" spans="1:8" s="4" customFormat="1" ht="18.5">
      <c r="A8" s="111"/>
      <c r="B8" s="113"/>
      <c r="C8" s="113"/>
      <c r="D8" s="76" t="s">
        <v>15</v>
      </c>
      <c r="E8" s="77"/>
      <c r="F8" s="78"/>
      <c r="G8" s="27">
        <f>IF(G7&lt;=0,0,IF(G7=$F7,$E4,G7/$F7*$E4))</f>
        <v>0</v>
      </c>
      <c r="H8" s="27">
        <f>IF(H7&lt;=0,0,IF(H7=$F7,$E4,H7/$F7*$E4))</f>
        <v>0</v>
      </c>
    </row>
    <row r="9" spans="1:8" s="2" customFormat="1" ht="20" customHeight="1">
      <c r="A9" s="14" t="s">
        <v>16</v>
      </c>
      <c r="B9" s="79" t="s">
        <v>17</v>
      </c>
      <c r="C9" s="80"/>
      <c r="D9" s="81"/>
      <c r="E9" s="15">
        <v>15</v>
      </c>
      <c r="F9" s="68"/>
      <c r="G9" s="69"/>
      <c r="H9" s="70"/>
    </row>
    <row r="10" spans="1:8" s="3" customFormat="1" ht="19" customHeight="1">
      <c r="A10" s="110"/>
      <c r="B10" s="112"/>
      <c r="C10" s="25"/>
      <c r="D10" s="82" t="s">
        <v>18</v>
      </c>
      <c r="E10" s="83"/>
      <c r="F10" s="28">
        <f>MAX(G10:H10)</f>
        <v>0</v>
      </c>
      <c r="G10" s="23" t="str">
        <f>IF(G6=0,"NA",(G5-G6)/G6*100)</f>
        <v>NA</v>
      </c>
      <c r="H10" s="23" t="str">
        <f>IF(H6=0,"NA",(H5-H6)/H6*100)</f>
        <v>NA</v>
      </c>
    </row>
    <row r="11" spans="1:8" s="4" customFormat="1" ht="18.5">
      <c r="A11" s="110"/>
      <c r="B11" s="113"/>
      <c r="C11" s="25"/>
      <c r="D11" s="76" t="s">
        <v>15</v>
      </c>
      <c r="E11" s="77"/>
      <c r="F11" s="78"/>
      <c r="G11" s="29" t="e">
        <f>IF(G10&lt;=0,0,IF(G10=$F10,$E9,G10/$F10*$E9))</f>
        <v>#VALUE!</v>
      </c>
      <c r="H11" s="29" t="e">
        <f>IF(H10&lt;=0,0,IF(H10=$F10,$E9,H10/$F10*$E9))</f>
        <v>#VALUE!</v>
      </c>
    </row>
    <row r="12" spans="1:8" ht="18.5">
      <c r="A12" s="11">
        <v>2</v>
      </c>
      <c r="B12" s="84" t="s">
        <v>19</v>
      </c>
      <c r="C12" s="85"/>
      <c r="D12" s="86"/>
      <c r="E12" s="11">
        <f>SUM(E17,E20)</f>
        <v>30</v>
      </c>
      <c r="F12" s="11"/>
      <c r="G12" s="13" t="e">
        <f>SUM(G17,G20)</f>
        <v>#VALUE!</v>
      </c>
      <c r="H12" s="13" t="e">
        <f>SUM(H17,H20)</f>
        <v>#VALUE!</v>
      </c>
    </row>
    <row r="13" spans="1:8" ht="18.5">
      <c r="A13" s="30" t="s">
        <v>20</v>
      </c>
      <c r="B13" s="87" t="s">
        <v>21</v>
      </c>
      <c r="C13" s="88"/>
      <c r="D13" s="89"/>
      <c r="E13" s="34">
        <v>15</v>
      </c>
      <c r="F13" s="90"/>
      <c r="G13" s="91"/>
      <c r="H13" s="92"/>
    </row>
    <row r="14" spans="1:8" s="4" customFormat="1" ht="18.5">
      <c r="A14" s="109"/>
      <c r="B14" s="18" t="s">
        <v>11</v>
      </c>
      <c r="C14" s="19" t="s">
        <v>22</v>
      </c>
      <c r="D14" s="71"/>
      <c r="E14" s="72"/>
      <c r="F14" s="73"/>
      <c r="G14" s="36"/>
      <c r="H14" s="36"/>
    </row>
    <row r="15" spans="1:8" s="4" customFormat="1" ht="18.5">
      <c r="A15" s="110"/>
      <c r="B15" s="24" t="s">
        <v>13</v>
      </c>
      <c r="C15" s="19" t="s">
        <v>22</v>
      </c>
      <c r="D15" s="20"/>
      <c r="E15" s="21"/>
      <c r="F15" s="22"/>
      <c r="G15" s="36"/>
      <c r="H15" s="36"/>
    </row>
    <row r="16" spans="1:8" s="4" customFormat="1" ht="18.5">
      <c r="A16" s="110"/>
      <c r="B16" s="112"/>
      <c r="C16" s="112"/>
      <c r="D16" s="74" t="s">
        <v>23</v>
      </c>
      <c r="E16" s="75"/>
      <c r="F16" s="23">
        <f>MAX(G16:H16)</f>
        <v>0</v>
      </c>
      <c r="G16" s="26">
        <f>MAX(G14:G14)</f>
        <v>0</v>
      </c>
      <c r="H16" s="26">
        <f>MAX(H14:H14)</f>
        <v>0</v>
      </c>
    </row>
    <row r="17" spans="1:16" s="4" customFormat="1" ht="18.5">
      <c r="A17" s="111"/>
      <c r="B17" s="113"/>
      <c r="C17" s="113"/>
      <c r="D17" s="37" t="s">
        <v>15</v>
      </c>
      <c r="E17" s="38">
        <v>15</v>
      </c>
      <c r="F17" s="38"/>
      <c r="G17" s="27">
        <f>IF(G16&lt;=0,0,IF(G16=$F16,$E17,G16/$F16*$E17))</f>
        <v>0</v>
      </c>
      <c r="H17" s="27">
        <f>IF(H16&lt;=0,0,IF(H16=$F16,$E17,H16/$F16*$E17))</f>
        <v>0</v>
      </c>
    </row>
    <row r="18" spans="1:16" s="4" customFormat="1" ht="18.5">
      <c r="A18" s="39" t="s">
        <v>24</v>
      </c>
      <c r="B18" s="93" t="s">
        <v>25</v>
      </c>
      <c r="C18" s="94"/>
      <c r="D18" s="95"/>
      <c r="E18" s="34">
        <v>15</v>
      </c>
      <c r="F18" s="96"/>
      <c r="G18" s="97"/>
      <c r="H18" s="98"/>
    </row>
    <row r="19" spans="1:16" s="4" customFormat="1" ht="19" customHeight="1">
      <c r="A19" s="110"/>
      <c r="B19" s="112"/>
      <c r="C19" s="112"/>
      <c r="D19" s="82" t="s">
        <v>18</v>
      </c>
      <c r="E19" s="83"/>
      <c r="F19" s="23">
        <f>MAX(G19:H19)</f>
        <v>0</v>
      </c>
      <c r="G19" s="26" t="str">
        <f>IF(G14=0,"NA",(G14-G15)/G15*100)</f>
        <v>NA</v>
      </c>
      <c r="H19" s="26" t="str">
        <f>IF(H14=0,"NA",(H14-H15)/H15*100)</f>
        <v>NA</v>
      </c>
    </row>
    <row r="20" spans="1:16" s="4" customFormat="1" ht="18.5">
      <c r="A20" s="111"/>
      <c r="B20" s="113"/>
      <c r="C20" s="113"/>
      <c r="D20" s="37" t="s">
        <v>15</v>
      </c>
      <c r="E20" s="38">
        <v>15</v>
      </c>
      <c r="F20" s="38"/>
      <c r="G20" s="27" t="e">
        <f>IF(G19&lt;=0,0,IF(G19=$F19,$E20,G19/$F19*$E20))</f>
        <v>#VALUE!</v>
      </c>
      <c r="H20" s="27" t="e">
        <f>IF(H19&lt;=0,0,IF(H19=$F19,$E20,H19/$F19*$E20))</f>
        <v>#VALUE!</v>
      </c>
    </row>
    <row r="21" spans="1:16" ht="18.5">
      <c r="A21" s="11">
        <v>3</v>
      </c>
      <c r="B21" s="84" t="s">
        <v>26</v>
      </c>
      <c r="C21" s="85"/>
      <c r="D21" s="86"/>
      <c r="E21" s="12">
        <f>SUM(E22,E28)</f>
        <v>20</v>
      </c>
      <c r="F21" s="11"/>
      <c r="G21" s="13" t="e">
        <f>SUM(G27,G32)</f>
        <v>#DIV/0!</v>
      </c>
      <c r="H21" s="13" t="e">
        <f>SUM(H27,H32)</f>
        <v>#DIV/0!</v>
      </c>
    </row>
    <row r="22" spans="1:16" ht="18.5">
      <c r="A22" s="40">
        <v>3.1</v>
      </c>
      <c r="B22" s="31" t="s">
        <v>27</v>
      </c>
      <c r="C22" s="32"/>
      <c r="D22" s="33"/>
      <c r="E22" s="15">
        <v>12</v>
      </c>
      <c r="F22" s="35"/>
      <c r="G22" s="16"/>
      <c r="H22" s="17"/>
    </row>
    <row r="23" spans="1:16" s="2" customFormat="1" ht="18.5">
      <c r="A23" s="41"/>
      <c r="B23" s="93" t="s">
        <v>28</v>
      </c>
      <c r="C23" s="94"/>
      <c r="D23" s="95"/>
      <c r="E23" s="15"/>
      <c r="F23" s="68"/>
      <c r="G23" s="69"/>
      <c r="H23" s="70"/>
    </row>
    <row r="24" spans="1:16" s="4" customFormat="1" ht="18.5">
      <c r="A24" s="109"/>
      <c r="B24" s="18" t="s">
        <v>11</v>
      </c>
      <c r="C24" s="19" t="s">
        <v>22</v>
      </c>
      <c r="D24" s="99"/>
      <c r="E24" s="100"/>
      <c r="F24" s="101"/>
      <c r="G24" s="36"/>
      <c r="H24" s="36"/>
      <c r="O24"/>
      <c r="P24"/>
    </row>
    <row r="25" spans="1:16" s="4" customFormat="1" ht="18.5">
      <c r="A25" s="110"/>
      <c r="B25" s="24" t="s">
        <v>13</v>
      </c>
      <c r="C25" s="25" t="s">
        <v>22</v>
      </c>
      <c r="D25" s="42"/>
      <c r="E25" s="43"/>
      <c r="F25" s="44"/>
      <c r="G25" s="36"/>
      <c r="H25" s="36"/>
      <c r="O25"/>
      <c r="P25"/>
    </row>
    <row r="26" spans="1:16" s="4" customFormat="1" ht="18.5">
      <c r="A26" s="110"/>
      <c r="B26" s="112"/>
      <c r="C26" s="112"/>
      <c r="D26" s="74" t="s">
        <v>29</v>
      </c>
      <c r="E26" s="75"/>
      <c r="F26" s="23" t="e">
        <f>MAX(G26:H26)</f>
        <v>#DIV/0!</v>
      </c>
      <c r="G26" s="26" t="e">
        <f>(G24/G14)*100</f>
        <v>#DIV/0!</v>
      </c>
      <c r="H26" s="26" t="e">
        <f>(H24/H14)*100</f>
        <v>#DIV/0!</v>
      </c>
    </row>
    <row r="27" spans="1:16" s="4" customFormat="1" ht="18.5">
      <c r="A27" s="111"/>
      <c r="B27" s="113"/>
      <c r="C27" s="113"/>
      <c r="D27" s="76" t="s">
        <v>15</v>
      </c>
      <c r="E27" s="77"/>
      <c r="F27" s="78"/>
      <c r="G27" s="27" t="e">
        <f>IF(G26&lt;=0,0,IF(G26=$F26,$E22,G26/$F26*$E22))</f>
        <v>#DIV/0!</v>
      </c>
      <c r="H27" s="27" t="e">
        <f>IF(H26&lt;=0,0,IF(H26=$F26,$E22,H26/$F26*$E22))</f>
        <v>#DIV/0!</v>
      </c>
    </row>
    <row r="28" spans="1:16" s="2" customFormat="1" ht="18.5">
      <c r="A28" s="41">
        <v>3.2</v>
      </c>
      <c r="B28" s="93" t="s">
        <v>30</v>
      </c>
      <c r="C28" s="94"/>
      <c r="D28" s="95"/>
      <c r="E28" s="15">
        <v>8</v>
      </c>
      <c r="F28" s="45"/>
      <c r="G28" s="45"/>
      <c r="H28" s="45"/>
      <c r="J28" s="54"/>
    </row>
    <row r="29" spans="1:16" s="4" customFormat="1" ht="18.5">
      <c r="A29" s="109"/>
      <c r="B29" s="18" t="s">
        <v>11</v>
      </c>
      <c r="C29" s="19" t="s">
        <v>31</v>
      </c>
      <c r="D29" s="99"/>
      <c r="E29" s="100"/>
      <c r="F29" s="101"/>
      <c r="G29" s="23" t="e">
        <f>G26</f>
        <v>#DIV/0!</v>
      </c>
      <c r="H29" s="23" t="e">
        <f>H26</f>
        <v>#DIV/0!</v>
      </c>
      <c r="J29"/>
    </row>
    <row r="30" spans="1:16" s="4" customFormat="1" ht="18.5">
      <c r="A30" s="110"/>
      <c r="B30" s="18" t="s">
        <v>13</v>
      </c>
      <c r="C30" s="19" t="s">
        <v>31</v>
      </c>
      <c r="D30" s="124"/>
      <c r="E30" s="125"/>
      <c r="F30" s="126"/>
      <c r="G30" s="23" t="e">
        <f>(G25/G15)*100</f>
        <v>#DIV/0!</v>
      </c>
      <c r="H30" s="23" t="e">
        <f>(H25/H15)*100</f>
        <v>#DIV/0!</v>
      </c>
    </row>
    <row r="31" spans="1:16" s="4" customFormat="1" ht="18.5">
      <c r="A31" s="110"/>
      <c r="B31" s="112"/>
      <c r="C31" s="112"/>
      <c r="D31" s="74" t="s">
        <v>29</v>
      </c>
      <c r="E31" s="75"/>
      <c r="F31" s="23" t="e">
        <f>MAX(G31:H31)</f>
        <v>#DIV/0!</v>
      </c>
      <c r="G31" s="26" t="e">
        <f>(G29-G30)/G30*100</f>
        <v>#DIV/0!</v>
      </c>
      <c r="H31" s="26" t="e">
        <f>(H29-H30)/H30*100</f>
        <v>#DIV/0!</v>
      </c>
    </row>
    <row r="32" spans="1:16" s="4" customFormat="1" ht="18.5">
      <c r="A32" s="111"/>
      <c r="B32" s="113"/>
      <c r="C32" s="113"/>
      <c r="D32" s="76" t="s">
        <v>15</v>
      </c>
      <c r="E32" s="77"/>
      <c r="F32" s="78"/>
      <c r="G32" s="46" t="e">
        <f>IF(G31&lt;=0,0,IF(G31=$F31,$E28,G31/$F31*$E28))</f>
        <v>#DIV/0!</v>
      </c>
      <c r="H32" s="46" t="e">
        <f>IF(H31&lt;=0,0,IF(H31=$F31,$E28,H31/$F31*$E28))</f>
        <v>#DIV/0!</v>
      </c>
    </row>
    <row r="33" spans="1:8" s="4" customFormat="1" ht="18.5">
      <c r="A33" s="12">
        <v>4</v>
      </c>
      <c r="B33" s="84" t="s">
        <v>32</v>
      </c>
      <c r="C33" s="85"/>
      <c r="D33" s="86"/>
      <c r="E33" s="12">
        <f>SUM(E34,E39,E43)</f>
        <v>10</v>
      </c>
      <c r="F33" s="11"/>
      <c r="G33" s="13" t="e">
        <f>SUM(G38,G42,G46)</f>
        <v>#DIV/0!</v>
      </c>
      <c r="H33" s="13" t="e">
        <f>SUM(H38,H42,H46)</f>
        <v>#DIV/0!</v>
      </c>
    </row>
    <row r="34" spans="1:8" s="2" customFormat="1" ht="40" customHeight="1">
      <c r="A34" s="47" t="s">
        <v>33</v>
      </c>
      <c r="B34" s="102" t="s">
        <v>34</v>
      </c>
      <c r="C34" s="66"/>
      <c r="D34" s="67"/>
      <c r="E34" s="15">
        <v>4</v>
      </c>
      <c r="F34" s="68"/>
      <c r="G34" s="69"/>
      <c r="H34" s="70"/>
    </row>
    <row r="35" spans="1:8" s="4" customFormat="1" ht="18.5">
      <c r="A35" s="109"/>
      <c r="B35" s="48" t="s">
        <v>35</v>
      </c>
      <c r="C35" s="19" t="s">
        <v>36</v>
      </c>
      <c r="D35" s="71"/>
      <c r="E35" s="72"/>
      <c r="F35" s="73"/>
      <c r="G35" s="36"/>
      <c r="H35" s="36"/>
    </row>
    <row r="36" spans="1:8" s="4" customFormat="1" ht="18.5">
      <c r="A36" s="110"/>
      <c r="B36" s="49" t="s">
        <v>37</v>
      </c>
      <c r="C36" s="25"/>
      <c r="D36" s="20"/>
      <c r="E36" s="21"/>
      <c r="F36" s="22"/>
      <c r="G36" s="36"/>
      <c r="H36" s="36"/>
    </row>
    <row r="37" spans="1:8" s="4" customFormat="1" ht="18.5">
      <c r="A37" s="110"/>
      <c r="B37" s="49" t="s">
        <v>38</v>
      </c>
      <c r="C37" s="24"/>
      <c r="D37" s="74" t="s">
        <v>39</v>
      </c>
      <c r="E37" s="75"/>
      <c r="F37" s="23" t="e">
        <f>MAX(G37:H37)</f>
        <v>#DIV/0!</v>
      </c>
      <c r="G37" s="26" t="e">
        <f>(G35*100000000)/G36</f>
        <v>#DIV/0!</v>
      </c>
      <c r="H37" s="26" t="e">
        <f>(H35*100000000)/H36</f>
        <v>#DIV/0!</v>
      </c>
    </row>
    <row r="38" spans="1:8" s="4" customFormat="1" ht="18.5">
      <c r="A38" s="111"/>
      <c r="B38" s="49" t="s">
        <v>40</v>
      </c>
      <c r="C38" s="50"/>
      <c r="D38" s="76" t="s">
        <v>15</v>
      </c>
      <c r="E38" s="77"/>
      <c r="F38" s="78"/>
      <c r="G38" s="27" t="e" cm="1">
        <f t="array" ref="G38">_xlfn.IFS(G37=0,4,G37&lt;=0.5,3,G37&lt;=1,2,G37&gt;1,1)</f>
        <v>#DIV/0!</v>
      </c>
      <c r="H38" s="27" t="e" cm="1">
        <f t="array" ref="H38">_xlfn.IFS(H37=0,4,H37&lt;=0.5,3,H37&lt;=1,2,H37&gt;1,1)</f>
        <v>#DIV/0!</v>
      </c>
    </row>
    <row r="39" spans="1:8" s="2" customFormat="1" ht="39" customHeight="1">
      <c r="A39" s="51" t="s">
        <v>41</v>
      </c>
      <c r="B39" s="102" t="s">
        <v>42</v>
      </c>
      <c r="C39" s="66"/>
      <c r="D39" s="67"/>
      <c r="E39" s="15">
        <v>3</v>
      </c>
      <c r="F39" s="68"/>
      <c r="G39" s="69"/>
      <c r="H39" s="70"/>
    </row>
    <row r="40" spans="1:8" s="4" customFormat="1" ht="18.5">
      <c r="A40" s="109"/>
      <c r="B40" s="48" t="s">
        <v>43</v>
      </c>
      <c r="C40" s="19" t="s">
        <v>36</v>
      </c>
      <c r="D40" s="71"/>
      <c r="E40" s="72"/>
      <c r="F40" s="73"/>
      <c r="G40" s="36"/>
      <c r="H40" s="36"/>
    </row>
    <row r="41" spans="1:8" s="4" customFormat="1" ht="18.5">
      <c r="A41" s="110"/>
      <c r="B41" s="52" t="s">
        <v>44</v>
      </c>
      <c r="C41" s="24"/>
      <c r="D41" s="74" t="s">
        <v>39</v>
      </c>
      <c r="E41" s="75"/>
      <c r="F41" s="23" t="e">
        <f>MAX(G41:H41)</f>
        <v>#DIV/0!</v>
      </c>
      <c r="G41" s="26" t="e">
        <f>(G40*1000000)/G36</f>
        <v>#DIV/0!</v>
      </c>
      <c r="H41" s="26" t="e">
        <f>(H40*1000000)/H36</f>
        <v>#DIV/0!</v>
      </c>
    </row>
    <row r="42" spans="1:8" s="4" customFormat="1" ht="18.5">
      <c r="A42" s="111"/>
      <c r="B42" s="52" t="s">
        <v>45</v>
      </c>
      <c r="C42" s="50"/>
      <c r="D42" s="76" t="s">
        <v>15</v>
      </c>
      <c r="E42" s="77"/>
      <c r="F42" s="78"/>
      <c r="G42" s="27" t="e" cm="1">
        <f t="array" ref="G42">_xlfn.IFS(G41&lt;=0.5,3,G41&lt;=1,2,G41&gt;1,1)</f>
        <v>#DIV/0!</v>
      </c>
      <c r="H42" s="27" t="e" cm="1">
        <f t="array" ref="H42">_xlfn.IFS(H41&lt;=0.5,3,H41&lt;=1,2,H41&gt;1,1)</f>
        <v>#DIV/0!</v>
      </c>
    </row>
    <row r="43" spans="1:8" s="2" customFormat="1" ht="39" customHeight="1">
      <c r="A43" s="41" t="s">
        <v>46</v>
      </c>
      <c r="B43" s="103" t="s">
        <v>47</v>
      </c>
      <c r="C43" s="104"/>
      <c r="D43" s="105"/>
      <c r="E43" s="15">
        <v>3</v>
      </c>
      <c r="F43" s="68"/>
      <c r="G43" s="69"/>
      <c r="H43" s="70"/>
    </row>
    <row r="44" spans="1:8" s="4" customFormat="1" ht="18.5">
      <c r="A44" s="109"/>
      <c r="B44" s="53" t="s">
        <v>48</v>
      </c>
      <c r="C44" s="19" t="s">
        <v>36</v>
      </c>
      <c r="D44" s="71"/>
      <c r="E44" s="72"/>
      <c r="F44" s="73"/>
      <c r="G44" s="36"/>
      <c r="H44" s="36"/>
    </row>
    <row r="45" spans="1:8" s="4" customFormat="1" ht="18.5">
      <c r="A45" s="110"/>
      <c r="B45" s="52" t="s">
        <v>49</v>
      </c>
      <c r="C45" s="24"/>
      <c r="D45" s="74" t="s">
        <v>39</v>
      </c>
      <c r="E45" s="75"/>
      <c r="F45" s="23" t="e">
        <f>MAX(G45:H45)</f>
        <v>#DIV/0!</v>
      </c>
      <c r="G45" s="26" t="e">
        <f>(G44*200000)/G36</f>
        <v>#DIV/0!</v>
      </c>
      <c r="H45" s="26" t="e">
        <f>(H44*200000)/H36</f>
        <v>#DIV/0!</v>
      </c>
    </row>
    <row r="46" spans="1:8" s="4" customFormat="1" ht="18.5">
      <c r="A46" s="111"/>
      <c r="B46" s="52" t="s">
        <v>50</v>
      </c>
      <c r="C46" s="50"/>
      <c r="D46" s="76" t="s">
        <v>15</v>
      </c>
      <c r="E46" s="77"/>
      <c r="F46" s="78"/>
      <c r="G46" s="27" t="e" cm="1">
        <f t="array" ref="G46">_xlfn.IFS(G45&lt;=0.5,3,G45&lt;=1,2,G45&gt;1,1)</f>
        <v>#DIV/0!</v>
      </c>
      <c r="H46" s="27" t="e" cm="1">
        <f t="array" ref="H46">_xlfn.IFS(H45&lt;=0.5,3,H45&lt;=1,2,H45&gt;1,1)</f>
        <v>#DIV/0!</v>
      </c>
    </row>
    <row r="47" spans="1:8" s="2" customFormat="1" ht="18.5">
      <c r="A47" s="12">
        <v>4</v>
      </c>
      <c r="B47" s="106" t="s">
        <v>51</v>
      </c>
      <c r="C47" s="107"/>
      <c r="D47" s="108"/>
      <c r="E47" s="12">
        <f>SUM(E48,E53,E57,E61)</f>
        <v>10</v>
      </c>
      <c r="F47" s="13"/>
      <c r="G47" s="13">
        <f>SUM(G51,G56,G60,G64)</f>
        <v>5</v>
      </c>
      <c r="H47" s="13">
        <f>SUM(H51,H56,H60,H64)</f>
        <v>0</v>
      </c>
    </row>
    <row r="48" spans="1:8" s="2" customFormat="1" ht="18.5">
      <c r="A48" s="41">
        <v>4.0999999999999996</v>
      </c>
      <c r="B48" s="93" t="s">
        <v>52</v>
      </c>
      <c r="C48" s="94"/>
      <c r="D48" s="95"/>
      <c r="E48" s="15">
        <v>2</v>
      </c>
      <c r="F48" s="68"/>
      <c r="G48" s="69"/>
      <c r="H48" s="70"/>
    </row>
    <row r="49" spans="1:8" s="4" customFormat="1" ht="18.5">
      <c r="A49" s="109"/>
      <c r="B49" s="18" t="s">
        <v>11</v>
      </c>
      <c r="C49" s="19" t="s">
        <v>36</v>
      </c>
      <c r="D49" s="71"/>
      <c r="E49" s="72"/>
      <c r="F49" s="73"/>
      <c r="G49" s="36"/>
      <c r="H49" s="36"/>
    </row>
    <row r="50" spans="1:8" s="4" customFormat="1" ht="18.5">
      <c r="A50" s="110"/>
      <c r="B50" s="112"/>
      <c r="C50" s="112"/>
      <c r="D50" s="74" t="s">
        <v>39</v>
      </c>
      <c r="E50" s="75"/>
      <c r="F50" s="23">
        <f>MAX(G50:H50)</f>
        <v>0</v>
      </c>
      <c r="G50" s="26">
        <f>SUM(G49:G49)</f>
        <v>0</v>
      </c>
      <c r="H50" s="26">
        <f>SUM(H49:H49)</f>
        <v>0</v>
      </c>
    </row>
    <row r="51" spans="1:8" s="4" customFormat="1" ht="18.5">
      <c r="A51" s="111"/>
      <c r="B51" s="113"/>
      <c r="C51" s="113"/>
      <c r="D51" s="76" t="s">
        <v>15</v>
      </c>
      <c r="E51" s="77"/>
      <c r="F51" s="78"/>
      <c r="G51" s="27">
        <f>IF(G50&lt;=0,0,IF(G50=$F50,$E48,G50/$F50*$E48))</f>
        <v>0</v>
      </c>
      <c r="H51" s="27">
        <f>IF(H50&lt;=0,0,IF(H50=$F50,$E48,H50/$F50*$E48))</f>
        <v>0</v>
      </c>
    </row>
    <row r="52" spans="1:8" s="4" customFormat="1" ht="18.5">
      <c r="A52" s="51">
        <v>4.2</v>
      </c>
      <c r="B52" s="93" t="s">
        <v>53</v>
      </c>
      <c r="C52" s="94"/>
      <c r="D52" s="94"/>
      <c r="E52" s="94"/>
      <c r="F52" s="94"/>
      <c r="G52" s="94"/>
      <c r="H52" s="95"/>
    </row>
    <row r="53" spans="1:8" s="2" customFormat="1" ht="18.5">
      <c r="A53" s="51" t="s">
        <v>54</v>
      </c>
      <c r="B53" s="93" t="s">
        <v>55</v>
      </c>
      <c r="C53" s="94"/>
      <c r="D53" s="95"/>
      <c r="E53" s="15">
        <v>3</v>
      </c>
      <c r="F53" s="68"/>
      <c r="G53" s="69"/>
      <c r="H53" s="70"/>
    </row>
    <row r="54" spans="1:8" s="4" customFormat="1" ht="18.5">
      <c r="A54" s="109"/>
      <c r="B54" s="18" t="s">
        <v>11</v>
      </c>
      <c r="C54" s="19" t="s">
        <v>36</v>
      </c>
      <c r="D54" s="71"/>
      <c r="E54" s="72"/>
      <c r="F54" s="73"/>
      <c r="G54" s="36"/>
      <c r="H54" s="36"/>
    </row>
    <row r="55" spans="1:8" s="4" customFormat="1" ht="18.5">
      <c r="A55" s="110"/>
      <c r="B55" s="112"/>
      <c r="C55" s="112"/>
      <c r="D55" s="74" t="s">
        <v>39</v>
      </c>
      <c r="E55" s="75"/>
      <c r="F55" s="23">
        <f>MAX(G55:H55)</f>
        <v>3</v>
      </c>
      <c r="G55" s="26">
        <v>3</v>
      </c>
      <c r="H55" s="26">
        <f>SUM(H54:H54)</f>
        <v>0</v>
      </c>
    </row>
    <row r="56" spans="1:8" s="4" customFormat="1" ht="18.5">
      <c r="A56" s="111"/>
      <c r="B56" s="113"/>
      <c r="C56" s="113"/>
      <c r="D56" s="76" t="s">
        <v>15</v>
      </c>
      <c r="E56" s="77"/>
      <c r="F56" s="78"/>
      <c r="G56" s="27">
        <f>IF(G55&lt;=0,0,IF(G55=$F55,$E53,G55/$F55*$E53))</f>
        <v>3</v>
      </c>
      <c r="H56" s="27">
        <f>IF(H55&lt;=0,0,IF(H55=$F55,$E53,H55/$F55*$E53))</f>
        <v>0</v>
      </c>
    </row>
    <row r="57" spans="1:8" s="2" customFormat="1" ht="18.5">
      <c r="A57" s="51" t="s">
        <v>56</v>
      </c>
      <c r="B57" s="93" t="s">
        <v>57</v>
      </c>
      <c r="C57" s="94"/>
      <c r="D57" s="95"/>
      <c r="E57" s="15">
        <v>3</v>
      </c>
      <c r="F57" s="68"/>
      <c r="G57" s="69"/>
      <c r="H57" s="70"/>
    </row>
    <row r="58" spans="1:8" s="4" customFormat="1" ht="18.5">
      <c r="A58" s="109"/>
      <c r="B58" s="18" t="s">
        <v>11</v>
      </c>
      <c r="C58" s="19" t="s">
        <v>36</v>
      </c>
      <c r="D58" s="71"/>
      <c r="E58" s="72"/>
      <c r="F58" s="73"/>
      <c r="G58" s="36"/>
      <c r="H58" s="36"/>
    </row>
    <row r="59" spans="1:8" s="4" customFormat="1" ht="18.5">
      <c r="A59" s="110"/>
      <c r="B59" s="112"/>
      <c r="C59" s="112"/>
      <c r="D59" s="74" t="s">
        <v>39</v>
      </c>
      <c r="E59" s="75"/>
      <c r="F59" s="23">
        <f>MAX(G59:H59)</f>
        <v>0</v>
      </c>
      <c r="G59" s="26">
        <f>SUM(G58:G58)</f>
        <v>0</v>
      </c>
      <c r="H59" s="26">
        <f>SUM(H58:H58)</f>
        <v>0</v>
      </c>
    </row>
    <row r="60" spans="1:8" s="4" customFormat="1" ht="18.5">
      <c r="A60" s="111"/>
      <c r="B60" s="113"/>
      <c r="C60" s="113"/>
      <c r="D60" s="76" t="s">
        <v>15</v>
      </c>
      <c r="E60" s="77"/>
      <c r="F60" s="78"/>
      <c r="G60" s="27">
        <f>IF(G59&lt;=0,0,IF(G59=$F59,$E57,G59/$F59*$E57))</f>
        <v>0</v>
      </c>
      <c r="H60" s="27">
        <f>IF(H59&lt;=0,0,IF(H59=$F59,$E57,H59/$F59*$E57))</f>
        <v>0</v>
      </c>
    </row>
    <row r="61" spans="1:8" s="2" customFormat="1" ht="18.5">
      <c r="A61" s="41">
        <v>4.3</v>
      </c>
      <c r="B61" s="93" t="s">
        <v>58</v>
      </c>
      <c r="C61" s="94"/>
      <c r="D61" s="95"/>
      <c r="E61" s="15">
        <v>2</v>
      </c>
      <c r="F61" s="68"/>
      <c r="G61" s="69"/>
      <c r="H61" s="70"/>
    </row>
    <row r="62" spans="1:8" s="4" customFormat="1" ht="18.5">
      <c r="A62" s="109"/>
      <c r="B62" s="18" t="s">
        <v>11</v>
      </c>
      <c r="C62" s="19" t="s">
        <v>36</v>
      </c>
      <c r="D62" s="71"/>
      <c r="E62" s="72"/>
      <c r="F62" s="73"/>
      <c r="G62" s="36"/>
      <c r="H62" s="36"/>
    </row>
    <row r="63" spans="1:8" s="4" customFormat="1" ht="18.5">
      <c r="A63" s="110"/>
      <c r="B63" s="112"/>
      <c r="C63" s="112"/>
      <c r="D63" s="74" t="s">
        <v>39</v>
      </c>
      <c r="E63" s="75"/>
      <c r="F63" s="23">
        <f>MAX(G63:H63)</f>
        <v>4</v>
      </c>
      <c r="G63" s="26">
        <v>4</v>
      </c>
      <c r="H63" s="26">
        <f>SUM(H62:H62)</f>
        <v>0</v>
      </c>
    </row>
    <row r="64" spans="1:8" s="4" customFormat="1" ht="18.5">
      <c r="A64" s="111"/>
      <c r="B64" s="113"/>
      <c r="C64" s="113"/>
      <c r="D64" s="76" t="s">
        <v>15</v>
      </c>
      <c r="E64" s="77"/>
      <c r="F64" s="78"/>
      <c r="G64" s="27">
        <f>IF(G63&lt;=0,0,IF(G63=$F63,$E61,G63/$F63*$E61))</f>
        <v>2</v>
      </c>
      <c r="H64" s="27">
        <f>IF(H63&lt;=0,0,IF(H63=$F63,$E61,H63/$F63*$E61))</f>
        <v>0</v>
      </c>
    </row>
    <row r="65" spans="1:9" s="5" customFormat="1" ht="18" customHeight="1">
      <c r="A65" s="55"/>
      <c r="B65" s="56" t="s">
        <v>59</v>
      </c>
      <c r="C65" s="57"/>
      <c r="D65" s="58"/>
      <c r="E65" s="59">
        <f>SUM(E3,E47,E12,E21,E33)</f>
        <v>100</v>
      </c>
      <c r="F65" s="60"/>
      <c r="G65" s="59" t="e">
        <f>SUM(G4,G47,G12,G21)</f>
        <v>#VALUE!</v>
      </c>
      <c r="H65" s="59" t="e">
        <f>SUM(H4,H47,H12,H21)</f>
        <v>#VALUE!</v>
      </c>
    </row>
    <row r="70" spans="1:9">
      <c r="A70" s="114" t="s">
        <v>60</v>
      </c>
      <c r="B70" s="115"/>
      <c r="C70" s="115"/>
      <c r="D70" s="116"/>
      <c r="E70" s="123"/>
      <c r="F70" s="123"/>
      <c r="G70" s="123"/>
      <c r="H70" s="123"/>
      <c r="I70" s="123"/>
    </row>
    <row r="71" spans="1:9">
      <c r="A71" s="117"/>
      <c r="B71" s="118"/>
      <c r="C71" s="118"/>
      <c r="D71" s="119"/>
      <c r="E71" s="123"/>
      <c r="F71" s="123"/>
      <c r="G71" s="123"/>
      <c r="H71" s="123"/>
      <c r="I71" s="123"/>
    </row>
    <row r="72" spans="1:9">
      <c r="A72" s="117"/>
      <c r="B72" s="118"/>
      <c r="C72" s="118"/>
      <c r="D72" s="119"/>
      <c r="E72" s="123"/>
      <c r="F72" s="123"/>
      <c r="G72" s="123"/>
      <c r="H72" s="123"/>
      <c r="I72" s="123"/>
    </row>
    <row r="73" spans="1:9">
      <c r="A73" s="117"/>
      <c r="B73" s="118"/>
      <c r="C73" s="118"/>
      <c r="D73" s="119"/>
      <c r="E73" s="123"/>
      <c r="F73" s="123"/>
      <c r="G73" s="123"/>
      <c r="H73" s="123"/>
      <c r="I73" s="123"/>
    </row>
    <row r="74" spans="1:9">
      <c r="A74" s="117"/>
      <c r="B74" s="118"/>
      <c r="C74" s="118"/>
      <c r="D74" s="119"/>
      <c r="E74" s="123"/>
      <c r="F74" s="123"/>
      <c r="G74" s="123"/>
      <c r="H74" s="123"/>
      <c r="I74" s="123"/>
    </row>
    <row r="75" spans="1:9">
      <c r="A75" s="117"/>
      <c r="B75" s="118"/>
      <c r="C75" s="118"/>
      <c r="D75" s="119"/>
      <c r="E75" s="123"/>
      <c r="F75" s="123"/>
      <c r="G75" s="123"/>
      <c r="H75" s="123"/>
      <c r="I75" s="123"/>
    </row>
    <row r="76" spans="1:9">
      <c r="A76" s="117"/>
      <c r="B76" s="118"/>
      <c r="C76" s="118"/>
      <c r="D76" s="119"/>
      <c r="E76" s="123"/>
      <c r="F76" s="123"/>
      <c r="G76" s="123"/>
      <c r="H76" s="123"/>
      <c r="I76" s="123"/>
    </row>
    <row r="77" spans="1:9">
      <c r="A77" s="120"/>
      <c r="B77" s="121"/>
      <c r="C77" s="121"/>
      <c r="D77" s="122"/>
      <c r="E77" s="123"/>
      <c r="F77" s="123"/>
      <c r="G77" s="123"/>
      <c r="H77" s="123"/>
      <c r="I77" s="123"/>
    </row>
  </sheetData>
  <mergeCells count="101">
    <mergeCell ref="A70:D77"/>
    <mergeCell ref="E70:I77"/>
    <mergeCell ref="D29:F30"/>
    <mergeCell ref="B63:B64"/>
    <mergeCell ref="C7:C8"/>
    <mergeCell ref="C16:C17"/>
    <mergeCell ref="C19:C20"/>
    <mergeCell ref="C26:C27"/>
    <mergeCell ref="C31:C32"/>
    <mergeCell ref="C50:C51"/>
    <mergeCell ref="C55:C56"/>
    <mergeCell ref="C59:C60"/>
    <mergeCell ref="C63:C64"/>
    <mergeCell ref="D62:F62"/>
    <mergeCell ref="D63:E63"/>
    <mergeCell ref="D64:F64"/>
    <mergeCell ref="A5:A8"/>
    <mergeCell ref="A10:A11"/>
    <mergeCell ref="A14:A17"/>
    <mergeCell ref="A19:A20"/>
    <mergeCell ref="A24:A27"/>
    <mergeCell ref="A29:A32"/>
    <mergeCell ref="A35:A38"/>
    <mergeCell ref="A40:A42"/>
    <mergeCell ref="A44:A46"/>
    <mergeCell ref="A49:A51"/>
    <mergeCell ref="A54:A56"/>
    <mergeCell ref="A58:A60"/>
    <mergeCell ref="A62:A64"/>
    <mergeCell ref="B7:B8"/>
    <mergeCell ref="B10:B11"/>
    <mergeCell ref="B16:B17"/>
    <mergeCell ref="B19:B20"/>
    <mergeCell ref="B26:B27"/>
    <mergeCell ref="B31:B32"/>
    <mergeCell ref="B50:B51"/>
    <mergeCell ref="B55:B56"/>
    <mergeCell ref="D55:E55"/>
    <mergeCell ref="D56:F56"/>
    <mergeCell ref="B57:D57"/>
    <mergeCell ref="F57:H57"/>
    <mergeCell ref="D58:F58"/>
    <mergeCell ref="D59:E59"/>
    <mergeCell ref="D60:F60"/>
    <mergeCell ref="B61:D61"/>
    <mergeCell ref="F61:H61"/>
    <mergeCell ref="B59:B60"/>
    <mergeCell ref="B48:D48"/>
    <mergeCell ref="F48:H48"/>
    <mergeCell ref="D49:F49"/>
    <mergeCell ref="D50:E50"/>
    <mergeCell ref="D51:F51"/>
    <mergeCell ref="B52:H52"/>
    <mergeCell ref="B53:D53"/>
    <mergeCell ref="F53:H53"/>
    <mergeCell ref="D54:F54"/>
    <mergeCell ref="D40:F40"/>
    <mergeCell ref="D41:E41"/>
    <mergeCell ref="D42:F42"/>
    <mergeCell ref="B43:D43"/>
    <mergeCell ref="F43:H43"/>
    <mergeCell ref="D44:F44"/>
    <mergeCell ref="D45:E45"/>
    <mergeCell ref="D46:F46"/>
    <mergeCell ref="B47:D47"/>
    <mergeCell ref="D32:F32"/>
    <mergeCell ref="B33:D33"/>
    <mergeCell ref="B34:D34"/>
    <mergeCell ref="F34:H34"/>
    <mergeCell ref="D35:F35"/>
    <mergeCell ref="D37:E37"/>
    <mergeCell ref="D38:F38"/>
    <mergeCell ref="B39:D39"/>
    <mergeCell ref="F39:H39"/>
    <mergeCell ref="D19:E19"/>
    <mergeCell ref="B21:D21"/>
    <mergeCell ref="B23:D23"/>
    <mergeCell ref="F23:H23"/>
    <mergeCell ref="D24:F24"/>
    <mergeCell ref="D26:E26"/>
    <mergeCell ref="D27:F27"/>
    <mergeCell ref="B28:D28"/>
    <mergeCell ref="D31:E31"/>
    <mergeCell ref="D10:E10"/>
    <mergeCell ref="D11:F11"/>
    <mergeCell ref="B12:D12"/>
    <mergeCell ref="B13:D13"/>
    <mergeCell ref="F13:H13"/>
    <mergeCell ref="D14:F14"/>
    <mergeCell ref="D16:E16"/>
    <mergeCell ref="B18:D18"/>
    <mergeCell ref="F18:H18"/>
    <mergeCell ref="A1:H1"/>
    <mergeCell ref="B3:D3"/>
    <mergeCell ref="B4:D4"/>
    <mergeCell ref="F4:H4"/>
    <mergeCell ref="D5:F5"/>
    <mergeCell ref="D7:E7"/>
    <mergeCell ref="D8:F8"/>
    <mergeCell ref="B9:D9"/>
    <mergeCell ref="F9:H9"/>
  </mergeCells>
  <pageMargins left="0.196850393700787" right="0.196850393700787" top="0.35433070866141703" bottom="0.74803149606299202" header="0.31496062992126" footer="0.31496062992126"/>
  <pageSetup paperSize="8" scale="8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Harsh Rai</cp:lastModifiedBy>
  <cp:lastPrinted>2025-05-28T10:52:00Z</cp:lastPrinted>
  <dcterms:created xsi:type="dcterms:W3CDTF">2024-06-06T10:58:00Z</dcterms:created>
  <dcterms:modified xsi:type="dcterms:W3CDTF">2025-09-20T17:58:09Z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A4596BAA540F4BE98B15F4749548B478_12</vt:lpwstr>
  </property>
  <property fmtid="{D5CDD505-2E9C-101B-9397-08002B2CF9AE}" pid="3" name="KSOProductBuildVer">
    <vt:lpwstr>1033-12.2.0.22549</vt:lpwstr>
  </property>
</Properties>
</file>