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Updated Excel\"/>
    </mc:Choice>
  </mc:AlternateContent>
  <xr:revisionPtr revIDLastSave="0" documentId="8_{ECA78F1B-D33C-4666-9FD5-9404F5E4310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duction Company" sheetId="19" r:id="rId1"/>
  </sheets>
  <definedNames>
    <definedName name="EPC">#REF!</definedName>
    <definedName name="Expl">#REF!</definedName>
    <definedName name="Exploration">#REF!</definedName>
    <definedName name="Large">'Production Company'!$B$2</definedName>
    <definedName name="OLE_LINK1" localSheetId="0">'Production Company'!#REF!</definedName>
    <definedName name="PMCa">#REF!</definedName>
    <definedName name="PMCb">#REF!</definedName>
    <definedName name="_xlnm.Print_Area" localSheetId="0">'Production Company'!$A$1:$P$47</definedName>
    <definedName name="Production" localSheetId="0">'Production Company'!$C$2</definedName>
    <definedName name="Production">#REF!</definedName>
    <definedName name="Project1">#REF!</definedName>
    <definedName name="Project2">#REF!</definedName>
    <definedName name="Service">#REF!</definedName>
    <definedName name="Smal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9" l="1"/>
  <c r="K23" i="19"/>
  <c r="J18" i="19"/>
  <c r="M34" i="19"/>
  <c r="L18" i="19"/>
  <c r="K18" i="19"/>
  <c r="E33" i="19"/>
  <c r="D33" i="19" s="1"/>
  <c r="K17" i="19"/>
  <c r="L17" i="19"/>
  <c r="J17" i="19"/>
  <c r="K12" i="19"/>
  <c r="L12" i="19"/>
  <c r="J12" i="19"/>
  <c r="K8" i="19"/>
  <c r="L8" i="19"/>
  <c r="J8" i="19"/>
  <c r="E26" i="19" l="1"/>
  <c r="D26" i="19" s="1"/>
  <c r="E16" i="19"/>
  <c r="D16" i="19" s="1"/>
  <c r="E7" i="19"/>
  <c r="D7" i="19" s="1"/>
  <c r="I35" i="19"/>
  <c r="H35" i="19"/>
  <c r="I34" i="19"/>
  <c r="H34" i="19"/>
  <c r="I12" i="19"/>
  <c r="H12" i="19"/>
  <c r="J9" i="19"/>
  <c r="I8" i="19"/>
  <c r="H8" i="19"/>
  <c r="M12" i="19" l="1"/>
  <c r="O12" i="19"/>
  <c r="N12" i="19"/>
  <c r="N34" i="19"/>
  <c r="O34" i="19"/>
  <c r="O35" i="19"/>
  <c r="M35" i="19"/>
  <c r="N35" i="19"/>
  <c r="O8" i="19"/>
  <c r="N8" i="19"/>
  <c r="M8" i="19"/>
  <c r="I18" i="19"/>
  <c r="I28" i="19"/>
  <c r="H28" i="19"/>
  <c r="I27" i="19"/>
  <c r="H27" i="19"/>
  <c r="E32" i="19"/>
  <c r="E31" i="19"/>
  <c r="E29" i="19"/>
  <c r="D29" i="19" s="1"/>
  <c r="L23" i="19"/>
  <c r="I22" i="19"/>
  <c r="H22" i="19"/>
  <c r="E23" i="19"/>
  <c r="H17" i="19"/>
  <c r="N22" i="19" l="1"/>
  <c r="M22" i="19"/>
  <c r="O22" i="19"/>
  <c r="M33" i="19"/>
  <c r="O17" i="19"/>
  <c r="M17" i="19"/>
  <c r="N17" i="19"/>
  <c r="N27" i="19"/>
  <c r="M27" i="19"/>
  <c r="O27" i="19"/>
  <c r="O33" i="19"/>
  <c r="N33" i="19"/>
  <c r="N28" i="19"/>
  <c r="O28" i="19"/>
  <c r="M28" i="19"/>
  <c r="N18" i="19"/>
  <c r="O18" i="19"/>
  <c r="M18" i="19"/>
  <c r="E21" i="19"/>
  <c r="D21" i="19" s="1"/>
  <c r="E36" i="19"/>
  <c r="H18" i="19"/>
  <c r="O26" i="19" l="1"/>
  <c r="M16" i="19"/>
  <c r="N26" i="19"/>
  <c r="M26" i="19"/>
  <c r="O16" i="19"/>
  <c r="N16" i="19"/>
  <c r="L13" i="19" l="1"/>
  <c r="K9" i="19" l="1"/>
  <c r="L9" i="19"/>
  <c r="K13" i="19"/>
  <c r="J13" i="19"/>
  <c r="I17" i="19" l="1"/>
  <c r="I32" i="19" l="1"/>
  <c r="H32" i="19"/>
  <c r="I31" i="19"/>
  <c r="H31" i="19"/>
  <c r="I30" i="19"/>
  <c r="H30" i="19"/>
  <c r="H23" i="19"/>
  <c r="I13" i="19"/>
  <c r="H9" i="19"/>
  <c r="O13" i="19" l="1"/>
  <c r="M13" i="19"/>
  <c r="N13" i="19"/>
  <c r="N31" i="19"/>
  <c r="M31" i="19"/>
  <c r="O31" i="19"/>
  <c r="O32" i="19"/>
  <c r="N32" i="19"/>
  <c r="M32" i="19"/>
  <c r="N29" i="19"/>
  <c r="O29" i="19"/>
  <c r="M29" i="19"/>
  <c r="D36" i="19"/>
  <c r="H13" i="19"/>
  <c r="I9" i="19"/>
  <c r="I23" i="19"/>
  <c r="O23" i="19" l="1"/>
  <c r="O21" i="19" s="1"/>
  <c r="M23" i="19"/>
  <c r="M21" i="19" s="1"/>
  <c r="N23" i="19"/>
  <c r="N21" i="19" s="1"/>
  <c r="M9" i="19"/>
  <c r="O9" i="19"/>
  <c r="N9" i="19"/>
  <c r="N7" i="19" s="1"/>
  <c r="O7" i="19"/>
  <c r="M7" i="19"/>
  <c r="M36" i="19" l="1"/>
  <c r="N36" i="19"/>
  <c r="O36" i="19"/>
</calcChain>
</file>

<file path=xl/sharedStrings.xml><?xml version="1.0" encoding="utf-8"?>
<sst xmlns="http://schemas.openxmlformats.org/spreadsheetml/2006/main" count="89" uniqueCount="60">
  <si>
    <t>Safety</t>
  </si>
  <si>
    <t>Total</t>
  </si>
  <si>
    <t>%</t>
  </si>
  <si>
    <t>Evaluation parameters</t>
  </si>
  <si>
    <t>Unit of eval</t>
  </si>
  <si>
    <t>Minimum</t>
  </si>
  <si>
    <t>Maximum</t>
  </si>
  <si>
    <t>Quantitative</t>
  </si>
  <si>
    <t>Number</t>
  </si>
  <si>
    <t>$</t>
  </si>
  <si>
    <t>Lost Time Injury Frequency</t>
  </si>
  <si>
    <t>Max Score</t>
  </si>
  <si>
    <t>Sub KPI Score</t>
  </si>
  <si>
    <t>Cairn</t>
  </si>
  <si>
    <t>Comments</t>
  </si>
  <si>
    <t>Cairn gets the highest mark for having the lowest lifting cost</t>
  </si>
  <si>
    <t>Total Recordable Incident Rate</t>
  </si>
  <si>
    <t xml:space="preserve">No incident rate gets 6.67 </t>
  </si>
  <si>
    <t>Oil production has declined for Cairn, hence zero marks allocated</t>
  </si>
  <si>
    <t>ONGC</t>
  </si>
  <si>
    <t>Sun Petrochemicals</t>
  </si>
  <si>
    <t>Eval. Method.</t>
  </si>
  <si>
    <t>MMT</t>
  </si>
  <si>
    <t>BCM</t>
  </si>
  <si>
    <t>2.2.1</t>
  </si>
  <si>
    <t>2.2.2</t>
  </si>
  <si>
    <t>3.2.1</t>
  </si>
  <si>
    <t>3.2.2</t>
  </si>
  <si>
    <t>1.2.1</t>
  </si>
  <si>
    <t>1.2.2</t>
  </si>
  <si>
    <t>1.4.1</t>
  </si>
  <si>
    <t>1.4.2</t>
  </si>
  <si>
    <t>Total gas production during the year 2023-24 (BCM)</t>
  </si>
  <si>
    <t>Cost of production ($/boe) for 2023-24</t>
  </si>
  <si>
    <t>Innovation in Environmental Gain</t>
  </si>
  <si>
    <t>Improvement in Cost of Production (2.2.2 / 2.2.1)</t>
  </si>
  <si>
    <t>New Project initiated to augment production (Board Approved)</t>
  </si>
  <si>
    <t>Number (with name) of projects</t>
  </si>
  <si>
    <t>Sr. No.</t>
  </si>
  <si>
    <t>Oil &amp; Gas Production</t>
  </si>
  <si>
    <t>Total oil production during the year 2024-25 (MMT)</t>
  </si>
  <si>
    <t>Total gas production during the year 2024-25 (BCM)</t>
  </si>
  <si>
    <t>Pro Rata</t>
  </si>
  <si>
    <t>Production Cost ($/BOE)</t>
  </si>
  <si>
    <t>Cost of production ($/boe) for 2024-25</t>
  </si>
  <si>
    <t>Highest gets 
max score</t>
  </si>
  <si>
    <t>Lowest gets 
max score</t>
  </si>
  <si>
    <t>FIPI Awards 2025 -  Oil &amp; Gas Production Company of the year</t>
  </si>
  <si>
    <t>Incremental gas production during the year 2024-25 (%)</t>
  </si>
  <si>
    <t>Incremental oil production during the year 2024-25 (%)</t>
  </si>
  <si>
    <t xml:space="preserve">Specific Carbon Footprint (Total Carbon dioxide Emitted in production/ Total HC Production) (Tonne/ MTOE) </t>
  </si>
  <si>
    <t>Specific Energy consumption (Energy consumed in Production / Total HC Production) (GJ/MTOE)</t>
  </si>
  <si>
    <t>Total oil production during the year 2023-24 (MMT)</t>
  </si>
  <si>
    <t>Increase in capex in IOR / EOR project</t>
  </si>
  <si>
    <t>Capex in IOR / EOR projects in year 2024-25 (INR Crores)</t>
  </si>
  <si>
    <t>Percentage increase in capex for IOR / EOR projects</t>
  </si>
  <si>
    <t>Capex in IOR / EOR projects in year 2023-24 (INR Crores)</t>
  </si>
  <si>
    <t>FIPI Awards 2023 - Production &amp; Development Company of the year
Nominations received:
Award:</t>
  </si>
  <si>
    <t>Fatal Accident Rate</t>
  </si>
  <si>
    <t>Total Envisaged Capex  (INR Crores)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</si>
</sst>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&quot;$&quot;#,##0.00_);[Red]\(&quot;$&quot;#,##0.00\)"/>
    <numFmt numFmtId="165" formatCode="_(* #,##0.00_);_(* \(#,##0.00\);_(* &quot;-&quot;??_);_(@_)"/>
    <numFmt numFmtId="166" formatCode="0.0"/>
    <numFmt numFmtId="167" formatCode="0.000%"/>
    <numFmt numFmtId="168" formatCode="_ * #,##0_ ;_ * \-#,##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2"/>
      <name val="Georgia"/>
      <family val="1"/>
    </font>
    <font>
      <b/>
      <strike/>
      <sz val="16"/>
      <name val="Calibri"/>
      <family val="2"/>
      <scheme val="minor"/>
    </font>
    <font>
      <strike/>
      <sz val="16"/>
      <name val="Calibri"/>
      <family val="2"/>
      <scheme val="minor"/>
    </font>
    <font>
      <sz val="10"/>
      <name val="Georgia"/>
      <family val="1"/>
    </font>
    <font>
      <b/>
      <sz val="24"/>
      <name val="Georgia"/>
      <family val="1"/>
    </font>
    <font>
      <b/>
      <sz val="10"/>
      <name val="Georgia"/>
      <family val="1"/>
    </font>
    <font>
      <b/>
      <sz val="16"/>
      <name val="Georgia"/>
      <family val="1"/>
    </font>
    <font>
      <sz val="11"/>
      <name val="Calibri"/>
      <family val="2"/>
      <scheme val="minor"/>
    </font>
    <font>
      <b/>
      <sz val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9">
    <xf numFmtId="0" fontId="0" fillId="0" borderId="0" xfId="0"/>
    <xf numFmtId="2" fontId="2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/>
    <xf numFmtId="0" fontId="10" fillId="0" borderId="1" xfId="0" applyFont="1" applyBorder="1" applyAlignment="1">
      <alignment horizontal="center"/>
    </xf>
    <xf numFmtId="0" fontId="7" fillId="0" borderId="0" xfId="0" applyFont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1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3" borderId="0" xfId="0" applyFont="1" applyFill="1"/>
    <xf numFmtId="0" fontId="7" fillId="4" borderId="0" xfId="0" applyFont="1" applyFill="1"/>
    <xf numFmtId="0" fontId="11" fillId="0" borderId="0" xfId="0" applyFont="1"/>
    <xf numFmtId="0" fontId="7" fillId="2" borderId="0" xfId="0" applyFont="1" applyFill="1"/>
    <xf numFmtId="2" fontId="7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 wrapText="1"/>
    </xf>
    <xf numFmtId="1" fontId="2" fillId="6" borderId="1" xfId="0" applyNumberFormat="1" applyFont="1" applyFill="1" applyBorder="1" applyAlignment="1">
      <alignment horizontal="center" vertical="center" wrapText="1"/>
    </xf>
    <xf numFmtId="1" fontId="3" fillId="6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1" fontId="3" fillId="7" borderId="1" xfId="2" applyNumberFormat="1" applyFont="1" applyFill="1" applyBorder="1" applyAlignment="1">
      <alignment horizontal="center" vertical="center" wrapText="1"/>
    </xf>
    <xf numFmtId="3" fontId="3" fillId="7" borderId="1" xfId="0" applyNumberFormat="1" applyFont="1" applyFill="1" applyBorder="1" applyAlignment="1">
      <alignment horizontal="center" vertical="center" wrapText="1"/>
    </xf>
    <xf numFmtId="10" fontId="3" fillId="7" borderId="1" xfId="2" applyNumberFormat="1" applyFont="1" applyFill="1" applyBorder="1" applyAlignment="1">
      <alignment horizontal="center" vertical="center" wrapText="1"/>
    </xf>
    <xf numFmtId="167" fontId="3" fillId="7" borderId="1" xfId="2" applyNumberFormat="1" applyFont="1" applyFill="1" applyBorder="1" applyAlignment="1">
      <alignment horizontal="center" vertical="center" wrapText="1"/>
    </xf>
    <xf numFmtId="2" fontId="3" fillId="7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left" vertical="center" wrapText="1" indent="3"/>
    </xf>
    <xf numFmtId="3" fontId="3" fillId="8" borderId="1" xfId="0" applyNumberFormat="1" applyFont="1" applyFill="1" applyBorder="1" applyAlignment="1">
      <alignment horizontal="center" vertical="center" wrapText="1"/>
    </xf>
    <xf numFmtId="2" fontId="3" fillId="8" borderId="1" xfId="0" applyNumberFormat="1" applyFont="1" applyFill="1" applyBorder="1" applyAlignment="1">
      <alignment horizontal="center" vertical="center" wrapText="1"/>
    </xf>
    <xf numFmtId="43" fontId="3" fillId="8" borderId="1" xfId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left" vertical="center" wrapText="1"/>
    </xf>
    <xf numFmtId="168" fontId="3" fillId="7" borderId="1" xfId="1" applyNumberFormat="1" applyFont="1" applyFill="1" applyBorder="1" applyAlignment="1">
      <alignment vertical="center" wrapText="1"/>
    </xf>
    <xf numFmtId="2" fontId="3" fillId="8" borderId="1" xfId="2" applyNumberFormat="1" applyFont="1" applyFill="1" applyBorder="1" applyAlignment="1">
      <alignment horizontal="center" vertical="center" wrapText="1"/>
    </xf>
    <xf numFmtId="164" fontId="3" fillId="8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 indent="4"/>
    </xf>
    <xf numFmtId="1" fontId="3" fillId="7" borderId="1" xfId="0" applyNumberFormat="1" applyFont="1" applyFill="1" applyBorder="1" applyAlignment="1">
      <alignment horizontal="center" vertical="center" wrapText="1"/>
    </xf>
    <xf numFmtId="0" fontId="7" fillId="7" borderId="0" xfId="0" applyFont="1" applyFill="1"/>
    <xf numFmtId="166" fontId="3" fillId="7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left" vertical="center" wrapText="1" indent="2"/>
    </xf>
    <xf numFmtId="0" fontId="3" fillId="7" borderId="1" xfId="0" applyFont="1" applyFill="1" applyBorder="1" applyAlignment="1">
      <alignment horizontal="right" vertical="center" wrapText="1"/>
    </xf>
    <xf numFmtId="0" fontId="3" fillId="8" borderId="1" xfId="0" applyFont="1" applyFill="1" applyBorder="1" applyAlignment="1">
      <alignment horizontal="right" vertical="center" wrapText="1"/>
    </xf>
    <xf numFmtId="1" fontId="3" fillId="7" borderId="1" xfId="0" applyNumberFormat="1" applyFont="1" applyFill="1" applyBorder="1" applyAlignment="1">
      <alignment horizontal="right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4">
    <cellStyle name="Comma" xfId="1" builtinId="3"/>
    <cellStyle name="Comma 2" xfId="3" xr:uid="{00000000-0005-0000-0000-000001000000}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138545</xdr:colOff>
      <xdr:row>1</xdr:row>
      <xdr:rowOff>225136</xdr:rowOff>
    </xdr:from>
    <xdr:to>
      <xdr:col>2</xdr:col>
      <xdr:colOff>1385454</xdr:colOff>
      <xdr:row>2</xdr:row>
      <xdr:rowOff>381000</xdr:rowOff>
    </xdr:to>
    <xdr:pic>
      <xdr:nvPicPr>
        <xdr:cNvPr id="2" name="Picture 1" descr="C:\Users\Sumit Kumar\Desktop\FIPI Regisration Proof\fipi_logo_white base.jpg">
          <a:extLst>
            <a:ext uri="{FF2B5EF4-FFF2-40B4-BE49-F238E27FC236}">
              <a16:creationId xmlns:a16="http://schemas.microsoft.com/office/drawing/2014/main" id="{3C9A19D0-1E62-4883-A327-0D6CBA257EC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6820" y="396586"/>
          <a:ext cx="1246909" cy="66068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S60"/>
  <sheetViews>
    <sheetView showGridLines="0" tabSelected="1" topLeftCell="A4" zoomScale="46" zoomScaleNormal="46" zoomScaleSheetLayoutView="25" zoomScalePageLayoutView="10" workbookViewId="0">
      <selection activeCell="I8" sqref="I8"/>
    </sheetView>
  </sheetViews>
  <sheetFormatPr defaultColWidth="9.08984375" defaultRowHeight="13" x14ac:dyDescent="0.3"/>
  <cols>
    <col min="1" max="1" width="4.08984375" style="3" customWidth="1"/>
    <col min="2" max="2" width="12.453125" style="4" customWidth="1"/>
    <col min="3" max="3" width="98.6328125" style="4" customWidth="1"/>
    <col min="4" max="5" width="16.6328125" style="4" customWidth="1"/>
    <col min="6" max="6" width="24" style="4" customWidth="1"/>
    <col min="7" max="7" width="16.6328125" style="4" customWidth="1"/>
    <col min="8" max="8" width="19.36328125" style="4" customWidth="1"/>
    <col min="9" max="9" width="19.90625" style="5" customWidth="1"/>
    <col min="10" max="10" width="17.54296875" style="5" customWidth="1"/>
    <col min="11" max="11" width="17" style="5" customWidth="1"/>
    <col min="12" max="12" width="25.453125" style="6" customWidth="1"/>
    <col min="13" max="14" width="20.453125" style="6" customWidth="1"/>
    <col min="15" max="15" width="26" style="6" bestFit="1" customWidth="1"/>
    <col min="16" max="16" width="56.6328125" style="3" hidden="1" customWidth="1"/>
    <col min="17" max="19" width="9.08984375" style="3"/>
    <col min="20" max="20" width="37" style="3" customWidth="1"/>
    <col min="21" max="16384" width="9.08984375" style="3"/>
  </cols>
  <sheetData>
    <row r="1" spans="1:175" ht="13.5" thickBot="1" x14ac:dyDescent="0.35"/>
    <row r="2" spans="1:175" ht="39.75" customHeight="1" x14ac:dyDescent="0.3">
      <c r="C2" s="70" t="s">
        <v>47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2"/>
    </row>
    <row r="3" spans="1:175" ht="39.75" customHeight="1" thickBot="1" x14ac:dyDescent="0.35"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5"/>
    </row>
    <row r="4" spans="1:175" ht="22.25" customHeight="1" x14ac:dyDescent="0.3">
      <c r="C4" s="55"/>
      <c r="D4" s="55"/>
      <c r="E4" s="55"/>
      <c r="F4" s="55"/>
      <c r="G4" s="55"/>
      <c r="H4" s="55"/>
      <c r="I4" s="55"/>
      <c r="J4" s="55"/>
      <c r="K4" s="55"/>
      <c r="L4" s="55"/>
      <c r="M4" s="78"/>
      <c r="N4" s="78"/>
      <c r="O4" s="78"/>
    </row>
    <row r="5" spans="1:175" s="7" customFormat="1" ht="27.75" customHeight="1" x14ac:dyDescent="0.4">
      <c r="B5"/>
      <c r="C5"/>
      <c r="D5"/>
      <c r="E5"/>
      <c r="F5"/>
      <c r="G5"/>
      <c r="H5"/>
      <c r="I5"/>
      <c r="J5"/>
      <c r="K5"/>
      <c r="L5"/>
      <c r="M5" s="76" t="s">
        <v>42</v>
      </c>
      <c r="N5" s="76"/>
      <c r="O5" s="76"/>
      <c r="P5" s="8" t="s">
        <v>14</v>
      </c>
    </row>
    <row r="6" spans="1:175" s="9" customFormat="1" ht="41.25" customHeight="1" x14ac:dyDescent="0.3">
      <c r="B6" s="12" t="s">
        <v>38</v>
      </c>
      <c r="C6" s="13" t="s">
        <v>3</v>
      </c>
      <c r="D6" s="13" t="s">
        <v>11</v>
      </c>
      <c r="E6" s="12" t="s">
        <v>12</v>
      </c>
      <c r="F6" s="12" t="s">
        <v>21</v>
      </c>
      <c r="G6" s="12" t="s">
        <v>4</v>
      </c>
      <c r="H6" s="12" t="s">
        <v>5</v>
      </c>
      <c r="I6" s="12" t="s">
        <v>6</v>
      </c>
      <c r="J6" s="12" t="s">
        <v>13</v>
      </c>
      <c r="K6" s="12" t="s">
        <v>19</v>
      </c>
      <c r="L6" s="12" t="s">
        <v>20</v>
      </c>
      <c r="M6" s="12" t="s">
        <v>13</v>
      </c>
      <c r="N6" s="12" t="s">
        <v>19</v>
      </c>
      <c r="O6" s="12" t="s">
        <v>20</v>
      </c>
      <c r="P6" s="10"/>
      <c r="R6" s="3"/>
    </row>
    <row r="7" spans="1:175" s="15" customFormat="1" ht="41.25" customHeight="1" x14ac:dyDescent="0.3">
      <c r="A7" s="3"/>
      <c r="B7" s="23">
        <v>1</v>
      </c>
      <c r="C7" s="24" t="s">
        <v>39</v>
      </c>
      <c r="D7" s="23">
        <f>E7</f>
        <v>40</v>
      </c>
      <c r="E7" s="25">
        <f>E8+E9+E12+E13</f>
        <v>40</v>
      </c>
      <c r="F7" s="24"/>
      <c r="G7" s="24"/>
      <c r="H7" s="23"/>
      <c r="I7" s="23"/>
      <c r="J7" s="23"/>
      <c r="K7" s="23"/>
      <c r="L7" s="25"/>
      <c r="M7" s="26" t="e">
        <f>M8+M9+M12+M13</f>
        <v>#DIV/0!</v>
      </c>
      <c r="N7" s="26" t="e">
        <f t="shared" ref="N7:O7" si="0">N8+N9+N12+N13</f>
        <v>#DIV/0!</v>
      </c>
      <c r="O7" s="26" t="e">
        <f t="shared" si="0"/>
        <v>#DIV/0!</v>
      </c>
      <c r="P7" s="69" t="s">
        <v>18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</row>
    <row r="8" spans="1:175" s="15" customFormat="1" ht="53" customHeight="1" x14ac:dyDescent="0.3">
      <c r="A8" s="3"/>
      <c r="B8" s="31">
        <v>1.1000000000000001</v>
      </c>
      <c r="C8" s="32" t="s">
        <v>40</v>
      </c>
      <c r="D8" s="31"/>
      <c r="E8" s="57">
        <v>10</v>
      </c>
      <c r="F8" s="31" t="s">
        <v>45</v>
      </c>
      <c r="G8" s="31" t="s">
        <v>22</v>
      </c>
      <c r="H8" s="33">
        <f>MIN(J8:L8)</f>
        <v>0</v>
      </c>
      <c r="I8" s="33">
        <f>MAX(J8:L8)</f>
        <v>0</v>
      </c>
      <c r="J8" s="34">
        <f>J10</f>
        <v>0</v>
      </c>
      <c r="K8" s="34">
        <f t="shared" ref="K8:L8" si="1">K10</f>
        <v>0</v>
      </c>
      <c r="L8" s="34">
        <f t="shared" si="1"/>
        <v>0</v>
      </c>
      <c r="M8" s="31" t="e">
        <f>$E$8*(J8/$I$8)</f>
        <v>#DIV/0!</v>
      </c>
      <c r="N8" s="31" t="e">
        <f t="shared" ref="N8:O8" si="2">$E$8*(K8/$I$8)</f>
        <v>#DIV/0!</v>
      </c>
      <c r="O8" s="31" t="e">
        <f t="shared" si="2"/>
        <v>#DIV/0!</v>
      </c>
      <c r="P8" s="69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</row>
    <row r="9" spans="1:175" s="16" customFormat="1" ht="41.15" customHeight="1" x14ac:dyDescent="0.3">
      <c r="A9" s="3"/>
      <c r="B9" s="31">
        <v>1.2</v>
      </c>
      <c r="C9" s="32" t="s">
        <v>49</v>
      </c>
      <c r="D9" s="31"/>
      <c r="E9" s="57">
        <v>10</v>
      </c>
      <c r="F9" s="31" t="s">
        <v>45</v>
      </c>
      <c r="G9" s="31" t="s">
        <v>2</v>
      </c>
      <c r="H9" s="35" t="e">
        <f>MIN(J9:L9)</f>
        <v>#DIV/0!</v>
      </c>
      <c r="I9" s="35" t="e">
        <f>MAX(J9:L9)</f>
        <v>#DIV/0!</v>
      </c>
      <c r="J9" s="35" t="e">
        <f>(J10-J11)/J11</f>
        <v>#DIV/0!</v>
      </c>
      <c r="K9" s="36" t="e">
        <f>(K10-K11)/K11</f>
        <v>#DIV/0!</v>
      </c>
      <c r="L9" s="35" t="e">
        <f>(L10-L11)/L11</f>
        <v>#DIV/0!</v>
      </c>
      <c r="M9" s="37" t="e">
        <f>$E$9*(J9/$I$9)</f>
        <v>#DIV/0!</v>
      </c>
      <c r="N9" s="37" t="e">
        <f t="shared" ref="N9:O9" si="3">$E$9*(K9/$I$9)</f>
        <v>#DIV/0!</v>
      </c>
      <c r="O9" s="37" t="e">
        <f t="shared" si="3"/>
        <v>#DIV/0!</v>
      </c>
      <c r="P9" s="77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1:175" ht="41.25" customHeight="1" x14ac:dyDescent="0.3">
      <c r="B10" s="38" t="s">
        <v>28</v>
      </c>
      <c r="C10" s="39" t="s">
        <v>40</v>
      </c>
      <c r="D10" s="38"/>
      <c r="E10" s="58"/>
      <c r="F10" s="38"/>
      <c r="G10" s="38"/>
      <c r="H10" s="38"/>
      <c r="I10" s="38"/>
      <c r="J10" s="40"/>
      <c r="K10" s="40"/>
      <c r="L10" s="40"/>
      <c r="M10" s="41"/>
      <c r="N10" s="41"/>
      <c r="O10" s="38"/>
      <c r="P10" s="77"/>
    </row>
    <row r="11" spans="1:175" ht="41.25" customHeight="1" x14ac:dyDescent="0.3">
      <c r="B11" s="41" t="s">
        <v>29</v>
      </c>
      <c r="C11" s="39" t="s">
        <v>52</v>
      </c>
      <c r="D11" s="38"/>
      <c r="E11" s="58"/>
      <c r="F11" s="38"/>
      <c r="G11" s="38"/>
      <c r="H11" s="38"/>
      <c r="I11" s="38"/>
      <c r="J11" s="40"/>
      <c r="K11" s="40"/>
      <c r="L11" s="40"/>
      <c r="M11" s="42"/>
      <c r="N11" s="42"/>
      <c r="O11" s="38"/>
      <c r="P11" s="77"/>
    </row>
    <row r="12" spans="1:175" ht="41.25" customHeight="1" x14ac:dyDescent="0.3">
      <c r="B12" s="31">
        <v>1.3</v>
      </c>
      <c r="C12" s="32" t="s">
        <v>41</v>
      </c>
      <c r="D12" s="31"/>
      <c r="E12" s="57">
        <v>10</v>
      </c>
      <c r="F12" s="31" t="s">
        <v>45</v>
      </c>
      <c r="G12" s="31" t="s">
        <v>23</v>
      </c>
      <c r="H12" s="33">
        <f>MIN(J12:L12)</f>
        <v>0</v>
      </c>
      <c r="I12" s="33">
        <f>MAX(J12:L12)</f>
        <v>0</v>
      </c>
      <c r="J12" s="34">
        <f>J14</f>
        <v>0</v>
      </c>
      <c r="K12" s="34">
        <f t="shared" ref="K12:L12" si="4">K14</f>
        <v>0</v>
      </c>
      <c r="L12" s="34">
        <f t="shared" si="4"/>
        <v>0</v>
      </c>
      <c r="M12" s="31" t="e">
        <f>$E$12*(J12/$I$12)</f>
        <v>#DIV/0!</v>
      </c>
      <c r="N12" s="31" t="e">
        <f t="shared" ref="N12:O12" si="5">$E$12*(K12/$I$12)</f>
        <v>#DIV/0!</v>
      </c>
      <c r="O12" s="31" t="e">
        <f t="shared" si="5"/>
        <v>#DIV/0!</v>
      </c>
      <c r="P12" s="77"/>
    </row>
    <row r="13" spans="1:175" s="16" customFormat="1" ht="41.25" customHeight="1" x14ac:dyDescent="0.3">
      <c r="A13" s="3"/>
      <c r="B13" s="31">
        <v>1.4</v>
      </c>
      <c r="C13" s="32" t="s">
        <v>48</v>
      </c>
      <c r="D13" s="31"/>
      <c r="E13" s="57">
        <v>10</v>
      </c>
      <c r="F13" s="31" t="s">
        <v>45</v>
      </c>
      <c r="G13" s="31" t="s">
        <v>2</v>
      </c>
      <c r="H13" s="35" t="e">
        <f>MIN(J13:L13)</f>
        <v>#DIV/0!</v>
      </c>
      <c r="I13" s="35" t="e">
        <f>MAX(J13:L13)</f>
        <v>#DIV/0!</v>
      </c>
      <c r="J13" s="35" t="e">
        <f>(J14-J15)/J15</f>
        <v>#DIV/0!</v>
      </c>
      <c r="K13" s="36" t="e">
        <f>(K14-K15)/K15</f>
        <v>#DIV/0!</v>
      </c>
      <c r="L13" s="35" t="e">
        <f>(L14-L15)/L15</f>
        <v>#DIV/0!</v>
      </c>
      <c r="M13" s="37" t="e">
        <f>(J13/$I$13)*$E$13</f>
        <v>#DIV/0!</v>
      </c>
      <c r="N13" s="37" t="e">
        <f t="shared" ref="N13:O13" si="6">(K13/$I$13)*$E$13</f>
        <v>#DIV/0!</v>
      </c>
      <c r="O13" s="37" t="e">
        <f t="shared" si="6"/>
        <v>#DIV/0!</v>
      </c>
      <c r="P13" s="77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</row>
    <row r="14" spans="1:175" ht="41.25" customHeight="1" x14ac:dyDescent="0.3">
      <c r="B14" s="38" t="s">
        <v>30</v>
      </c>
      <c r="C14" s="39" t="s">
        <v>41</v>
      </c>
      <c r="D14" s="38"/>
      <c r="E14" s="58"/>
      <c r="F14" s="38"/>
      <c r="G14" s="38"/>
      <c r="H14" s="38"/>
      <c r="I14" s="38"/>
      <c r="J14" s="40"/>
      <c r="K14" s="40"/>
      <c r="L14" s="40"/>
      <c r="M14" s="42"/>
      <c r="N14" s="42"/>
      <c r="O14" s="38"/>
      <c r="P14" s="77"/>
    </row>
    <row r="15" spans="1:175" ht="41.25" customHeight="1" x14ac:dyDescent="0.3">
      <c r="B15" s="38" t="s">
        <v>31</v>
      </c>
      <c r="C15" s="39" t="s">
        <v>32</v>
      </c>
      <c r="D15" s="38"/>
      <c r="E15" s="58"/>
      <c r="F15" s="38"/>
      <c r="G15" s="38"/>
      <c r="H15" s="38"/>
      <c r="I15" s="38"/>
      <c r="J15" s="40"/>
      <c r="K15" s="40"/>
      <c r="L15" s="40"/>
      <c r="M15" s="42"/>
      <c r="N15" s="42"/>
      <c r="O15" s="43"/>
      <c r="P15" s="77"/>
    </row>
    <row r="16" spans="1:175" s="15" customFormat="1" ht="41.25" customHeight="1" x14ac:dyDescent="0.3">
      <c r="A16" s="3"/>
      <c r="B16" s="23">
        <v>2</v>
      </c>
      <c r="C16" s="24" t="s">
        <v>43</v>
      </c>
      <c r="D16" s="23">
        <f>E16</f>
        <v>15</v>
      </c>
      <c r="E16" s="25">
        <f>E17+E18</f>
        <v>15</v>
      </c>
      <c r="F16" s="23"/>
      <c r="G16" s="23"/>
      <c r="H16" s="23"/>
      <c r="I16" s="23"/>
      <c r="J16" s="23"/>
      <c r="K16" s="23"/>
      <c r="L16" s="25"/>
      <c r="M16" s="26" t="e">
        <f>M17+M18</f>
        <v>#DIV/0!</v>
      </c>
      <c r="N16" s="26" t="e">
        <f t="shared" ref="N16:O16" si="7">N17+N18</f>
        <v>#DIV/0!</v>
      </c>
      <c r="O16" s="26" t="e">
        <f t="shared" si="7"/>
        <v>#DIV/0!</v>
      </c>
      <c r="P16" s="69" t="s">
        <v>15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</row>
    <row r="17" spans="1:175" s="18" customFormat="1" ht="41.25" customHeight="1" x14ac:dyDescent="0.35">
      <c r="A17" s="3"/>
      <c r="B17" s="31">
        <v>2.1</v>
      </c>
      <c r="C17" s="32" t="s">
        <v>44</v>
      </c>
      <c r="D17" s="31"/>
      <c r="E17" s="57">
        <v>7.5</v>
      </c>
      <c r="F17" s="31" t="s">
        <v>46</v>
      </c>
      <c r="G17" s="31" t="s">
        <v>9</v>
      </c>
      <c r="H17" s="33">
        <f>MIN(J17:L17)</f>
        <v>0</v>
      </c>
      <c r="I17" s="33">
        <f>MAX(J17:L17)</f>
        <v>0</v>
      </c>
      <c r="J17" s="52">
        <f>J19</f>
        <v>0</v>
      </c>
      <c r="K17" s="52">
        <f t="shared" ref="K17:L17" si="8">K19</f>
        <v>0</v>
      </c>
      <c r="L17" s="52">
        <f t="shared" si="8"/>
        <v>0</v>
      </c>
      <c r="M17" s="37" t="e">
        <f>$E$17*($H$17/J17)</f>
        <v>#DIV/0!</v>
      </c>
      <c r="N17" s="37" t="e">
        <f t="shared" ref="N17:O17" si="9">$E$17*($H$17/K17)</f>
        <v>#DIV/0!</v>
      </c>
      <c r="O17" s="37" t="e">
        <f t="shared" si="9"/>
        <v>#DIV/0!</v>
      </c>
      <c r="P17" s="69"/>
      <c r="Q17" s="3"/>
      <c r="R17" s="3"/>
      <c r="S17" s="17"/>
      <c r="T17" s="17"/>
      <c r="U17" s="17"/>
      <c r="V17" s="17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1:175" s="18" customFormat="1" ht="41.25" customHeight="1" x14ac:dyDescent="0.35">
      <c r="A18" s="3"/>
      <c r="B18" s="31">
        <v>2.2000000000000002</v>
      </c>
      <c r="C18" s="32" t="s">
        <v>35</v>
      </c>
      <c r="D18" s="31"/>
      <c r="E18" s="57">
        <v>7.5</v>
      </c>
      <c r="F18" s="31" t="s">
        <v>45</v>
      </c>
      <c r="G18" s="31" t="s">
        <v>2</v>
      </c>
      <c r="H18" s="44" t="e">
        <f>MIN(J18:L18)</f>
        <v>#DIV/0!</v>
      </c>
      <c r="I18" s="44" t="e">
        <f>MAX(J18:L18)</f>
        <v>#DIV/0!</v>
      </c>
      <c r="J18" s="35" t="e">
        <f>J20/J19</f>
        <v>#DIV/0!</v>
      </c>
      <c r="K18" s="35" t="e">
        <f t="shared" ref="K18:L18" si="10">K20/K19</f>
        <v>#DIV/0!</v>
      </c>
      <c r="L18" s="35" t="e">
        <f t="shared" si="10"/>
        <v>#DIV/0!</v>
      </c>
      <c r="M18" s="31" t="e">
        <f>$E$18*(J18/$I$18)</f>
        <v>#DIV/0!</v>
      </c>
      <c r="N18" s="31" t="e">
        <f>$E$18*(K18/$I$18)</f>
        <v>#DIV/0!</v>
      </c>
      <c r="O18" s="31" t="e">
        <f>$E$18*(L18/$I$18)</f>
        <v>#DIV/0!</v>
      </c>
      <c r="P18" s="2"/>
      <c r="Q18" s="3"/>
      <c r="R18" s="3"/>
      <c r="S18" s="17"/>
      <c r="T18" s="17"/>
      <c r="U18" s="17"/>
      <c r="V18" s="17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</row>
    <row r="19" spans="1:175" s="18" customFormat="1" ht="41.25" customHeight="1" x14ac:dyDescent="0.35">
      <c r="A19" s="3"/>
      <c r="B19" s="38" t="s">
        <v>24</v>
      </c>
      <c r="C19" s="56" t="s">
        <v>44</v>
      </c>
      <c r="D19" s="38"/>
      <c r="E19" s="58"/>
      <c r="F19" s="38"/>
      <c r="G19" s="38"/>
      <c r="H19" s="45"/>
      <c r="I19" s="45"/>
      <c r="J19" s="46"/>
      <c r="K19" s="46"/>
      <c r="L19" s="46"/>
      <c r="M19" s="41"/>
      <c r="N19" s="41"/>
      <c r="O19" s="41"/>
      <c r="P19" s="2"/>
      <c r="Q19" s="3"/>
      <c r="R19" s="3"/>
      <c r="S19" s="17"/>
      <c r="T19" s="17"/>
      <c r="U19" s="17"/>
      <c r="V19" s="17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</row>
    <row r="20" spans="1:175" s="18" customFormat="1" ht="41.25" customHeight="1" x14ac:dyDescent="0.35">
      <c r="A20" s="3"/>
      <c r="B20" s="38" t="s">
        <v>25</v>
      </c>
      <c r="C20" s="56" t="s">
        <v>33</v>
      </c>
      <c r="D20" s="38"/>
      <c r="E20" s="58"/>
      <c r="F20" s="38"/>
      <c r="G20" s="38"/>
      <c r="H20" s="45"/>
      <c r="I20" s="45"/>
      <c r="J20" s="46"/>
      <c r="K20" s="46"/>
      <c r="L20" s="46"/>
      <c r="M20" s="41"/>
      <c r="N20" s="41"/>
      <c r="O20" s="41"/>
      <c r="P20" s="2"/>
      <c r="Q20" s="3"/>
      <c r="R20" s="3"/>
      <c r="S20" s="17"/>
      <c r="T20" s="17"/>
      <c r="U20" s="17"/>
      <c r="V20" s="17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</row>
    <row r="21" spans="1:175" s="15" customFormat="1" ht="41.25" customHeight="1" x14ac:dyDescent="0.35">
      <c r="A21" s="3"/>
      <c r="B21" s="23">
        <v>3</v>
      </c>
      <c r="C21" s="24" t="s">
        <v>53</v>
      </c>
      <c r="D21" s="23">
        <f>E21</f>
        <v>10</v>
      </c>
      <c r="E21" s="25">
        <f>E22+E23</f>
        <v>10</v>
      </c>
      <c r="F21" s="23"/>
      <c r="G21" s="23"/>
      <c r="H21" s="23"/>
      <c r="I21" s="23"/>
      <c r="J21" s="23"/>
      <c r="K21" s="23"/>
      <c r="L21" s="25"/>
      <c r="M21" s="26" t="e">
        <f>M22+M23</f>
        <v>#DIV/0!</v>
      </c>
      <c r="N21" s="26" t="e">
        <f t="shared" ref="N21:O21" si="11">N22+N23</f>
        <v>#DIV/0!</v>
      </c>
      <c r="O21" s="26" t="e">
        <f t="shared" si="11"/>
        <v>#DIV/0!</v>
      </c>
      <c r="P21" s="69"/>
      <c r="Q21" s="3"/>
      <c r="R21" s="3"/>
      <c r="S21" s="17"/>
      <c r="T21" s="17"/>
      <c r="U21" s="17"/>
      <c r="V21" s="17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</row>
    <row r="22" spans="1:175" ht="41.25" customHeight="1" x14ac:dyDescent="0.35">
      <c r="B22" s="31">
        <v>3.1</v>
      </c>
      <c r="C22" s="32" t="s">
        <v>54</v>
      </c>
      <c r="D22" s="47"/>
      <c r="E22" s="57">
        <v>5</v>
      </c>
      <c r="F22" s="31" t="s">
        <v>45</v>
      </c>
      <c r="G22" s="31" t="s">
        <v>8</v>
      </c>
      <c r="H22" s="33">
        <f>MIN(J22:L22)</f>
        <v>0</v>
      </c>
      <c r="I22" s="33">
        <f>MAX(J22:L22)</f>
        <v>0</v>
      </c>
      <c r="J22" s="47"/>
      <c r="K22" s="47"/>
      <c r="L22" s="31"/>
      <c r="M22" s="37" t="e">
        <f>$E$22*(J22/$I$22)</f>
        <v>#DIV/0!</v>
      </c>
      <c r="N22" s="37" t="e">
        <f t="shared" ref="N22:O22" si="12">$E$22*(K22/$I$22)</f>
        <v>#DIV/0!</v>
      </c>
      <c r="O22" s="37" t="e">
        <f t="shared" si="12"/>
        <v>#DIV/0!</v>
      </c>
      <c r="P22" s="69"/>
      <c r="S22" s="17"/>
      <c r="T22" s="17"/>
      <c r="U22" s="17"/>
      <c r="V22" s="17"/>
    </row>
    <row r="23" spans="1:175" s="18" customFormat="1" ht="41.25" customHeight="1" x14ac:dyDescent="0.35">
      <c r="A23" s="3"/>
      <c r="B23" s="31">
        <v>3.2</v>
      </c>
      <c r="C23" s="32" t="s">
        <v>55</v>
      </c>
      <c r="D23" s="31"/>
      <c r="E23" s="57">
        <f>5</f>
        <v>5</v>
      </c>
      <c r="F23" s="31" t="s">
        <v>45</v>
      </c>
      <c r="G23" s="31" t="s">
        <v>2</v>
      </c>
      <c r="H23" s="35" t="e">
        <f>MIN(J23:L23)</f>
        <v>#DIV/0!</v>
      </c>
      <c r="I23" s="35" t="e">
        <f>MAX(J23:L23)</f>
        <v>#DIV/0!</v>
      </c>
      <c r="J23" s="35" t="e">
        <f>(J24-J25)/J25</f>
        <v>#DIV/0!</v>
      </c>
      <c r="K23" s="35" t="e">
        <f>(K24-K25)/K25</f>
        <v>#DIV/0!</v>
      </c>
      <c r="L23" s="35" t="e">
        <f>(L24-L25)/L25</f>
        <v>#DIV/0!</v>
      </c>
      <c r="M23" s="37" t="e">
        <f>$E$23*(J23/$I$23)</f>
        <v>#DIV/0!</v>
      </c>
      <c r="N23" s="37" t="e">
        <f t="shared" ref="N23:O23" si="13">$E$23*(K23/$I$23)</f>
        <v>#DIV/0!</v>
      </c>
      <c r="O23" s="37" t="e">
        <f t="shared" si="13"/>
        <v>#DIV/0!</v>
      </c>
      <c r="P23" s="69"/>
      <c r="Q23" s="3"/>
      <c r="R23" s="3"/>
      <c r="S23" s="17"/>
      <c r="T23" s="17"/>
      <c r="U23" s="17"/>
      <c r="V23" s="17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</row>
    <row r="24" spans="1:175" ht="41.25" customHeight="1" x14ac:dyDescent="0.35">
      <c r="B24" s="38" t="s">
        <v>26</v>
      </c>
      <c r="C24" s="39" t="s">
        <v>54</v>
      </c>
      <c r="D24" s="38"/>
      <c r="E24" s="58"/>
      <c r="F24" s="38"/>
      <c r="G24" s="38"/>
      <c r="H24" s="38"/>
      <c r="I24" s="38"/>
      <c r="J24" s="38"/>
      <c r="K24" s="38"/>
      <c r="L24" s="38"/>
      <c r="M24" s="38">
        <v>0</v>
      </c>
      <c r="N24" s="38">
        <v>0</v>
      </c>
      <c r="O24" s="38">
        <v>0</v>
      </c>
      <c r="P24" s="69"/>
      <c r="S24" s="17"/>
      <c r="T24" s="17"/>
      <c r="U24" s="17"/>
      <c r="V24" s="17"/>
    </row>
    <row r="25" spans="1:175" ht="41.25" customHeight="1" x14ac:dyDescent="0.35">
      <c r="B25" s="38" t="s">
        <v>27</v>
      </c>
      <c r="C25" s="39" t="s">
        <v>56</v>
      </c>
      <c r="D25" s="38"/>
      <c r="E25" s="58"/>
      <c r="F25" s="38"/>
      <c r="G25" s="38"/>
      <c r="H25" s="38"/>
      <c r="I25" s="38"/>
      <c r="J25" s="38"/>
      <c r="K25" s="38"/>
      <c r="L25" s="38"/>
      <c r="M25" s="38">
        <v>0</v>
      </c>
      <c r="N25" s="38">
        <v>0</v>
      </c>
      <c r="O25" s="38">
        <v>0</v>
      </c>
      <c r="P25" s="69"/>
      <c r="S25" s="17"/>
      <c r="T25" s="17"/>
      <c r="U25" s="17"/>
      <c r="V25" s="17"/>
    </row>
    <row r="26" spans="1:175" ht="41.25" customHeight="1" x14ac:dyDescent="0.35">
      <c r="B26" s="27">
        <v>4</v>
      </c>
      <c r="C26" s="24" t="s">
        <v>34</v>
      </c>
      <c r="D26" s="23">
        <f>E26</f>
        <v>10</v>
      </c>
      <c r="E26" s="25">
        <f>E27+E28</f>
        <v>10</v>
      </c>
      <c r="F26" s="27"/>
      <c r="G26" s="27"/>
      <c r="H26" s="28"/>
      <c r="I26" s="28"/>
      <c r="J26" s="28"/>
      <c r="K26" s="28"/>
      <c r="L26" s="28"/>
      <c r="M26" s="23" t="e">
        <f>M27+M28</f>
        <v>#DIV/0!</v>
      </c>
      <c r="N26" s="23" t="e">
        <f t="shared" ref="N26:O26" si="14">N27+N28</f>
        <v>#DIV/0!</v>
      </c>
      <c r="O26" s="23" t="e">
        <f t="shared" si="14"/>
        <v>#DIV/0!</v>
      </c>
      <c r="P26" s="2"/>
      <c r="S26" s="17"/>
      <c r="T26" s="17"/>
      <c r="U26" s="17"/>
      <c r="V26" s="17"/>
    </row>
    <row r="27" spans="1:175" ht="63" customHeight="1" x14ac:dyDescent="0.35">
      <c r="B27" s="31">
        <v>4.0999999999999996</v>
      </c>
      <c r="C27" s="32" t="s">
        <v>51</v>
      </c>
      <c r="D27" s="48"/>
      <c r="E27" s="57">
        <v>5</v>
      </c>
      <c r="F27" s="31" t="s">
        <v>46</v>
      </c>
      <c r="G27" s="31" t="s">
        <v>8</v>
      </c>
      <c r="H27" s="33">
        <f>MIN(J27:L27)</f>
        <v>0</v>
      </c>
      <c r="I27" s="33">
        <f>MAX(J27:L27)</f>
        <v>0</v>
      </c>
      <c r="J27" s="49"/>
      <c r="K27" s="49"/>
      <c r="L27" s="49"/>
      <c r="M27" s="31" t="e">
        <f>$E$27*($H$27/J27)</f>
        <v>#DIV/0!</v>
      </c>
      <c r="N27" s="31" t="e">
        <f t="shared" ref="N27:O27" si="15">$E$27*($H$27/K27)</f>
        <v>#DIV/0!</v>
      </c>
      <c r="O27" s="31" t="e">
        <f t="shared" si="15"/>
        <v>#DIV/0!</v>
      </c>
      <c r="P27" s="2"/>
      <c r="S27" s="17"/>
      <c r="T27" s="17"/>
      <c r="U27" s="17"/>
      <c r="V27" s="17"/>
    </row>
    <row r="28" spans="1:175" ht="51.75" customHeight="1" x14ac:dyDescent="0.35">
      <c r="B28" s="31">
        <v>4.2</v>
      </c>
      <c r="C28" s="32" t="s">
        <v>50</v>
      </c>
      <c r="D28" s="31"/>
      <c r="E28" s="57">
        <v>5</v>
      </c>
      <c r="F28" s="31" t="s">
        <v>46</v>
      </c>
      <c r="G28" s="31" t="s">
        <v>8</v>
      </c>
      <c r="H28" s="33">
        <f>MIN(J28:L28)</f>
        <v>0</v>
      </c>
      <c r="I28" s="33">
        <f>MAX(J28:L28)</f>
        <v>0</v>
      </c>
      <c r="J28" s="49"/>
      <c r="K28" s="49"/>
      <c r="L28" s="49"/>
      <c r="M28" s="31" t="e">
        <f>$E$28*($H$28/J28)</f>
        <v>#DIV/0!</v>
      </c>
      <c r="N28" s="31" t="e">
        <f t="shared" ref="N28:O28" si="16">$E$28*($H$28/K28)</f>
        <v>#DIV/0!</v>
      </c>
      <c r="O28" s="31" t="e">
        <f t="shared" si="16"/>
        <v>#DIV/0!</v>
      </c>
      <c r="P28" s="2"/>
      <c r="S28" s="17"/>
      <c r="T28" s="17"/>
      <c r="U28" s="17"/>
      <c r="V28" s="17"/>
    </row>
    <row r="29" spans="1:175" s="15" customFormat="1" ht="41.25" customHeight="1" x14ac:dyDescent="0.35">
      <c r="A29" s="3"/>
      <c r="B29" s="23">
        <v>5</v>
      </c>
      <c r="C29" s="24" t="s">
        <v>0</v>
      </c>
      <c r="D29" s="29">
        <f>E29</f>
        <v>15</v>
      </c>
      <c r="E29" s="30">
        <f>E30+E31+E32</f>
        <v>15</v>
      </c>
      <c r="F29" s="23"/>
      <c r="G29" s="23"/>
      <c r="H29" s="23"/>
      <c r="I29" s="23"/>
      <c r="J29" s="23"/>
      <c r="K29" s="23"/>
      <c r="L29" s="25"/>
      <c r="M29" s="26" t="e">
        <f>SUM(M30:M32)</f>
        <v>#DIV/0!</v>
      </c>
      <c r="N29" s="26" t="e">
        <f>SUM(N30:N32)</f>
        <v>#DIV/0!</v>
      </c>
      <c r="O29" s="26" t="e">
        <f>SUM(O30:O32)</f>
        <v>#DIV/0!</v>
      </c>
      <c r="P29" s="69" t="s">
        <v>17</v>
      </c>
      <c r="Q29" s="3"/>
      <c r="R29" s="3"/>
      <c r="S29" s="17"/>
      <c r="T29" s="17"/>
      <c r="U29" s="17"/>
      <c r="V29" s="17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</row>
    <row r="30" spans="1:175" s="18" customFormat="1" ht="40.5" customHeight="1" x14ac:dyDescent="0.3">
      <c r="A30" s="3"/>
      <c r="B30" s="50">
        <v>5.0999999999999996</v>
      </c>
      <c r="C30" s="51" t="s">
        <v>58</v>
      </c>
      <c r="D30" s="50"/>
      <c r="E30" s="59">
        <v>5</v>
      </c>
      <c r="F30" s="31" t="s">
        <v>7</v>
      </c>
      <c r="G30" s="50" t="s">
        <v>8</v>
      </c>
      <c r="H30" s="33">
        <f>MIN(J30:L30)</f>
        <v>0</v>
      </c>
      <c r="I30" s="33">
        <f>MAX(J30:L30)</f>
        <v>0</v>
      </c>
      <c r="J30" s="52"/>
      <c r="K30" s="53"/>
      <c r="L30" s="54"/>
      <c r="M30" s="37"/>
      <c r="N30" s="37"/>
      <c r="O30" s="37"/>
      <c r="P30" s="69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</row>
    <row r="31" spans="1:175" s="18" customFormat="1" ht="40.5" customHeight="1" x14ac:dyDescent="0.3">
      <c r="A31" s="3"/>
      <c r="B31" s="31">
        <v>5.2</v>
      </c>
      <c r="C31" s="51" t="s">
        <v>10</v>
      </c>
      <c r="D31" s="31"/>
      <c r="E31" s="59">
        <f>5</f>
        <v>5</v>
      </c>
      <c r="F31" s="31" t="s">
        <v>46</v>
      </c>
      <c r="G31" s="31" t="s">
        <v>8</v>
      </c>
      <c r="H31" s="33">
        <f>MIN(J31:L31)</f>
        <v>0</v>
      </c>
      <c r="I31" s="33">
        <f>MAX(J31:L31)</f>
        <v>0</v>
      </c>
      <c r="J31" s="52"/>
      <c r="K31" s="37"/>
      <c r="L31" s="54"/>
      <c r="M31" s="37" t="e">
        <f>$E$31*($H$31/J31)</f>
        <v>#DIV/0!</v>
      </c>
      <c r="N31" s="37" t="e">
        <f t="shared" ref="N31:O31" si="17">$E$31*($H$31/K31)</f>
        <v>#DIV/0!</v>
      </c>
      <c r="O31" s="37" t="e">
        <f t="shared" si="17"/>
        <v>#DIV/0!</v>
      </c>
      <c r="P31" s="69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</row>
    <row r="32" spans="1:175" s="18" customFormat="1" ht="40.5" customHeight="1" x14ac:dyDescent="0.3">
      <c r="A32" s="3"/>
      <c r="B32" s="31">
        <v>5.3</v>
      </c>
      <c r="C32" s="51" t="s">
        <v>16</v>
      </c>
      <c r="D32" s="31"/>
      <c r="E32" s="59">
        <f>5</f>
        <v>5</v>
      </c>
      <c r="F32" s="31" t="s">
        <v>46</v>
      </c>
      <c r="G32" s="31" t="s">
        <v>8</v>
      </c>
      <c r="H32" s="33">
        <f>MIN(J32:L32)</f>
        <v>0</v>
      </c>
      <c r="I32" s="33">
        <f>MAX(J32:L32)</f>
        <v>0</v>
      </c>
      <c r="J32" s="52"/>
      <c r="K32" s="37"/>
      <c r="L32" s="54"/>
      <c r="M32" s="37" t="e">
        <f>$E$32*($H$32/J32)</f>
        <v>#DIV/0!</v>
      </c>
      <c r="N32" s="37" t="e">
        <f t="shared" ref="N32:O32" si="18">$E$32*($H$32/K32)</f>
        <v>#DIV/0!</v>
      </c>
      <c r="O32" s="37" t="e">
        <f t="shared" si="18"/>
        <v>#DIV/0!</v>
      </c>
      <c r="P32" s="69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</row>
    <row r="33" spans="1:175" s="18" customFormat="1" ht="40.5" customHeight="1" x14ac:dyDescent="0.3">
      <c r="A33" s="3"/>
      <c r="B33" s="23">
        <v>6</v>
      </c>
      <c r="C33" s="24" t="s">
        <v>36</v>
      </c>
      <c r="D33" s="29">
        <f>E33</f>
        <v>10</v>
      </c>
      <c r="E33" s="30">
        <f>E34+E35</f>
        <v>10</v>
      </c>
      <c r="F33" s="23"/>
      <c r="G33" s="23"/>
      <c r="H33" s="23"/>
      <c r="I33" s="23"/>
      <c r="J33" s="23"/>
      <c r="K33" s="23"/>
      <c r="L33" s="23"/>
      <c r="M33" s="26" t="e">
        <f>M34+M35</f>
        <v>#DIV/0!</v>
      </c>
      <c r="N33" s="26" t="e">
        <f t="shared" ref="N33:O33" si="19">N34+N35</f>
        <v>#DIV/0!</v>
      </c>
      <c r="O33" s="26" t="e">
        <f t="shared" si="19"/>
        <v>#DIV/0!</v>
      </c>
      <c r="P33" s="2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</row>
    <row r="34" spans="1:175" s="18" customFormat="1" ht="40.5" customHeight="1" x14ac:dyDescent="0.3">
      <c r="A34" s="3"/>
      <c r="B34" s="31">
        <v>6.1</v>
      </c>
      <c r="C34" s="51" t="s">
        <v>37</v>
      </c>
      <c r="D34" s="31"/>
      <c r="E34" s="59">
        <v>5</v>
      </c>
      <c r="F34" s="31" t="s">
        <v>45</v>
      </c>
      <c r="G34" s="31" t="s">
        <v>8</v>
      </c>
      <c r="H34" s="33">
        <f>MIN(J34:L34)</f>
        <v>0</v>
      </c>
      <c r="I34" s="33">
        <f>MAX(J34:L34)</f>
        <v>0</v>
      </c>
      <c r="J34" s="52"/>
      <c r="K34" s="37"/>
      <c r="L34" s="54"/>
      <c r="M34" s="37" t="e">
        <f>$E$34*(J34/$I$34)</f>
        <v>#DIV/0!</v>
      </c>
      <c r="N34" s="37" t="e">
        <f t="shared" ref="N34:O34" si="20">$E$34*(K34/$I$34)</f>
        <v>#DIV/0!</v>
      </c>
      <c r="O34" s="37" t="e">
        <f t="shared" si="20"/>
        <v>#DIV/0!</v>
      </c>
      <c r="P34" s="2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</row>
    <row r="35" spans="1:175" s="18" customFormat="1" ht="40.5" customHeight="1" x14ac:dyDescent="0.3">
      <c r="A35" s="3"/>
      <c r="B35" s="31">
        <v>6.2</v>
      </c>
      <c r="C35" s="51" t="s">
        <v>59</v>
      </c>
      <c r="D35" s="31"/>
      <c r="E35" s="59">
        <v>5</v>
      </c>
      <c r="F35" s="31" t="s">
        <v>45</v>
      </c>
      <c r="G35" s="31" t="s">
        <v>8</v>
      </c>
      <c r="H35" s="33">
        <f>MIN(J35:L35)</f>
        <v>0</v>
      </c>
      <c r="I35" s="33">
        <f>MAX(J35:L35)</f>
        <v>0</v>
      </c>
      <c r="J35" s="52"/>
      <c r="K35" s="37"/>
      <c r="L35" s="54"/>
      <c r="M35" s="37" t="e">
        <f>$E$35*(J35/$I$35)</f>
        <v>#DIV/0!</v>
      </c>
      <c r="N35" s="37" t="e">
        <f>$E$35*(K35/$I$35)</f>
        <v>#DIV/0!</v>
      </c>
      <c r="O35" s="37" t="e">
        <f>$E$35*(L35/$I$35)</f>
        <v>#DIV/0!</v>
      </c>
      <c r="P35" s="2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</row>
    <row r="36" spans="1:175" s="15" customFormat="1" ht="40.5" customHeight="1" x14ac:dyDescent="0.3">
      <c r="A36" s="3"/>
      <c r="B36" s="14"/>
      <c r="C36" s="13" t="s">
        <v>1</v>
      </c>
      <c r="D36" s="21">
        <f>D7+D16+D21+D26+D29+D33</f>
        <v>100</v>
      </c>
      <c r="E36" s="22">
        <f>E8+E9+E12+E13+E17+E18+E22+E23+E27+E28+E30+E31+E32+E34+E35</f>
        <v>100</v>
      </c>
      <c r="F36" s="12"/>
      <c r="G36" s="12"/>
      <c r="H36" s="12"/>
      <c r="I36" s="12"/>
      <c r="J36" s="12"/>
      <c r="K36" s="12"/>
      <c r="L36" s="12"/>
      <c r="M36" s="1" t="e">
        <f>M7+M16+M21+M26+M29+M33</f>
        <v>#DIV/0!</v>
      </c>
      <c r="N36" s="1" t="e">
        <f>N7+N16+N21+N26+N29+N33</f>
        <v>#DIV/0!</v>
      </c>
      <c r="O36" s="1" t="e">
        <f t="shared" ref="O36" si="21">O7+O16+O21+O26+O29+O33</f>
        <v>#DIV/0!</v>
      </c>
      <c r="P36" s="11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</row>
    <row r="39" spans="1:175" ht="14.5" x14ac:dyDescent="0.35">
      <c r="M39" s="17"/>
      <c r="N39" s="17"/>
    </row>
    <row r="40" spans="1:175" ht="13.5" thickBot="1" x14ac:dyDescent="0.35"/>
    <row r="41" spans="1:175" x14ac:dyDescent="0.3">
      <c r="B41" s="60" t="s">
        <v>57</v>
      </c>
      <c r="C41" s="61"/>
      <c r="D41" s="61"/>
      <c r="E41" s="61"/>
      <c r="F41" s="61"/>
      <c r="G41" s="61"/>
      <c r="H41" s="62"/>
    </row>
    <row r="42" spans="1:175" x14ac:dyDescent="0.3">
      <c r="B42" s="63"/>
      <c r="C42" s="64"/>
      <c r="D42" s="64"/>
      <c r="E42" s="64"/>
      <c r="F42" s="64"/>
      <c r="G42" s="64"/>
      <c r="H42" s="65"/>
    </row>
    <row r="43" spans="1:175" x14ac:dyDescent="0.3">
      <c r="B43" s="63"/>
      <c r="C43" s="64"/>
      <c r="D43" s="64"/>
      <c r="E43" s="64"/>
      <c r="F43" s="64"/>
      <c r="G43" s="64"/>
      <c r="H43" s="65"/>
    </row>
    <row r="44" spans="1:175" x14ac:dyDescent="0.3">
      <c r="B44" s="63"/>
      <c r="C44" s="64"/>
      <c r="D44" s="64"/>
      <c r="E44" s="64"/>
      <c r="F44" s="64"/>
      <c r="G44" s="64"/>
      <c r="H44" s="65"/>
      <c r="O44" s="19"/>
    </row>
    <row r="45" spans="1:175" x14ac:dyDescent="0.3">
      <c r="B45" s="63"/>
      <c r="C45" s="64"/>
      <c r="D45" s="64"/>
      <c r="E45" s="64"/>
      <c r="F45" s="64"/>
      <c r="G45" s="64"/>
      <c r="H45" s="65"/>
      <c r="J45" s="20"/>
      <c r="K45" s="20"/>
    </row>
    <row r="46" spans="1:175" ht="13.5" thickBot="1" x14ac:dyDescent="0.35">
      <c r="B46" s="66"/>
      <c r="C46" s="67"/>
      <c r="D46" s="67"/>
      <c r="E46" s="67"/>
      <c r="F46" s="67"/>
      <c r="G46" s="67"/>
      <c r="H46" s="68"/>
    </row>
    <row r="48" spans="1:175" s="17" customFormat="1" ht="14.5" x14ac:dyDescent="0.35"/>
    <row r="49" s="17" customFormat="1" ht="14.5" x14ac:dyDescent="0.35"/>
    <row r="50" s="17" customFormat="1" ht="14.5" x14ac:dyDescent="0.35"/>
    <row r="51" s="17" customFormat="1" ht="14.5" x14ac:dyDescent="0.35"/>
    <row r="52" s="17" customFormat="1" ht="14.5" x14ac:dyDescent="0.35"/>
    <row r="53" s="17" customFormat="1" ht="14.5" x14ac:dyDescent="0.35"/>
    <row r="54" s="17" customFormat="1" ht="14.5" x14ac:dyDescent="0.35"/>
    <row r="55" s="17" customFormat="1" ht="14.5" x14ac:dyDescent="0.35"/>
    <row r="56" s="17" customFormat="1" ht="14.5" x14ac:dyDescent="0.35"/>
    <row r="57" s="17" customFormat="1" ht="14.5" x14ac:dyDescent="0.35"/>
    <row r="58" s="17" customFormat="1" ht="14.5" x14ac:dyDescent="0.35"/>
    <row r="59" s="17" customFormat="1" ht="14.5" x14ac:dyDescent="0.35"/>
    <row r="60" s="17" customFormat="1" ht="14.5" x14ac:dyDescent="0.35"/>
  </sheetData>
  <mergeCells count="8">
    <mergeCell ref="B41:H46"/>
    <mergeCell ref="P21:P25"/>
    <mergeCell ref="P29:P32"/>
    <mergeCell ref="P16:P17"/>
    <mergeCell ref="C2:O3"/>
    <mergeCell ref="M5:O5"/>
    <mergeCell ref="P7:P15"/>
    <mergeCell ref="M4:O4"/>
  </mergeCells>
  <printOptions horizontalCentered="1"/>
  <pageMargins left="0.23622047244094491" right="0.23622047244094491" top="0.74803149606299213" bottom="0.74803149606299213" header="0.31496062992125984" footer="0.31496062992125984"/>
  <pageSetup paperSize="8" scale="43" orientation="landscape" r:id="rId1"/>
  <headerFooter>
    <oddFooter>&amp;C&amp;P of &amp;N</oddFooter>
  </headerFooter>
  <ignoredErrors>
    <ignoredError sqref="M7:O7 H9:J9 K9:L9 H13:L13 H18:I18 H23:I23 M29:O29 N21:O21 N16:O16 M8:O15 M17:O20 M16 M22:O28 M21 M30:O33 M36 L23 M35:O35 N34:O34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Production Company</vt:lpstr>
      <vt:lpstr>Large</vt:lpstr>
      <vt:lpstr>'Production Company'!Print_Area</vt:lpstr>
      <vt:lpstr>'Production Company'!Production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verdan</dc:creator>
  <cp:lastModifiedBy>Harsh Rai</cp:lastModifiedBy>
  <cp:lastPrinted>2024-12-20T04:56:46Z</cp:lastPrinted>
  <dcterms:created xsi:type="dcterms:W3CDTF">2016-02-08T05:21:20Z</dcterms:created>
  <dcterms:modified xsi:type="dcterms:W3CDTF">2025-09-20T18:00:12Z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c986d86c-1453-4cc0-80f3-b1c555e69398</vt:lpwstr>
  </property>
</Properties>
</file>