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2020c\Downloads\"/>
    </mc:Choice>
  </mc:AlternateContent>
  <xr:revisionPtr revIDLastSave="0" documentId="8_{E519BFB8-A723-4406-898B-6BEBA35C2391}" xr6:coauthVersionLast="47" xr6:coauthVersionMax="47" xr10:uidLastSave="{00000000-0000-0000-0000-000000000000}"/>
  <bookViews>
    <workbookView xWindow="-108" yWindow="-108" windowWidth="23256" windowHeight="12456" firstSheet="2" activeTab="13" xr2:uid="{00000000-000D-0000-FFFF-FFFF00000000}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7">CleanData!$N:$N</definedName>
    <definedName name="tptday8">CleanData!$P:$P</definedName>
    <definedName name="tptday9">CleanData!$R:$R</definedName>
    <definedName name="tptq1">CleanData!$C:$C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4" l="1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</calcChain>
</file>

<file path=xl/sharedStrings.xml><?xml version="1.0" encoding="utf-8"?>
<sst xmlns="http://schemas.openxmlformats.org/spreadsheetml/2006/main" count="271" uniqueCount="139">
  <si>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</si>
  <si>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</si>
  <si>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</si>
  <si>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</si>
  <si>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</si>
  <si>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</si>
  <si>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</si>
  <si>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</si>
  <si>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</si>
  <si>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</si>
  <si>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</si>
  <si>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</si>
  <si>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</si>
  <si>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</si>
  <si>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</si>
  <si>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</si>
  <si>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</si>
  <si>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</si>
  <si>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</si>
  <si>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</si>
  <si>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</si>
  <si>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</si>
  <si>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</si>
  <si>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</si>
  <si>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</si>
  <si>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</si>
  <si>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</si>
  <si>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</si>
  <si>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</si>
  <si>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</si>
  <si>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</si>
  <si>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</si>
  <si>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</si>
  <si>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</si>
  <si>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</si>
  <si>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</si>
  <si>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</si>
  <si>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</si>
  <si>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</si>
  <si>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</si>
  <si>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</si>
  <si>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</si>
  <si>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</si>
  <si>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</si>
  <si>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</si>
  <si>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</si>
  <si>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</si>
  <si>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</si>
  <si>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</si>
  <si>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</si>
  <si>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</si>
  <si>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</si>
  <si>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</si>
  <si>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</si>
  <si>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</si>
  <si>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</si>
  <si>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</si>
  <si>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</si>
  <si>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</si>
  <si>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</si>
  <si>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</si>
  <si>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</si>
  <si>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</si>
  <si>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</si>
  <si>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</si>
  <si>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</si>
  <si>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</si>
  <si>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</si>
  <si>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</si>
  <si>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</si>
  <si>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</si>
  <si>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</si>
  <si>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</si>
  <si>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</si>
  <si>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</si>
  <si>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</si>
  <si>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</si>
  <si>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</si>
  <si>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</si>
  <si>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</si>
  <si>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</si>
  <si>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</si>
  <si>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</si>
  <si>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</si>
  <si>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</si>
  <si>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</si>
  <si>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</si>
  <si>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</si>
  <si>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</si>
  <si>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</si>
  <si>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</si>
  <si>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</si>
  <si>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</si>
  <si>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</si>
  <si>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</si>
  <si>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</si>
  <si>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</si>
  <si>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</si>
  <si>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</si>
  <si>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</si>
  <si>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</si>
  <si>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Standard Deviation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</si>
  <si>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</si>
  <si>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</si>
  <si>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</si>
  <si>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</si>
  <si>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</si>
  <si>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</si>
  <si>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</si>
  <si>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</si>
  <si>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</si>
  <si>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</si>
  <si>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</si>
  <si>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</si>
  <si>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</si>
  <si>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</si>
  <si>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</si>
  <si>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</si>
  <si>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</si>
  <si>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</si>
  <si>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</si>
  <si>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</si>
  <si>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</si>
  <si>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</si>
  <si>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</si>
  <si>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</si>
  <si>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</si>
  <si>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</si>
  <si>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</si>
  <si>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</si>
  <si>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</si>
  <si>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</si>
  <si>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Ans=&gt;NO,Average TPT Decresed</t>
  </si>
  <si>
    <t>Did the standard deviation decrease over the last 15 days?</t>
  </si>
  <si>
    <t>Ans=&gt;Yes,standard deviation decrease over the last 15 days</t>
  </si>
  <si>
    <t>Did the average TPT come down from the earlier TPT as your supervisor had indicated? What further actions may be required to bring down the average TPT to 1.8?</t>
  </si>
  <si>
    <t>Ans=&gt; Average TPT Already 1.8.  no  further actions may be required to bring down the average TPT to 1.8</t>
  </si>
  <si>
    <t>What insight would you share on the quality outcomes?</t>
  </si>
  <si>
    <t>ANS=&gt; Day 1 to Day 15 Average Quality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</si>
</sst>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0"/>
      <color rgb="FF000000"/>
      <name val="Söhne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CF1"/>
        <bgColor rgb="FFECECF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/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/>
    <xf numFmtId="2" fontId="4" fillId="0" borderId="0" xfId="0" applyNumberFormat="1" applyFont="1" applyAlignment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5" fillId="0" borderId="5" xfId="0" applyFont="1" applyBorder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169545</xdr:colOff>
      <xdr:row>4</xdr:row>
      <xdr:rowOff>26276</xdr:rowOff>
    </xdr:from>
    <xdr:to>
      <xdr:col>20</xdr:col>
      <xdr:colOff>209550</xdr:colOff>
      <xdr:row>32</xdr:row>
      <xdr:rowOff>91967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375" b="8333"/>
        <a:stretch/>
      </xdr:blipFill>
      <xdr:spPr>
        <a:xfrm>
          <a:off x="1430786" y="762000"/>
          <a:ext cx="11391178" cy="5215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6</xdr:row>
      <xdr:rowOff>105508</xdr:rowOff>
    </xdr:from>
    <xdr:to>
      <xdr:col>20</xdr:col>
      <xdr:colOff>504825</xdr:colOff>
      <xdr:row>36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940" b="4953"/>
        <a:stretch/>
      </xdr:blipFill>
      <xdr:spPr>
        <a:xfrm>
          <a:off x="1471246" y="1230923"/>
          <a:ext cx="11460041" cy="5673969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8</xdr:row>
      <xdr:rowOff>51661</xdr:rowOff>
    </xdr:from>
    <xdr:to>
      <xdr:col>25</xdr:col>
      <xdr:colOff>209550</xdr:colOff>
      <xdr:row>41</xdr:row>
      <xdr:rowOff>90407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86" b="5224"/>
        <a:stretch/>
      </xdr:blipFill>
      <xdr:spPr>
        <a:xfrm>
          <a:off x="3022654" y="1498169"/>
          <a:ext cx="12685201" cy="600559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119528</xdr:rowOff>
    </xdr:from>
    <xdr:to>
      <xdr:col>24</xdr:col>
      <xdr:colOff>209550</xdr:colOff>
      <xdr:row>40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337" b="5010"/>
        <a:stretch/>
      </xdr:blipFill>
      <xdr:spPr>
        <a:xfrm>
          <a:off x="1882588" y="1015999"/>
          <a:ext cx="13387668" cy="6245413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25</xdr:col>
      <xdr:colOff>209550</xdr:colOff>
      <xdr:row>43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9525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5</xdr:row>
      <xdr:rowOff>92364</xdr:rowOff>
    </xdr:from>
    <xdr:to>
      <xdr:col>19</xdr:col>
      <xdr:colOff>504825</xdr:colOff>
      <xdr:row>34</xdr:row>
      <xdr:rowOff>150091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864" b="4976"/>
        <a:stretch/>
      </xdr:blipFill>
      <xdr:spPr>
        <a:xfrm>
          <a:off x="1207655" y="1016000"/>
          <a:ext cx="11142806" cy="5414818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133685</xdr:rowOff>
    </xdr:from>
    <xdr:to>
      <xdr:col>24</xdr:col>
      <xdr:colOff>209550</xdr:colOff>
      <xdr:row>40</xdr:row>
      <xdr:rowOff>80210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64" b="7754"/>
        <a:stretch/>
      </xdr:blipFill>
      <xdr:spPr>
        <a:xfrm>
          <a:off x="1884947" y="1256632"/>
          <a:ext cx="13404182" cy="630989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"/>
  <sheetViews>
    <sheetView zoomScale="82" workbookViewId="0">
      <selection activeCell="A6" sqref="A6"/>
    </sheetView>
  </sheetViews>
  <sheetFormatPr defaultColWidth="9" defaultRowHeight="14.4"/>
  <cols>
    <col min="1" max="16384" width="9" style="6"/>
  </cols>
  <sheetData>
    <row r="1" spans="1:61">
      <c r="A1" s="11"/>
      <c r="B1" s="12" t="s">
        <v>0</v>
      </c>
      <c r="C1" s="13"/>
      <c r="D1" s="12" t="s">
        <v>1</v>
      </c>
      <c r="E1" s="13"/>
      <c r="F1" s="12" t="s">
        <v>2</v>
      </c>
      <c r="G1" s="13"/>
      <c r="H1" s="12" t="s">
        <v>3</v>
      </c>
      <c r="I1" s="13"/>
      <c r="J1" s="12" t="s">
        <v>4</v>
      </c>
      <c r="K1" s="13"/>
      <c r="L1" s="12" t="s">
        <v>5</v>
      </c>
      <c r="M1" s="13"/>
      <c r="N1" s="12" t="s">
        <v>6</v>
      </c>
      <c r="O1" s="13"/>
      <c r="P1" s="12" t="s">
        <v>7</v>
      </c>
      <c r="Q1" s="13"/>
      <c r="R1" s="12" t="s">
        <v>8</v>
      </c>
      <c r="S1" s="13"/>
      <c r="T1" s="12" t="s">
        <v>9</v>
      </c>
      <c r="U1" s="13"/>
      <c r="V1" s="12" t="s">
        <v>10</v>
      </c>
      <c r="W1" s="13"/>
      <c r="X1" s="12" t="s">
        <v>11</v>
      </c>
      <c r="Y1" s="13"/>
      <c r="Z1" s="12" t="s">
        <v>12</v>
      </c>
      <c r="AA1" s="13"/>
      <c r="AB1" s="12" t="s">
        <v>13</v>
      </c>
      <c r="AC1" s="13"/>
      <c r="AD1" s="12" t="s">
        <v>14</v>
      </c>
      <c r="AE1" s="13"/>
      <c r="AF1" s="12" t="s">
        <v>15</v>
      </c>
      <c r="AG1" s="13"/>
      <c r="AH1" s="12" t="s">
        <v>16</v>
      </c>
      <c r="AI1" s="13"/>
      <c r="AJ1" s="12" t="s">
        <v>17</v>
      </c>
      <c r="AK1" s="13"/>
      <c r="AL1" s="12" t="s">
        <v>18</v>
      </c>
      <c r="AM1" s="13"/>
      <c r="AN1" s="12" t="s">
        <v>19</v>
      </c>
      <c r="AO1" s="13"/>
      <c r="AP1" s="12" t="s">
        <v>20</v>
      </c>
      <c r="AQ1" s="13"/>
      <c r="AR1" s="12" t="s">
        <v>21</v>
      </c>
      <c r="AS1" s="13"/>
      <c r="AT1" s="12" t="s">
        <v>22</v>
      </c>
      <c r="AU1" s="13"/>
      <c r="AV1" s="12" t="s">
        <v>23</v>
      </c>
      <c r="AW1" s="13"/>
      <c r="AX1" s="12" t="s">
        <v>24</v>
      </c>
      <c r="AY1" s="13"/>
      <c r="AZ1" s="12" t="s">
        <v>25</v>
      </c>
      <c r="BA1" s="13"/>
      <c r="BB1" s="12" t="s">
        <v>26</v>
      </c>
      <c r="BC1" s="13"/>
      <c r="BD1" s="12" t="s">
        <v>27</v>
      </c>
      <c r="BE1" s="13"/>
      <c r="BF1" s="12" t="s">
        <v>28</v>
      </c>
      <c r="BG1" s="13"/>
      <c r="BH1" s="12" t="s">
        <v>29</v>
      </c>
      <c r="BI1" s="13"/>
    </row>
    <row r="2" spans="1:61" ht="49.8">
      <c r="A2" s="11" t="s">
        <v>30</v>
      </c>
      <c r="B2" s="11" t="s">
        <v>31</v>
      </c>
      <c r="C2" s="11" t="s">
        <v>32</v>
      </c>
      <c r="D2" s="11" t="s">
        <v>31</v>
      </c>
      <c r="E2" s="11" t="s">
        <v>32</v>
      </c>
      <c r="F2" s="11" t="s">
        <v>31</v>
      </c>
      <c r="G2" s="11" t="s">
        <v>32</v>
      </c>
      <c r="H2" s="11" t="s">
        <v>31</v>
      </c>
      <c r="I2" s="11" t="s">
        <v>32</v>
      </c>
      <c r="J2" s="11" t="s">
        <v>31</v>
      </c>
      <c r="K2" s="11" t="s">
        <v>32</v>
      </c>
      <c r="L2" s="11" t="s">
        <v>31</v>
      </c>
      <c r="M2" s="11" t="s">
        <v>32</v>
      </c>
      <c r="N2" s="11" t="s">
        <v>31</v>
      </c>
      <c r="O2" s="11" t="s">
        <v>32</v>
      </c>
      <c r="P2" s="11" t="s">
        <v>31</v>
      </c>
      <c r="Q2" s="11" t="s">
        <v>32</v>
      </c>
      <c r="R2" s="11" t="s">
        <v>31</v>
      </c>
      <c r="S2" s="11" t="s">
        <v>32</v>
      </c>
      <c r="T2" s="11" t="s">
        <v>31</v>
      </c>
      <c r="U2" s="11" t="s">
        <v>32</v>
      </c>
      <c r="V2" s="11" t="s">
        <v>31</v>
      </c>
      <c r="W2" s="11" t="s">
        <v>32</v>
      </c>
      <c r="X2" s="11" t="s">
        <v>31</v>
      </c>
      <c r="Y2" s="11" t="s">
        <v>32</v>
      </c>
      <c r="Z2" s="11" t="s">
        <v>31</v>
      </c>
      <c r="AA2" s="11" t="s">
        <v>32</v>
      </c>
      <c r="AB2" s="11" t="s">
        <v>31</v>
      </c>
      <c r="AC2" s="11" t="s">
        <v>32</v>
      </c>
      <c r="AD2" s="11" t="s">
        <v>31</v>
      </c>
      <c r="AE2" s="11" t="s">
        <v>32</v>
      </c>
      <c r="AF2" s="11" t="s">
        <v>31</v>
      </c>
      <c r="AG2" s="11" t="s">
        <v>32</v>
      </c>
      <c r="AH2" s="11" t="s">
        <v>31</v>
      </c>
      <c r="AI2" s="11" t="s">
        <v>32</v>
      </c>
      <c r="AJ2" s="11" t="s">
        <v>31</v>
      </c>
      <c r="AK2" s="11" t="s">
        <v>32</v>
      </c>
      <c r="AL2" s="11" t="s">
        <v>31</v>
      </c>
      <c r="AM2" s="11" t="s">
        <v>32</v>
      </c>
      <c r="AN2" s="11" t="s">
        <v>31</v>
      </c>
      <c r="AO2" s="11" t="s">
        <v>32</v>
      </c>
      <c r="AP2" s="11" t="s">
        <v>31</v>
      </c>
      <c r="AQ2" s="11" t="s">
        <v>32</v>
      </c>
      <c r="AR2" s="11" t="s">
        <v>31</v>
      </c>
      <c r="AS2" s="11" t="s">
        <v>32</v>
      </c>
      <c r="AT2" s="11" t="s">
        <v>31</v>
      </c>
      <c r="AU2" s="11" t="s">
        <v>32</v>
      </c>
      <c r="AV2" s="11" t="s">
        <v>31</v>
      </c>
      <c r="AW2" s="11" t="s">
        <v>32</v>
      </c>
      <c r="AX2" s="11" t="s">
        <v>31</v>
      </c>
      <c r="AY2" s="11" t="s">
        <v>32</v>
      </c>
      <c r="AZ2" s="11" t="s">
        <v>31</v>
      </c>
      <c r="BA2" s="11" t="s">
        <v>32</v>
      </c>
      <c r="BB2" s="11" t="s">
        <v>31</v>
      </c>
      <c r="BC2" s="11" t="s">
        <v>32</v>
      </c>
      <c r="BD2" s="11" t="s">
        <v>31</v>
      </c>
      <c r="BE2" s="11" t="s">
        <v>32</v>
      </c>
      <c r="BF2" s="11" t="s">
        <v>31</v>
      </c>
      <c r="BG2" s="11" t="s">
        <v>32</v>
      </c>
      <c r="BH2" s="11" t="s">
        <v>31</v>
      </c>
      <c r="BI2" s="11" t="s">
        <v>32</v>
      </c>
    </row>
    <row r="3" spans="1:61">
      <c r="A3" s="8" t="s">
        <v>33</v>
      </c>
      <c r="B3" s="9">
        <v>2.6679439999999999</v>
      </c>
      <c r="C3" s="9">
        <v>88.523259999999993</v>
      </c>
      <c r="D3" s="9">
        <v>2.6145849999999999</v>
      </c>
      <c r="E3" s="9">
        <v>88.700299999999999</v>
      </c>
      <c r="F3" s="9">
        <v>2.5622929999999999</v>
      </c>
      <c r="G3" s="9">
        <v>88.877700000000004</v>
      </c>
      <c r="H3" s="9">
        <v>2.511047</v>
      </c>
      <c r="I3" s="9">
        <v>89.055459999999997</v>
      </c>
      <c r="J3" s="9">
        <v>2.5099999999999998</v>
      </c>
      <c r="K3" s="9">
        <v>89.23357</v>
      </c>
      <c r="L3" s="9">
        <v>2.41161</v>
      </c>
      <c r="M3" s="9">
        <v>89.412040000000005</v>
      </c>
      <c r="N3" s="9">
        <v>2.37</v>
      </c>
      <c r="O3" s="9">
        <v>89.590860000000006</v>
      </c>
      <c r="P3" s="9">
        <v>2.3161100000000001</v>
      </c>
      <c r="Q3" s="9">
        <v>89.770039999999995</v>
      </c>
      <c r="R3" s="9">
        <v>2.2697880000000001</v>
      </c>
      <c r="S3" s="9">
        <v>89.949579999999997</v>
      </c>
      <c r="T3" s="9">
        <v>2.2243919999999999</v>
      </c>
      <c r="U3" s="9">
        <v>90.129480000000001</v>
      </c>
      <c r="V3" s="9">
        <v>2.1799040000000001</v>
      </c>
      <c r="W3" s="9">
        <v>90.309740000000005</v>
      </c>
      <c r="X3" s="9">
        <v>2.1363059999999998</v>
      </c>
      <c r="Y3" s="9">
        <v>90.490359999999995</v>
      </c>
      <c r="Z3" s="9">
        <v>2.0935800000000002</v>
      </c>
      <c r="AA3" s="9">
        <v>91.28</v>
      </c>
      <c r="AB3" s="9">
        <v>2.0517089999999998</v>
      </c>
      <c r="AC3" s="9">
        <v>90.852689999999996</v>
      </c>
      <c r="AD3" s="9">
        <v>2.0299999999999998</v>
      </c>
      <c r="AE3" s="9">
        <v>91.034390000000002</v>
      </c>
      <c r="AF3" s="9">
        <v>1.970461</v>
      </c>
      <c r="AG3" s="9">
        <v>91.216459999999998</v>
      </c>
      <c r="AH3" s="9">
        <v>1.931052</v>
      </c>
      <c r="AI3" s="9">
        <v>89.89</v>
      </c>
      <c r="AJ3" s="9">
        <v>1.892431</v>
      </c>
      <c r="AK3" s="9">
        <v>91.581689999999995</v>
      </c>
      <c r="AL3" s="9">
        <v>1.854582</v>
      </c>
      <c r="AM3" s="9">
        <v>91.764849999999996</v>
      </c>
      <c r="AN3" s="9">
        <v>1.98</v>
      </c>
      <c r="AO3" s="9">
        <v>90.98</v>
      </c>
      <c r="AP3" s="9">
        <v>1.7811410000000001</v>
      </c>
      <c r="AQ3" s="9">
        <v>92.132279999999994</v>
      </c>
      <c r="AR3" s="9">
        <v>1.7455179999999999</v>
      </c>
      <c r="AS3" s="9">
        <v>92.316540000000003</v>
      </c>
      <c r="AT3" s="9">
        <v>1.710607</v>
      </c>
      <c r="AU3" s="9">
        <v>92.501180000000005</v>
      </c>
      <c r="AV3" s="9">
        <v>1.6763950000000001</v>
      </c>
      <c r="AW3" s="9">
        <v>92.686179999999993</v>
      </c>
      <c r="AX3" s="9">
        <v>1.74</v>
      </c>
      <c r="AY3" s="9">
        <v>92.17</v>
      </c>
      <c r="AZ3" s="9">
        <v>1.6100099999999999</v>
      </c>
      <c r="BA3" s="9">
        <v>93.057299999999998</v>
      </c>
      <c r="BB3" s="9">
        <v>1.5778099999999999</v>
      </c>
      <c r="BC3" s="9">
        <v>93.243409999999997</v>
      </c>
      <c r="BD3" s="9">
        <v>1.6</v>
      </c>
      <c r="BE3" s="9">
        <v>93.429900000000004</v>
      </c>
      <c r="BF3" s="9">
        <v>1.56</v>
      </c>
      <c r="BG3" s="9">
        <v>92.91</v>
      </c>
      <c r="BH3" s="9">
        <v>1.44</v>
      </c>
      <c r="BI3" s="9">
        <v>93.803989999999999</v>
      </c>
    </row>
    <row r="4" spans="1:61">
      <c r="A4" s="8" t="s">
        <v>34</v>
      </c>
      <c r="B4" s="9">
        <v>1.913883</v>
      </c>
      <c r="C4" s="9">
        <v>91.823849999999993</v>
      </c>
      <c r="D4" s="9">
        <v>1.875605</v>
      </c>
      <c r="E4" s="9">
        <v>92.007499999999993</v>
      </c>
      <c r="F4" s="9">
        <v>1.838093</v>
      </c>
      <c r="G4" s="9">
        <v>92.191519999999997</v>
      </c>
      <c r="H4" s="9">
        <v>1.82</v>
      </c>
      <c r="I4" s="9">
        <v>92.375900000000001</v>
      </c>
      <c r="J4" s="9">
        <v>1.7653049999999999</v>
      </c>
      <c r="K4" s="9">
        <v>91.19</v>
      </c>
      <c r="L4" s="9">
        <v>1.7299990000000001</v>
      </c>
      <c r="M4" s="9">
        <v>92.745769999999993</v>
      </c>
      <c r="N4" s="9">
        <v>1.71</v>
      </c>
      <c r="O4" s="9">
        <v>92.931259999999995</v>
      </c>
      <c r="P4" s="9">
        <v>1.71</v>
      </c>
      <c r="Q4" s="9">
        <v>92.98</v>
      </c>
      <c r="R4" s="9">
        <v>1.628261</v>
      </c>
      <c r="S4" s="9">
        <v>93.303359999999998</v>
      </c>
      <c r="T4" s="9">
        <v>1.595696</v>
      </c>
      <c r="U4" s="9">
        <v>91.9</v>
      </c>
      <c r="V4" s="9">
        <v>1.563782</v>
      </c>
      <c r="W4" s="9">
        <v>92.15</v>
      </c>
      <c r="X4" s="9">
        <v>1.5325059999999999</v>
      </c>
      <c r="Y4" s="9">
        <v>93.8643</v>
      </c>
      <c r="Z4" s="9">
        <v>1.5018560000000001</v>
      </c>
      <c r="AA4" s="9">
        <v>93.24</v>
      </c>
      <c r="AB4" s="9">
        <v>1.471819</v>
      </c>
      <c r="AC4" s="9">
        <v>94.240129999999994</v>
      </c>
      <c r="AD4" s="9">
        <v>1.4423820000000001</v>
      </c>
      <c r="AE4" s="9">
        <v>92.98</v>
      </c>
      <c r="AF4" s="9">
        <v>1.46</v>
      </c>
      <c r="AG4" s="9">
        <v>93.79</v>
      </c>
      <c r="AH4" s="9">
        <v>1.3852640000000001</v>
      </c>
      <c r="AI4" s="9">
        <v>94.806709999999995</v>
      </c>
      <c r="AJ4" s="9">
        <v>1.357559</v>
      </c>
      <c r="AK4" s="9">
        <v>94.996319999999997</v>
      </c>
      <c r="AL4" s="9">
        <v>1.5</v>
      </c>
      <c r="AM4" s="9">
        <v>93.93</v>
      </c>
      <c r="AN4" s="9">
        <v>1.4</v>
      </c>
      <c r="AO4" s="9">
        <v>93.91</v>
      </c>
      <c r="AP4" s="9">
        <v>1.2777240000000001</v>
      </c>
      <c r="AQ4" s="9">
        <v>92.9</v>
      </c>
      <c r="AR4" s="9">
        <v>1.2521690000000001</v>
      </c>
      <c r="AS4" s="9">
        <v>95.758570000000006</v>
      </c>
      <c r="AT4" s="9">
        <v>1.2271259999999999</v>
      </c>
      <c r="AU4" s="9">
        <v>95.950090000000003</v>
      </c>
      <c r="AV4" s="9">
        <v>1.22</v>
      </c>
      <c r="AW4" s="9">
        <v>96.141990000000007</v>
      </c>
      <c r="AX4" s="9">
        <v>1.23</v>
      </c>
      <c r="AY4" s="9">
        <v>95.95</v>
      </c>
      <c r="AZ4" s="9">
        <v>1.22</v>
      </c>
      <c r="BA4" s="9">
        <v>95.2</v>
      </c>
      <c r="BB4" s="9">
        <v>1.21</v>
      </c>
      <c r="BC4" s="9">
        <v>91.12</v>
      </c>
      <c r="BD4" s="9">
        <v>1.1499999999999999</v>
      </c>
      <c r="BE4" s="9">
        <v>95.11</v>
      </c>
      <c r="BF4" s="9">
        <v>1.18</v>
      </c>
      <c r="BG4" s="9">
        <v>94.27</v>
      </c>
      <c r="BH4" s="9">
        <v>1.19</v>
      </c>
      <c r="BI4" s="9">
        <v>94.99</v>
      </c>
    </row>
    <row r="5" spans="1:61">
      <c r="A5" s="8" t="s">
        <v>35</v>
      </c>
      <c r="B5" s="9">
        <v>2.26349</v>
      </c>
      <c r="C5" s="9">
        <v>95.033379999999994</v>
      </c>
      <c r="D5" s="9">
        <v>2.2182200000000001</v>
      </c>
      <c r="E5" s="9">
        <v>95.22345</v>
      </c>
      <c r="F5" s="9">
        <v>2.1</v>
      </c>
      <c r="G5" s="9">
        <v>95.413899999999998</v>
      </c>
      <c r="H5" s="9">
        <v>2.130379</v>
      </c>
      <c r="I5" s="9">
        <v>95.604730000000004</v>
      </c>
      <c r="J5" s="9">
        <v>2.087771</v>
      </c>
      <c r="K5" s="9">
        <v>95.795929999999998</v>
      </c>
      <c r="L5" s="9">
        <v>2.0460159999999998</v>
      </c>
      <c r="M5" s="9">
        <v>95.987530000000007</v>
      </c>
      <c r="N5" s="9">
        <v>2.0050949999999998</v>
      </c>
      <c r="O5" s="9">
        <v>96.179500000000004</v>
      </c>
      <c r="P5" s="9">
        <v>1.964993</v>
      </c>
      <c r="Q5" s="9">
        <v>96.371859999999998</v>
      </c>
      <c r="R5" s="9">
        <v>1.9256930000000001</v>
      </c>
      <c r="S5" s="9">
        <v>96.564599999999999</v>
      </c>
      <c r="T5" s="9">
        <v>1.8871800000000001</v>
      </c>
      <c r="U5" s="9">
        <v>96.757729999999995</v>
      </c>
      <c r="V5" s="9">
        <v>1.8494360000000001</v>
      </c>
      <c r="W5" s="9">
        <v>95.98</v>
      </c>
      <c r="X5" s="9">
        <v>1.8124469999999999</v>
      </c>
      <c r="Y5" s="9">
        <v>95.68</v>
      </c>
      <c r="Z5" s="9">
        <v>1.83</v>
      </c>
      <c r="AA5" s="9">
        <v>97.339439999999996</v>
      </c>
      <c r="AB5" s="9">
        <v>1.7406740000000001</v>
      </c>
      <c r="AC5" s="9">
        <v>97.534120000000001</v>
      </c>
      <c r="AD5" s="9">
        <v>1.7058610000000001</v>
      </c>
      <c r="AE5" s="9">
        <v>96.52</v>
      </c>
      <c r="AF5" s="9">
        <v>1.6717439999999999</v>
      </c>
      <c r="AG5" s="9">
        <v>96.67</v>
      </c>
      <c r="AH5" s="9">
        <v>1.72</v>
      </c>
      <c r="AI5" s="9">
        <v>95.99</v>
      </c>
      <c r="AJ5" s="9">
        <v>1.6055429999999999</v>
      </c>
      <c r="AK5" s="9">
        <v>98.316739999999996</v>
      </c>
      <c r="AL5" s="9">
        <v>1.5734319999999999</v>
      </c>
      <c r="AM5" s="9">
        <v>94.32</v>
      </c>
      <c r="AN5" s="9">
        <v>1.541963</v>
      </c>
      <c r="AO5" s="9">
        <v>94.77</v>
      </c>
      <c r="AP5" s="9">
        <v>1.5111239999999999</v>
      </c>
      <c r="AQ5" s="9">
        <v>95.69</v>
      </c>
      <c r="AR5" s="9">
        <v>1.480901</v>
      </c>
      <c r="AS5" s="9">
        <v>94.89</v>
      </c>
      <c r="AT5" s="9">
        <v>1.4512830000000001</v>
      </c>
      <c r="AU5" s="9">
        <v>95.86</v>
      </c>
      <c r="AV5" s="9">
        <v>1.422258</v>
      </c>
      <c r="AW5" s="9">
        <v>95.43</v>
      </c>
      <c r="AX5" s="9">
        <v>1.393813</v>
      </c>
      <c r="AY5" s="9">
        <v>96.17</v>
      </c>
      <c r="AZ5" s="9">
        <v>1.365936</v>
      </c>
      <c r="BA5" s="9">
        <v>99.900859999999994</v>
      </c>
      <c r="BB5" s="9">
        <v>1.3386180000000001</v>
      </c>
      <c r="BC5" s="9">
        <v>96.52</v>
      </c>
      <c r="BD5" s="9">
        <v>1.3118449999999999</v>
      </c>
      <c r="BE5" s="9">
        <v>96.19</v>
      </c>
      <c r="BF5" s="9">
        <v>1.31</v>
      </c>
      <c r="BG5" s="9">
        <v>97.23</v>
      </c>
      <c r="BH5" s="9">
        <v>1.28</v>
      </c>
      <c r="BI5" s="9">
        <v>96.98</v>
      </c>
    </row>
    <row r="6" spans="1:61">
      <c r="A6" s="8" t="s">
        <v>36</v>
      </c>
      <c r="B6" s="9">
        <v>2.1639409999999999</v>
      </c>
      <c r="C6" s="9">
        <v>93.710989999999995</v>
      </c>
      <c r="D6" s="9">
        <v>2.1206619999999998</v>
      </c>
      <c r="E6" s="9">
        <v>93.898420000000002</v>
      </c>
      <c r="F6" s="9">
        <v>2.078249</v>
      </c>
      <c r="G6" s="9">
        <v>94.086209999999994</v>
      </c>
      <c r="H6" s="9">
        <v>2.0366840000000002</v>
      </c>
      <c r="I6" s="9">
        <v>94.274379999999994</v>
      </c>
      <c r="J6" s="9">
        <v>1.9959499999999999</v>
      </c>
      <c r="K6" s="9">
        <v>94.46293</v>
      </c>
      <c r="L6" s="9">
        <v>1.9560310000000001</v>
      </c>
      <c r="M6" s="9">
        <v>94.651859999999999</v>
      </c>
      <c r="N6" s="9">
        <v>1.916911</v>
      </c>
      <c r="O6" s="9">
        <v>94.841160000000002</v>
      </c>
      <c r="P6" s="9">
        <v>1.878573</v>
      </c>
      <c r="Q6" s="9">
        <v>95.030850000000001</v>
      </c>
      <c r="R6" s="9">
        <v>1.8410010000000001</v>
      </c>
      <c r="S6" s="9">
        <v>95.220910000000003</v>
      </c>
      <c r="T6" s="9">
        <v>1.804181</v>
      </c>
      <c r="U6" s="9">
        <v>95.411349999999999</v>
      </c>
      <c r="V6" s="9">
        <v>1.7680979999999999</v>
      </c>
      <c r="W6" s="9">
        <v>95.602170000000001</v>
      </c>
      <c r="X6" s="9">
        <v>1.7327360000000001</v>
      </c>
      <c r="Y6" s="9">
        <v>95.793379999999999</v>
      </c>
      <c r="Z6" s="9">
        <v>1.698081</v>
      </c>
      <c r="AA6" s="9">
        <v>95.984960000000001</v>
      </c>
      <c r="AB6" s="9">
        <v>1.6641189999999999</v>
      </c>
      <c r="AC6" s="9">
        <v>96.176929999999999</v>
      </c>
      <c r="AD6" s="9">
        <v>1.6308370000000001</v>
      </c>
      <c r="AE6" s="9">
        <v>96.369290000000007</v>
      </c>
      <c r="AF6" s="9">
        <v>1.59822</v>
      </c>
      <c r="AG6" s="9">
        <v>96.562020000000004</v>
      </c>
      <c r="AH6" s="9">
        <v>1.61</v>
      </c>
      <c r="AI6" s="9">
        <v>96.75515</v>
      </c>
      <c r="AJ6" s="9">
        <v>1.534931</v>
      </c>
      <c r="AK6" s="9">
        <v>96.948660000000004</v>
      </c>
      <c r="AL6" s="9">
        <v>1.504232</v>
      </c>
      <c r="AM6" s="9">
        <v>97.142560000000003</v>
      </c>
      <c r="AN6" s="9">
        <v>1.4741470000000001</v>
      </c>
      <c r="AO6" s="9">
        <v>97.336839999999995</v>
      </c>
      <c r="AP6" s="9">
        <v>1.4446639999999999</v>
      </c>
      <c r="AQ6" s="9">
        <v>97.53152</v>
      </c>
      <c r="AR6" s="9">
        <v>1.58</v>
      </c>
      <c r="AS6" s="9">
        <v>97.726579999999998</v>
      </c>
      <c r="AT6" s="9">
        <v>1.387456</v>
      </c>
      <c r="AU6" s="9">
        <v>97.922030000000007</v>
      </c>
      <c r="AV6" s="9">
        <v>1.45</v>
      </c>
      <c r="AW6" s="9">
        <v>98.11788</v>
      </c>
      <c r="AX6" s="9">
        <v>1.47</v>
      </c>
      <c r="AY6" s="9">
        <v>98.314109999999999</v>
      </c>
      <c r="AZ6" s="9">
        <v>1.44</v>
      </c>
      <c r="BA6" s="9">
        <v>98.510739999999998</v>
      </c>
      <c r="BB6" s="9">
        <v>1.49</v>
      </c>
      <c r="BC6" s="9">
        <v>98.707759999999993</v>
      </c>
      <c r="BD6" s="9">
        <v>1.46</v>
      </c>
      <c r="BE6" s="9">
        <v>98.905180000000001</v>
      </c>
      <c r="BF6" s="9">
        <v>1.44</v>
      </c>
      <c r="BG6" s="9">
        <v>99.102990000000005</v>
      </c>
      <c r="BH6" s="9">
        <v>1.32</v>
      </c>
      <c r="BI6" s="9">
        <v>99.301190000000005</v>
      </c>
    </row>
    <row r="7" spans="1:61">
      <c r="A7" s="8" t="s">
        <v>37</v>
      </c>
      <c r="B7" s="9">
        <v>2.4788779999999999</v>
      </c>
      <c r="C7" s="9">
        <v>87.609369999999998</v>
      </c>
      <c r="D7" s="9">
        <v>2.4293010000000002</v>
      </c>
      <c r="E7" s="9">
        <v>87.784589999999994</v>
      </c>
      <c r="F7" s="9">
        <v>2.3807149999999999</v>
      </c>
      <c r="G7" s="9">
        <v>87.960160000000002</v>
      </c>
      <c r="H7" s="9">
        <v>2.3331</v>
      </c>
      <c r="I7" s="9">
        <v>88.136080000000007</v>
      </c>
      <c r="J7" s="9">
        <v>2.286438</v>
      </c>
      <c r="K7" s="9">
        <v>88.312349999999995</v>
      </c>
      <c r="L7" s="9">
        <v>2.2999999999999998</v>
      </c>
      <c r="M7" s="9">
        <v>88.488969999999995</v>
      </c>
      <c r="N7" s="9">
        <v>2.1958950000000002</v>
      </c>
      <c r="O7" s="9">
        <v>88.665949999999995</v>
      </c>
      <c r="P7" s="9">
        <v>2.1519780000000002</v>
      </c>
      <c r="Q7" s="9">
        <v>88.843279999999993</v>
      </c>
      <c r="R7" s="9">
        <v>2.1089380000000002</v>
      </c>
      <c r="S7" s="9">
        <v>89.020970000000005</v>
      </c>
      <c r="T7" s="9">
        <v>2.0667589999999998</v>
      </c>
      <c r="U7" s="9">
        <v>89.199010000000001</v>
      </c>
      <c r="V7" s="9">
        <v>2.0254240000000001</v>
      </c>
      <c r="W7" s="9">
        <v>89.377409999999998</v>
      </c>
      <c r="X7" s="9">
        <v>1.9849159999999999</v>
      </c>
      <c r="Y7" s="9">
        <v>89.556160000000006</v>
      </c>
      <c r="Z7" s="9">
        <v>1.945217</v>
      </c>
      <c r="AA7" s="9">
        <v>89.735280000000003</v>
      </c>
      <c r="AB7" s="9">
        <v>1.96</v>
      </c>
      <c r="AC7" s="9">
        <v>89.914749999999998</v>
      </c>
      <c r="AD7" s="9">
        <v>1.868187</v>
      </c>
      <c r="AE7" s="9">
        <v>90.094579999999993</v>
      </c>
      <c r="AF7" s="9">
        <v>1.8308230000000001</v>
      </c>
      <c r="AG7" s="9">
        <v>90.274770000000004</v>
      </c>
      <c r="AH7" s="9">
        <v>1.794206</v>
      </c>
      <c r="AI7" s="9">
        <v>90.455309999999997</v>
      </c>
      <c r="AJ7" s="9">
        <v>1.7583219999999999</v>
      </c>
      <c r="AK7" s="9">
        <v>90.636229999999998</v>
      </c>
      <c r="AL7" s="9">
        <v>1.7231559999999999</v>
      </c>
      <c r="AM7" s="9">
        <v>90.817499999999995</v>
      </c>
      <c r="AN7" s="9">
        <v>1.688693</v>
      </c>
      <c r="AO7" s="9">
        <v>90.999129999999994</v>
      </c>
      <c r="AP7" s="9">
        <v>1.654919</v>
      </c>
      <c r="AQ7" s="9">
        <v>91.181129999999996</v>
      </c>
      <c r="AR7" s="9">
        <v>1.621821</v>
      </c>
      <c r="AS7" s="9">
        <v>91.363489999999999</v>
      </c>
      <c r="AT7" s="9">
        <v>1.62</v>
      </c>
      <c r="AU7" s="9">
        <v>91.546220000000005</v>
      </c>
      <c r="AV7" s="9">
        <v>1.557596</v>
      </c>
      <c r="AW7" s="9">
        <v>91.729309999999998</v>
      </c>
      <c r="AX7" s="9">
        <v>1.5264450000000001</v>
      </c>
      <c r="AY7" s="9">
        <v>91.912769999999995</v>
      </c>
      <c r="AZ7" s="9">
        <v>1.495916</v>
      </c>
      <c r="BA7" s="9">
        <v>92.096599999999995</v>
      </c>
      <c r="BB7" s="9">
        <v>1.465997</v>
      </c>
      <c r="BC7" s="9">
        <v>92.280789999999996</v>
      </c>
      <c r="BD7" s="9">
        <v>1.436677</v>
      </c>
      <c r="BE7" s="9">
        <v>92.03</v>
      </c>
      <c r="BF7" s="9">
        <v>1.4079440000000001</v>
      </c>
      <c r="BG7" s="9">
        <v>91.91</v>
      </c>
      <c r="BH7" s="9">
        <v>1.41</v>
      </c>
      <c r="BI7" s="9">
        <v>91.89</v>
      </c>
    </row>
    <row r="8" spans="1:61">
      <c r="A8" s="8" t="s">
        <v>38</v>
      </c>
      <c r="B8" s="9">
        <v>2.6574900000000001</v>
      </c>
      <c r="C8" s="9">
        <v>95.330839999999995</v>
      </c>
      <c r="D8" s="9">
        <v>2.6043400000000001</v>
      </c>
      <c r="E8" s="9">
        <v>95.521500000000003</v>
      </c>
      <c r="F8" s="9">
        <v>2.552254</v>
      </c>
      <c r="G8" s="9">
        <v>95.712540000000004</v>
      </c>
      <c r="H8" s="9">
        <v>2.5012080000000001</v>
      </c>
      <c r="I8" s="9">
        <v>95.903970000000001</v>
      </c>
      <c r="J8" s="9">
        <v>2.451184</v>
      </c>
      <c r="K8" s="9">
        <v>96.095780000000005</v>
      </c>
      <c r="L8" s="9">
        <v>2.402161</v>
      </c>
      <c r="M8" s="9">
        <v>96.287970000000001</v>
      </c>
      <c r="N8" s="9">
        <v>2.354117</v>
      </c>
      <c r="O8" s="9">
        <v>96.480540000000005</v>
      </c>
      <c r="P8" s="9">
        <v>2.3070349999999999</v>
      </c>
      <c r="Q8" s="9">
        <v>96.673509999999993</v>
      </c>
      <c r="R8" s="9">
        <v>2.260894</v>
      </c>
      <c r="S8" s="9">
        <v>95.53</v>
      </c>
      <c r="T8" s="9">
        <v>2.2156760000000002</v>
      </c>
      <c r="U8" s="9">
        <v>96.21</v>
      </c>
      <c r="V8" s="9">
        <v>2.1713629999999999</v>
      </c>
      <c r="W8" s="9">
        <v>97.254710000000003</v>
      </c>
      <c r="X8" s="9">
        <v>2.127936</v>
      </c>
      <c r="Y8" s="9">
        <v>97.449219999999997</v>
      </c>
      <c r="Z8" s="9">
        <v>2.0853769999999998</v>
      </c>
      <c r="AA8" s="9">
        <v>97.644120000000001</v>
      </c>
      <c r="AB8" s="9">
        <v>2.043669</v>
      </c>
      <c r="AC8" s="9">
        <v>97.839399999999998</v>
      </c>
      <c r="AD8" s="9">
        <v>2.002796</v>
      </c>
      <c r="AE8" s="9">
        <v>98.035079999999994</v>
      </c>
      <c r="AF8" s="9">
        <v>1.9627399999999999</v>
      </c>
      <c r="AG8" s="9">
        <v>96.67</v>
      </c>
      <c r="AH8" s="9">
        <v>1.9234849999999999</v>
      </c>
      <c r="AI8" s="9">
        <v>96.43</v>
      </c>
      <c r="AJ8" s="9">
        <v>1.885016</v>
      </c>
      <c r="AK8" s="9">
        <v>96.87</v>
      </c>
      <c r="AL8" s="9">
        <v>1.847315</v>
      </c>
      <c r="AM8" s="9">
        <v>96.23</v>
      </c>
      <c r="AN8" s="9">
        <v>1.8103689999999999</v>
      </c>
      <c r="AO8" s="9">
        <v>95.54</v>
      </c>
      <c r="AP8" s="9">
        <v>1.774162</v>
      </c>
      <c r="AQ8" s="9">
        <v>95.23</v>
      </c>
      <c r="AR8" s="9">
        <v>1.7386779999999999</v>
      </c>
      <c r="AS8" s="9">
        <v>96.75</v>
      </c>
      <c r="AT8" s="9">
        <v>1.703905</v>
      </c>
      <c r="AU8" s="9">
        <v>95.45</v>
      </c>
      <c r="AV8" s="9">
        <v>1.669827</v>
      </c>
      <c r="AW8" s="9">
        <v>99.813900000000004</v>
      </c>
      <c r="AX8" s="9">
        <v>1.6364300000000001</v>
      </c>
      <c r="AY8" s="9">
        <v>96.73</v>
      </c>
      <c r="AZ8" s="9">
        <v>1.75</v>
      </c>
      <c r="BA8" s="9">
        <v>96.32</v>
      </c>
      <c r="BB8" s="9">
        <v>1.69</v>
      </c>
      <c r="BC8" s="9">
        <v>95.55</v>
      </c>
      <c r="BD8" s="9">
        <v>1.8</v>
      </c>
      <c r="BE8" s="9">
        <v>98.23</v>
      </c>
      <c r="BF8" s="9">
        <v>1.76</v>
      </c>
      <c r="BG8" s="9">
        <v>97.53</v>
      </c>
      <c r="BH8" s="9">
        <v>1.9</v>
      </c>
      <c r="BI8" s="9">
        <v>96.56</v>
      </c>
    </row>
    <row r="9" spans="1:61">
      <c r="A9" s="8" t="s">
        <v>39</v>
      </c>
      <c r="B9" s="9">
        <v>1.1000000000000001</v>
      </c>
      <c r="C9" s="9">
        <v>89.882940000000005</v>
      </c>
      <c r="D9" s="9">
        <v>1.1000000000000001</v>
      </c>
      <c r="E9" s="9">
        <v>90.062709999999996</v>
      </c>
      <c r="F9" s="9">
        <v>1.1000000000000001</v>
      </c>
      <c r="G9" s="9">
        <v>90.242829999999998</v>
      </c>
      <c r="H9" s="9">
        <v>1</v>
      </c>
      <c r="I9" s="9">
        <v>90.423320000000004</v>
      </c>
      <c r="J9" s="9">
        <v>1.1000000000000001</v>
      </c>
      <c r="K9" s="9">
        <v>90.604159999999993</v>
      </c>
      <c r="L9" s="9">
        <v>1</v>
      </c>
      <c r="M9" s="9">
        <v>90.78537</v>
      </c>
      <c r="N9" s="9">
        <v>1.2</v>
      </c>
      <c r="O9" s="9">
        <v>90.966939999999994</v>
      </c>
      <c r="P9" s="9">
        <v>1.1000000000000001</v>
      </c>
      <c r="Q9" s="9">
        <v>91.148880000000005</v>
      </c>
      <c r="R9" s="9">
        <v>0.9</v>
      </c>
      <c r="S9" s="9">
        <v>91.33117</v>
      </c>
      <c r="T9" s="9">
        <v>0.95</v>
      </c>
      <c r="U9" s="9">
        <v>91.513840000000002</v>
      </c>
      <c r="V9" s="9">
        <v>1.1000000000000001</v>
      </c>
      <c r="W9" s="9">
        <v>91.696860000000001</v>
      </c>
      <c r="X9" s="9">
        <v>1</v>
      </c>
      <c r="Y9" s="9">
        <v>91.880260000000007</v>
      </c>
      <c r="Z9" s="9">
        <v>0.8</v>
      </c>
      <c r="AA9" s="9">
        <v>92.064019999999999</v>
      </c>
      <c r="AB9" s="9">
        <v>0.95</v>
      </c>
      <c r="AC9" s="9">
        <v>92.248149999999995</v>
      </c>
      <c r="AD9" s="9">
        <v>0.92</v>
      </c>
      <c r="AE9" s="9">
        <v>92.432640000000006</v>
      </c>
      <c r="AF9" s="9">
        <v>0.91</v>
      </c>
      <c r="AG9" s="9">
        <v>92.617509999999996</v>
      </c>
      <c r="AH9" s="9">
        <v>0.85</v>
      </c>
      <c r="AI9" s="9">
        <v>92.80274</v>
      </c>
      <c r="AJ9" s="9">
        <v>0.85</v>
      </c>
      <c r="AK9" s="9">
        <v>92.988349999999997</v>
      </c>
      <c r="AL9" s="9">
        <v>0.75</v>
      </c>
      <c r="AM9" s="9">
        <v>93.174329999999998</v>
      </c>
      <c r="AN9" s="9">
        <v>0.8</v>
      </c>
      <c r="AO9" s="9">
        <v>93.360669999999999</v>
      </c>
      <c r="AP9" s="9">
        <v>0.82</v>
      </c>
      <c r="AQ9" s="9">
        <v>93.547399999999996</v>
      </c>
      <c r="AR9" s="9">
        <v>0.79</v>
      </c>
      <c r="AS9" s="9">
        <v>93.734489999999994</v>
      </c>
      <c r="AT9" s="9">
        <v>0.76</v>
      </c>
      <c r="AU9" s="9">
        <v>92.2</v>
      </c>
      <c r="AV9" s="9">
        <v>0.75</v>
      </c>
      <c r="AW9" s="9">
        <v>94.109800000000007</v>
      </c>
      <c r="AX9" s="9">
        <v>0.81</v>
      </c>
      <c r="AY9" s="9">
        <v>93.2</v>
      </c>
      <c r="AZ9" s="9">
        <v>0.75</v>
      </c>
      <c r="BA9" s="9">
        <v>93</v>
      </c>
      <c r="BB9" s="9">
        <v>0.78</v>
      </c>
      <c r="BC9" s="9">
        <v>92.22</v>
      </c>
      <c r="BD9" s="9">
        <v>0.77</v>
      </c>
      <c r="BE9" s="9">
        <v>92</v>
      </c>
      <c r="BF9" s="9">
        <v>0.74</v>
      </c>
      <c r="BG9" s="9">
        <v>91</v>
      </c>
      <c r="BH9" s="9">
        <v>0.75</v>
      </c>
      <c r="BI9" s="9">
        <v>91</v>
      </c>
    </row>
    <row r="10" spans="1:61">
      <c r="A10" s="8" t="s">
        <v>40</v>
      </c>
      <c r="B10" s="9">
        <v>1.003835</v>
      </c>
      <c r="C10" s="9">
        <v>90.083839999999995</v>
      </c>
      <c r="D10" s="9">
        <v>0.98375800000000002</v>
      </c>
      <c r="E10" s="9">
        <v>90.264009999999999</v>
      </c>
      <c r="F10" s="9">
        <v>0.96408300000000002</v>
      </c>
      <c r="G10" s="9">
        <v>90.444540000000003</v>
      </c>
      <c r="H10" s="9">
        <v>0.94480200000000003</v>
      </c>
      <c r="I10" s="9">
        <v>90.625429999999994</v>
      </c>
      <c r="J10" s="9">
        <v>1.1000000000000001</v>
      </c>
      <c r="K10" s="9">
        <v>90.80668</v>
      </c>
      <c r="L10" s="9">
        <v>0.90738799999999997</v>
      </c>
      <c r="M10" s="9">
        <v>90.988290000000006</v>
      </c>
      <c r="N10" s="9">
        <v>0.95</v>
      </c>
      <c r="O10" s="9">
        <v>91.170270000000002</v>
      </c>
      <c r="P10" s="9">
        <v>0.87145499999999998</v>
      </c>
      <c r="Q10" s="9">
        <v>91.352609999999999</v>
      </c>
      <c r="R10" s="9">
        <v>0.85402599999999995</v>
      </c>
      <c r="S10" s="9">
        <v>91.535309999999996</v>
      </c>
      <c r="T10" s="9">
        <v>0.97</v>
      </c>
      <c r="U10" s="9">
        <v>91.718379999999996</v>
      </c>
      <c r="V10" s="9">
        <v>0.82020599999999999</v>
      </c>
      <c r="W10" s="9">
        <v>91.901820000000001</v>
      </c>
      <c r="X10" s="9">
        <v>0.80380200000000002</v>
      </c>
      <c r="Y10" s="9">
        <v>92.085629999999995</v>
      </c>
      <c r="Z10" s="9">
        <v>0.87</v>
      </c>
      <c r="AA10" s="9">
        <v>92.269800000000004</v>
      </c>
      <c r="AB10" s="9">
        <v>0.77197199999999999</v>
      </c>
      <c r="AC10" s="9">
        <v>92.454340000000002</v>
      </c>
      <c r="AD10" s="9">
        <v>0.92</v>
      </c>
      <c r="AE10" s="9">
        <v>92.639240000000001</v>
      </c>
      <c r="AF10" s="9">
        <v>0.91</v>
      </c>
      <c r="AG10" s="9">
        <v>92.824520000000007</v>
      </c>
      <c r="AH10" s="9">
        <v>0.82</v>
      </c>
      <c r="AI10" s="9">
        <v>93.010170000000002</v>
      </c>
      <c r="AJ10" s="9">
        <v>0.71204199999999995</v>
      </c>
      <c r="AK10" s="9">
        <v>93.196190000000001</v>
      </c>
      <c r="AL10" s="9">
        <v>0.89</v>
      </c>
      <c r="AM10" s="9">
        <v>93.382589999999993</v>
      </c>
      <c r="AN10" s="9">
        <v>1.1000000000000001</v>
      </c>
      <c r="AO10" s="9">
        <v>93.56935</v>
      </c>
      <c r="AP10" s="9">
        <v>0.92</v>
      </c>
      <c r="AQ10" s="9">
        <v>93.756489999999999</v>
      </c>
      <c r="AR10" s="9">
        <v>0.86</v>
      </c>
      <c r="AS10" s="9">
        <v>93.944000000000003</v>
      </c>
      <c r="AT10" s="9">
        <v>0.78</v>
      </c>
      <c r="AU10" s="9">
        <v>94.131889999999999</v>
      </c>
      <c r="AV10" s="9">
        <v>0.89</v>
      </c>
      <c r="AW10" s="9">
        <v>94.320149999999998</v>
      </c>
      <c r="AX10" s="9">
        <v>1.1000000000000001</v>
      </c>
      <c r="AY10" s="9">
        <v>94.508790000000005</v>
      </c>
      <c r="AZ10" s="9">
        <v>0.92</v>
      </c>
      <c r="BA10" s="9">
        <v>94.697810000000004</v>
      </c>
      <c r="BB10" s="9">
        <v>0.95</v>
      </c>
      <c r="BC10" s="9">
        <v>94.887209999999996</v>
      </c>
      <c r="BD10" s="9">
        <v>0.87</v>
      </c>
      <c r="BE10" s="9">
        <v>95.076980000000006</v>
      </c>
      <c r="BF10" s="9">
        <v>0.88</v>
      </c>
      <c r="BG10" s="9">
        <v>95.267139999999998</v>
      </c>
      <c r="BH10" s="9">
        <v>0.86</v>
      </c>
      <c r="BI10" s="9">
        <v>95.457669999999993</v>
      </c>
    </row>
    <row r="11" spans="1:61">
      <c r="A11" s="8" t="s">
        <v>41</v>
      </c>
      <c r="B11" s="9">
        <v>1.8394539999999999</v>
      </c>
      <c r="C11" s="9">
        <v>93.455870000000004</v>
      </c>
      <c r="D11" s="9">
        <v>1.83</v>
      </c>
      <c r="E11" s="9">
        <v>93.642780000000002</v>
      </c>
      <c r="F11" s="9">
        <v>1.81</v>
      </c>
      <c r="G11" s="9">
        <v>93.830070000000006</v>
      </c>
      <c r="H11" s="9">
        <v>1.7312799999999999</v>
      </c>
      <c r="I11" s="9">
        <v>94.01773</v>
      </c>
      <c r="J11" s="9">
        <v>1.73</v>
      </c>
      <c r="K11" s="9">
        <v>93.23</v>
      </c>
      <c r="L11" s="9">
        <v>1.6627209999999999</v>
      </c>
      <c r="M11" s="9">
        <v>94.394180000000006</v>
      </c>
      <c r="N11" s="9">
        <v>1.6294660000000001</v>
      </c>
      <c r="O11" s="9">
        <v>94.42</v>
      </c>
      <c r="P11" s="9">
        <v>1.5968770000000001</v>
      </c>
      <c r="Q11" s="9">
        <v>94.772130000000004</v>
      </c>
      <c r="R11" s="9">
        <v>1.56494</v>
      </c>
      <c r="S11" s="9">
        <v>94.961680000000001</v>
      </c>
      <c r="T11" s="9">
        <v>1.533641</v>
      </c>
      <c r="U11" s="9">
        <v>95.151600000000002</v>
      </c>
      <c r="V11" s="9">
        <v>1.5029680000000001</v>
      </c>
      <c r="W11" s="9">
        <v>95.341899999999995</v>
      </c>
      <c r="X11" s="9">
        <v>1.472909</v>
      </c>
      <c r="Y11" s="9">
        <v>95.532589999999999</v>
      </c>
      <c r="Z11" s="9">
        <v>1.4434499999999999</v>
      </c>
      <c r="AA11" s="9">
        <v>94.96</v>
      </c>
      <c r="AB11" s="9">
        <v>1.4145810000000001</v>
      </c>
      <c r="AC11" s="9">
        <v>95.02</v>
      </c>
      <c r="AD11" s="9">
        <v>1.38629</v>
      </c>
      <c r="AE11" s="9">
        <v>96.106930000000006</v>
      </c>
      <c r="AF11" s="9">
        <v>1.47</v>
      </c>
      <c r="AG11" s="9">
        <v>96.299139999999994</v>
      </c>
      <c r="AH11" s="9">
        <v>1.5</v>
      </c>
      <c r="AI11" s="9">
        <v>96.491739999999993</v>
      </c>
      <c r="AJ11" s="9">
        <v>1.304765</v>
      </c>
      <c r="AK11" s="9">
        <v>95.65</v>
      </c>
      <c r="AL11" s="9">
        <v>1.27867</v>
      </c>
      <c r="AM11" s="9">
        <v>96.87809</v>
      </c>
      <c r="AN11" s="9">
        <v>1.45</v>
      </c>
      <c r="AO11" s="9">
        <v>96.2</v>
      </c>
      <c r="AP11" s="9">
        <v>1.42</v>
      </c>
      <c r="AQ11" s="9">
        <v>95.99</v>
      </c>
      <c r="AR11" s="9">
        <v>1.5</v>
      </c>
      <c r="AS11" s="9">
        <v>94.36</v>
      </c>
      <c r="AT11" s="9">
        <v>1.1794039999999999</v>
      </c>
      <c r="AU11" s="9">
        <v>97.655450000000002</v>
      </c>
      <c r="AV11" s="9">
        <v>1.42</v>
      </c>
      <c r="AW11" s="9">
        <v>95.32</v>
      </c>
      <c r="AX11" s="9">
        <v>1.41</v>
      </c>
      <c r="AY11" s="9">
        <v>95.41</v>
      </c>
      <c r="AZ11" s="9">
        <v>1.44</v>
      </c>
      <c r="BA11" s="9">
        <v>95.62</v>
      </c>
      <c r="BB11" s="9">
        <v>1.087845</v>
      </c>
      <c r="BC11" s="9">
        <v>95</v>
      </c>
      <c r="BD11" s="9">
        <v>1.35</v>
      </c>
      <c r="BE11" s="9">
        <v>94.5</v>
      </c>
      <c r="BF11" s="9">
        <v>1.32</v>
      </c>
      <c r="BG11" s="9">
        <v>94.32</v>
      </c>
      <c r="BH11" s="9">
        <v>1.4</v>
      </c>
      <c r="BI11" s="9">
        <v>95.65</v>
      </c>
    </row>
    <row r="12" spans="1:61">
      <c r="A12" s="8" t="s">
        <v>42</v>
      </c>
      <c r="B12" s="9">
        <v>2.2528920000000001</v>
      </c>
      <c r="C12" s="9">
        <v>94.637230000000002</v>
      </c>
      <c r="D12" s="9">
        <v>2.2078340000000001</v>
      </c>
      <c r="E12" s="9">
        <v>94.826509999999999</v>
      </c>
      <c r="F12" s="9">
        <v>2.1636769999999999</v>
      </c>
      <c r="G12" s="9">
        <v>95.016159999999999</v>
      </c>
      <c r="H12" s="9">
        <v>2.1204040000000002</v>
      </c>
      <c r="I12" s="9">
        <v>95.206190000000007</v>
      </c>
      <c r="J12" s="9">
        <v>2.12</v>
      </c>
      <c r="K12" s="9">
        <v>94.97</v>
      </c>
      <c r="L12" s="9">
        <v>2.13</v>
      </c>
      <c r="M12" s="9">
        <v>95.587400000000002</v>
      </c>
      <c r="N12" s="9">
        <v>2.12</v>
      </c>
      <c r="O12" s="9">
        <v>95.778570000000002</v>
      </c>
      <c r="P12" s="9">
        <v>1.9557929999999999</v>
      </c>
      <c r="Q12" s="9">
        <v>95.970129999999997</v>
      </c>
      <c r="R12" s="9">
        <v>1.916677</v>
      </c>
      <c r="S12" s="9">
        <v>95.54</v>
      </c>
      <c r="T12" s="9">
        <v>1.878344</v>
      </c>
      <c r="U12" s="9">
        <v>96.354399999999998</v>
      </c>
      <c r="V12" s="9">
        <v>1.8407770000000001</v>
      </c>
      <c r="W12" s="9">
        <v>96.5471</v>
      </c>
      <c r="X12" s="9">
        <v>1.8039609999999999</v>
      </c>
      <c r="Y12" s="9">
        <v>96.740200000000002</v>
      </c>
      <c r="Z12" s="9">
        <v>1.81</v>
      </c>
      <c r="AA12" s="9">
        <v>95.55</v>
      </c>
      <c r="AB12" s="9">
        <v>1.732524</v>
      </c>
      <c r="AC12" s="9">
        <v>97.127549999999999</v>
      </c>
      <c r="AD12" s="9">
        <v>1.6978740000000001</v>
      </c>
      <c r="AE12" s="9">
        <v>96.52</v>
      </c>
      <c r="AF12" s="9">
        <v>1.663916</v>
      </c>
      <c r="AG12" s="9">
        <v>95.98</v>
      </c>
      <c r="AH12" s="9">
        <v>1.630638</v>
      </c>
      <c r="AI12" s="9">
        <v>96.52</v>
      </c>
      <c r="AJ12" s="9">
        <v>1.598025</v>
      </c>
      <c r="AK12" s="9">
        <v>97.906899999999993</v>
      </c>
      <c r="AL12" s="9">
        <v>1.62</v>
      </c>
      <c r="AM12" s="9">
        <v>95.12</v>
      </c>
      <c r="AN12" s="9">
        <v>1.534743</v>
      </c>
      <c r="AO12" s="9">
        <v>95</v>
      </c>
      <c r="AP12" s="9">
        <v>1.504049</v>
      </c>
      <c r="AQ12" s="9">
        <v>96.12</v>
      </c>
      <c r="AR12" s="9">
        <v>1.4739679999999999</v>
      </c>
      <c r="AS12" s="9">
        <v>92.23</v>
      </c>
      <c r="AT12" s="9">
        <v>1.444488</v>
      </c>
      <c r="AU12" s="9">
        <v>95.4</v>
      </c>
      <c r="AV12" s="9">
        <v>1.4155979999999999</v>
      </c>
      <c r="AW12" s="9">
        <v>94.78</v>
      </c>
      <c r="AX12" s="9">
        <v>1.41</v>
      </c>
      <c r="AY12" s="9">
        <v>93.29</v>
      </c>
      <c r="AZ12" s="9">
        <v>1.3595410000000001</v>
      </c>
      <c r="BA12" s="9">
        <v>94.1</v>
      </c>
      <c r="BB12" s="9">
        <v>1.3323499999999999</v>
      </c>
      <c r="BC12" s="9">
        <v>94.13</v>
      </c>
      <c r="BD12" s="9">
        <v>1.3057030000000001</v>
      </c>
      <c r="BE12" s="9">
        <v>94.14</v>
      </c>
      <c r="BF12" s="9">
        <v>1.2795890000000001</v>
      </c>
      <c r="BG12" s="9">
        <v>95.2</v>
      </c>
      <c r="BH12" s="9">
        <v>1.3</v>
      </c>
      <c r="BI12" s="9">
        <v>94.92</v>
      </c>
    </row>
    <row r="13" spans="1:61">
      <c r="A13" s="8" t="s">
        <v>43</v>
      </c>
      <c r="B13" s="9">
        <v>1.968869</v>
      </c>
      <c r="C13" s="9">
        <v>91.048349999999999</v>
      </c>
      <c r="D13" s="9">
        <v>1.929492</v>
      </c>
      <c r="E13" s="9">
        <v>91.230450000000005</v>
      </c>
      <c r="F13" s="9">
        <v>1.8909020000000001</v>
      </c>
      <c r="G13" s="9">
        <v>91.412909999999997</v>
      </c>
      <c r="H13" s="9">
        <v>1.91</v>
      </c>
      <c r="I13" s="9">
        <v>91.595740000000006</v>
      </c>
      <c r="J13" s="9">
        <v>1.89</v>
      </c>
      <c r="K13" s="9">
        <v>91.778930000000003</v>
      </c>
      <c r="L13" s="9">
        <v>1.7797019999999999</v>
      </c>
      <c r="M13" s="9">
        <v>91.962479999999999</v>
      </c>
      <c r="N13" s="9">
        <v>1.744108</v>
      </c>
      <c r="O13" s="9">
        <v>92.146410000000003</v>
      </c>
      <c r="P13" s="9">
        <v>1.7092259999999999</v>
      </c>
      <c r="Q13" s="9">
        <v>92.330699999999993</v>
      </c>
      <c r="R13" s="9">
        <v>1.675041</v>
      </c>
      <c r="S13" s="9">
        <v>92.515360000000001</v>
      </c>
      <c r="T13" s="9">
        <v>1.64154</v>
      </c>
      <c r="U13" s="9">
        <v>92.700389999999999</v>
      </c>
      <c r="V13" s="9">
        <v>1.6087100000000001</v>
      </c>
      <c r="W13" s="9">
        <v>92.885800000000003</v>
      </c>
      <c r="X13" s="9">
        <v>1.576535</v>
      </c>
      <c r="Y13" s="9">
        <v>93.071569999999994</v>
      </c>
      <c r="Z13" s="9">
        <v>1.62</v>
      </c>
      <c r="AA13" s="9">
        <v>93.257710000000003</v>
      </c>
      <c r="AB13" s="9">
        <v>1.514105</v>
      </c>
      <c r="AC13" s="9">
        <v>93.444230000000005</v>
      </c>
      <c r="AD13" s="9">
        <v>1.4838229999999999</v>
      </c>
      <c r="AE13" s="9">
        <v>93.42</v>
      </c>
      <c r="AF13" s="9">
        <v>1.4541459999999999</v>
      </c>
      <c r="AG13" s="9">
        <v>93.818380000000005</v>
      </c>
      <c r="AH13" s="9">
        <v>1.425063</v>
      </c>
      <c r="AI13" s="9">
        <v>93.81</v>
      </c>
      <c r="AJ13" s="9">
        <v>1.3965620000000001</v>
      </c>
      <c r="AK13" s="9">
        <v>94.194019999999995</v>
      </c>
      <c r="AL13" s="9">
        <v>1.3686309999999999</v>
      </c>
      <c r="AM13" s="9">
        <v>94.382409999999993</v>
      </c>
      <c r="AN13" s="9">
        <v>1.3412580000000001</v>
      </c>
      <c r="AO13" s="9">
        <v>94.571179999999998</v>
      </c>
      <c r="AP13" s="9">
        <v>1.314433</v>
      </c>
      <c r="AQ13" s="9">
        <v>92.25</v>
      </c>
      <c r="AR13" s="9">
        <v>1.38</v>
      </c>
      <c r="AS13" s="9">
        <v>94.949839999999995</v>
      </c>
      <c r="AT13" s="9">
        <v>1.262381</v>
      </c>
      <c r="AU13" s="9">
        <v>95.139740000000003</v>
      </c>
      <c r="AV13" s="9">
        <v>1.237134</v>
      </c>
      <c r="AW13" s="9">
        <v>94.12</v>
      </c>
      <c r="AX13" s="9">
        <v>1.212391</v>
      </c>
      <c r="AY13" s="9">
        <v>94.15</v>
      </c>
      <c r="AZ13" s="9">
        <v>1.1881429999999999</v>
      </c>
      <c r="BA13" s="9">
        <v>95.71172</v>
      </c>
      <c r="BB13" s="9">
        <v>1.16438</v>
      </c>
      <c r="BC13" s="9">
        <v>92</v>
      </c>
      <c r="BD13" s="9">
        <v>1.1410929999999999</v>
      </c>
      <c r="BE13" s="9">
        <v>93.33</v>
      </c>
      <c r="BF13" s="9">
        <v>1.118271</v>
      </c>
      <c r="BG13" s="9">
        <v>93.23</v>
      </c>
      <c r="BH13" s="9">
        <v>1.1499999999999999</v>
      </c>
      <c r="BI13" s="9">
        <v>92.29</v>
      </c>
    </row>
    <row r="14" spans="1:61">
      <c r="A14" s="8" t="s">
        <v>44</v>
      </c>
      <c r="B14" s="9">
        <v>2.1090339999999999</v>
      </c>
      <c r="C14" s="9">
        <v>91.227140000000006</v>
      </c>
      <c r="D14" s="9">
        <v>2.0668540000000002</v>
      </c>
      <c r="E14" s="9">
        <v>91.409599999999998</v>
      </c>
      <c r="F14" s="9">
        <v>2.0255169999999998</v>
      </c>
      <c r="G14" s="9">
        <v>91.592420000000004</v>
      </c>
      <c r="H14" s="9">
        <v>1.985006</v>
      </c>
      <c r="I14" s="9">
        <v>91.775599999999997</v>
      </c>
      <c r="J14" s="9">
        <v>1.97</v>
      </c>
      <c r="K14" s="9">
        <v>91.32</v>
      </c>
      <c r="L14" s="9">
        <v>1.9064000000000001</v>
      </c>
      <c r="M14" s="9">
        <v>92.143069999999994</v>
      </c>
      <c r="N14" s="9">
        <v>1.8682719999999999</v>
      </c>
      <c r="O14" s="9">
        <v>92.327359999999999</v>
      </c>
      <c r="P14" s="9">
        <v>1.8309059999999999</v>
      </c>
      <c r="Q14" s="9">
        <v>92.512010000000004</v>
      </c>
      <c r="R14" s="9">
        <v>1.7942880000000001</v>
      </c>
      <c r="S14" s="9">
        <v>91.76</v>
      </c>
      <c r="T14" s="9">
        <v>1.7584029999999999</v>
      </c>
      <c r="U14" s="9">
        <v>92.882429999999999</v>
      </c>
      <c r="V14" s="9">
        <v>1.75</v>
      </c>
      <c r="W14" s="9">
        <v>93.068200000000004</v>
      </c>
      <c r="X14" s="9">
        <v>1.8</v>
      </c>
      <c r="Y14" s="9">
        <v>93.254329999999996</v>
      </c>
      <c r="Z14" s="9">
        <v>1.6549940000000001</v>
      </c>
      <c r="AA14" s="9">
        <v>93.440839999999994</v>
      </c>
      <c r="AB14" s="9">
        <v>1.6218950000000001</v>
      </c>
      <c r="AC14" s="9">
        <v>93.627719999999997</v>
      </c>
      <c r="AD14" s="9">
        <v>1.5894569999999999</v>
      </c>
      <c r="AE14" s="9">
        <v>92.92</v>
      </c>
      <c r="AF14" s="9">
        <v>1.5576680000000001</v>
      </c>
      <c r="AG14" s="9">
        <v>94.002610000000004</v>
      </c>
      <c r="AH14" s="9">
        <v>1.5265139999999999</v>
      </c>
      <c r="AI14" s="9">
        <v>93.29</v>
      </c>
      <c r="AJ14" s="9">
        <v>1.495984</v>
      </c>
      <c r="AK14" s="9">
        <v>94.378990000000002</v>
      </c>
      <c r="AL14" s="9">
        <v>1.52</v>
      </c>
      <c r="AM14" s="9">
        <v>94.567750000000004</v>
      </c>
      <c r="AN14" s="9">
        <v>1.51</v>
      </c>
      <c r="AO14" s="9">
        <v>94.756889999999999</v>
      </c>
      <c r="AP14" s="9">
        <v>1.54</v>
      </c>
      <c r="AQ14" s="9">
        <v>94.946399999999997</v>
      </c>
      <c r="AR14" s="9">
        <v>1.49</v>
      </c>
      <c r="AS14" s="9">
        <v>95.136290000000002</v>
      </c>
      <c r="AT14" s="9">
        <v>1.48</v>
      </c>
      <c r="AU14" s="9">
        <v>95.326570000000004</v>
      </c>
      <c r="AV14" s="9">
        <v>1.51</v>
      </c>
      <c r="AW14" s="9">
        <v>94.59</v>
      </c>
      <c r="AX14" s="9">
        <v>1.49</v>
      </c>
      <c r="AY14" s="9">
        <v>95.708250000000007</v>
      </c>
      <c r="AZ14" s="9">
        <v>1.47</v>
      </c>
      <c r="BA14" s="9">
        <v>95.89967</v>
      </c>
      <c r="BB14" s="9">
        <v>1.48</v>
      </c>
      <c r="BC14" s="9">
        <v>93.28</v>
      </c>
      <c r="BD14" s="9">
        <v>1.47</v>
      </c>
      <c r="BE14" s="9">
        <v>94.18</v>
      </c>
      <c r="BF14" s="9">
        <v>1.46</v>
      </c>
      <c r="BG14" s="9">
        <v>95.46</v>
      </c>
      <c r="BH14" s="9">
        <v>1.45</v>
      </c>
      <c r="BI14" s="9">
        <v>96.669169999999994</v>
      </c>
    </row>
    <row r="15" spans="1:61">
      <c r="A15" s="8" t="s">
        <v>45</v>
      </c>
      <c r="B15" s="9">
        <v>1.459362</v>
      </c>
      <c r="C15" s="9">
        <v>88.561790000000002</v>
      </c>
      <c r="D15" s="9">
        <v>1.430175</v>
      </c>
      <c r="E15" s="9">
        <v>88.738910000000004</v>
      </c>
      <c r="F15" s="9">
        <v>1.4015709999999999</v>
      </c>
      <c r="G15" s="9">
        <v>88.916390000000007</v>
      </c>
      <c r="H15" s="9">
        <v>1.37354</v>
      </c>
      <c r="I15" s="9">
        <v>89.094220000000007</v>
      </c>
      <c r="J15" s="9">
        <v>1.346069</v>
      </c>
      <c r="K15" s="9">
        <v>89.11</v>
      </c>
      <c r="L15" s="9">
        <v>1.319148</v>
      </c>
      <c r="M15" s="9">
        <v>89.450950000000006</v>
      </c>
      <c r="N15" s="9">
        <v>1.2927649999999999</v>
      </c>
      <c r="O15" s="9">
        <v>89.629859999999994</v>
      </c>
      <c r="P15" s="9">
        <v>1.2669090000000001</v>
      </c>
      <c r="Q15" s="9">
        <v>89.809119999999993</v>
      </c>
      <c r="R15" s="9">
        <v>1.241571</v>
      </c>
      <c r="S15" s="9">
        <v>89.988730000000004</v>
      </c>
      <c r="T15" s="9">
        <v>1.2167399999999999</v>
      </c>
      <c r="U15" s="9">
        <v>90.168710000000004</v>
      </c>
      <c r="V15" s="9">
        <v>1.1924049999999999</v>
      </c>
      <c r="W15" s="9">
        <v>90.349050000000005</v>
      </c>
      <c r="X15" s="9">
        <v>1.1685570000000001</v>
      </c>
      <c r="Y15" s="9">
        <v>90.529750000000007</v>
      </c>
      <c r="Z15" s="9">
        <v>1.145186</v>
      </c>
      <c r="AA15" s="9">
        <v>90.710809999999995</v>
      </c>
      <c r="AB15" s="9">
        <v>1.122282</v>
      </c>
      <c r="AC15" s="9">
        <v>90.892229999999998</v>
      </c>
      <c r="AD15" s="9">
        <v>1.099836</v>
      </c>
      <c r="AE15" s="9">
        <v>91.074010000000001</v>
      </c>
      <c r="AF15" s="9">
        <v>1.0778399999999999</v>
      </c>
      <c r="AG15" s="9">
        <v>91.256159999999994</v>
      </c>
      <c r="AH15" s="9">
        <v>1.0562830000000001</v>
      </c>
      <c r="AI15" s="9">
        <v>91.438670000000002</v>
      </c>
      <c r="AJ15" s="9">
        <v>1.0351570000000001</v>
      </c>
      <c r="AK15" s="9">
        <v>89.94</v>
      </c>
      <c r="AL15" s="9">
        <v>1.014454</v>
      </c>
      <c r="AM15" s="9">
        <v>91.804789999999997</v>
      </c>
      <c r="AN15" s="9">
        <v>1.1000000000000001</v>
      </c>
      <c r="AO15" s="9">
        <v>91.988399999999999</v>
      </c>
      <c r="AP15" s="9">
        <v>0.97428199999999998</v>
      </c>
      <c r="AQ15" s="9">
        <v>91.21</v>
      </c>
      <c r="AR15" s="9">
        <v>1.05</v>
      </c>
      <c r="AS15" s="9">
        <v>92.356719999999996</v>
      </c>
      <c r="AT15" s="9">
        <v>0.99</v>
      </c>
      <c r="AU15" s="9">
        <v>91.98</v>
      </c>
      <c r="AV15" s="9">
        <v>0.91698599999999997</v>
      </c>
      <c r="AW15" s="9">
        <v>92.726519999999994</v>
      </c>
      <c r="AX15" s="9">
        <v>0.89864599999999994</v>
      </c>
      <c r="AY15" s="9">
        <v>92.05</v>
      </c>
      <c r="AZ15" s="9">
        <v>1.1000000000000001</v>
      </c>
      <c r="BA15" s="9">
        <v>93.097800000000007</v>
      </c>
      <c r="BB15" s="9">
        <v>0.86306000000000005</v>
      </c>
      <c r="BC15" s="9">
        <v>93.06</v>
      </c>
      <c r="BD15" s="9">
        <v>1</v>
      </c>
      <c r="BE15" s="9">
        <v>93.12</v>
      </c>
      <c r="BF15" s="9">
        <v>0.89</v>
      </c>
      <c r="BG15" s="9">
        <v>93.657499999999999</v>
      </c>
      <c r="BH15" s="9">
        <v>0.82</v>
      </c>
      <c r="BI15" s="9">
        <v>92.76</v>
      </c>
    </row>
    <row r="16" spans="1:61">
      <c r="A16" s="8" t="s">
        <v>46</v>
      </c>
      <c r="B16" s="9">
        <v>2.7366709999999999</v>
      </c>
      <c r="C16" s="9">
        <v>90.866479999999996</v>
      </c>
      <c r="D16" s="9">
        <v>2.6819380000000002</v>
      </c>
      <c r="E16" s="9">
        <v>91.048220000000001</v>
      </c>
      <c r="F16" s="9">
        <v>2.6282990000000002</v>
      </c>
      <c r="G16" s="9">
        <v>91.230310000000003</v>
      </c>
      <c r="H16" s="9">
        <v>2.5757330000000001</v>
      </c>
      <c r="I16" s="9">
        <v>91.412769999999995</v>
      </c>
      <c r="J16" s="9">
        <v>2.57</v>
      </c>
      <c r="K16" s="9">
        <v>90.99</v>
      </c>
      <c r="L16" s="9">
        <v>2.4737339999999999</v>
      </c>
      <c r="M16" s="9">
        <v>91.778790000000001</v>
      </c>
      <c r="N16" s="9">
        <v>2.4242590000000002</v>
      </c>
      <c r="O16" s="9">
        <v>91.962350000000001</v>
      </c>
      <c r="P16" s="9">
        <v>2.3757739999999998</v>
      </c>
      <c r="Q16" s="9">
        <v>92.146270000000001</v>
      </c>
      <c r="R16" s="9">
        <v>2.3282579999999999</v>
      </c>
      <c r="S16" s="9">
        <v>92.330560000000006</v>
      </c>
      <c r="T16" s="9">
        <v>2.2816930000000002</v>
      </c>
      <c r="U16" s="9">
        <v>92.515230000000003</v>
      </c>
      <c r="V16" s="9">
        <v>2.236059</v>
      </c>
      <c r="W16" s="9">
        <v>92.70026</v>
      </c>
      <c r="X16" s="9">
        <v>2.2200000000000002</v>
      </c>
      <c r="Y16" s="9">
        <v>92.885660000000001</v>
      </c>
      <c r="Z16" s="9">
        <v>2.1475110000000002</v>
      </c>
      <c r="AA16" s="9">
        <v>91.17</v>
      </c>
      <c r="AB16" s="9">
        <v>2.1045609999999999</v>
      </c>
      <c r="AC16" s="9">
        <v>93.257570000000001</v>
      </c>
      <c r="AD16" s="9">
        <v>2.0624699999999998</v>
      </c>
      <c r="AE16" s="9">
        <v>93.444090000000003</v>
      </c>
      <c r="AF16" s="9">
        <v>2.0212210000000002</v>
      </c>
      <c r="AG16" s="9">
        <v>93.630970000000005</v>
      </c>
      <c r="AH16" s="9">
        <v>1.980796</v>
      </c>
      <c r="AI16" s="9">
        <v>93.818240000000003</v>
      </c>
      <c r="AJ16" s="9">
        <v>2.1</v>
      </c>
      <c r="AK16" s="9">
        <v>94.005870000000002</v>
      </c>
      <c r="AL16" s="9">
        <v>1.9023570000000001</v>
      </c>
      <c r="AM16" s="9">
        <v>94.193879999999993</v>
      </c>
      <c r="AN16" s="9">
        <v>1.8643099999999999</v>
      </c>
      <c r="AO16" s="9">
        <v>94.382270000000005</v>
      </c>
      <c r="AP16" s="9">
        <v>1.8270230000000001</v>
      </c>
      <c r="AQ16" s="9">
        <v>94.571039999999996</v>
      </c>
      <c r="AR16" s="9">
        <v>1.790483</v>
      </c>
      <c r="AS16" s="9">
        <v>94.760180000000005</v>
      </c>
      <c r="AT16" s="9">
        <v>1.7546729999999999</v>
      </c>
      <c r="AU16" s="9">
        <v>93.29</v>
      </c>
      <c r="AV16" s="9">
        <v>1.75</v>
      </c>
      <c r="AW16" s="9">
        <v>95.139600000000002</v>
      </c>
      <c r="AX16" s="9">
        <v>1.6851879999999999</v>
      </c>
      <c r="AY16" s="9">
        <v>95.329880000000003</v>
      </c>
      <c r="AZ16" s="9">
        <v>1.651484</v>
      </c>
      <c r="BA16" s="9">
        <v>95.520539999999997</v>
      </c>
      <c r="BB16" s="9">
        <v>1.618455</v>
      </c>
      <c r="BC16" s="9">
        <v>95.711579999999998</v>
      </c>
      <c r="BD16" s="9">
        <v>1.62</v>
      </c>
      <c r="BE16" s="9">
        <v>94.89</v>
      </c>
      <c r="BF16" s="9">
        <v>1.5543640000000001</v>
      </c>
      <c r="BG16" s="9">
        <v>96.094809999999995</v>
      </c>
      <c r="BH16" s="9">
        <v>1.52</v>
      </c>
      <c r="BI16" s="9">
        <v>96.287000000000006</v>
      </c>
    </row>
    <row r="17" spans="1:61">
      <c r="A17" s="8" t="s">
        <v>47</v>
      </c>
      <c r="B17" s="9">
        <v>2.4591959999999999</v>
      </c>
      <c r="C17" s="9">
        <v>93.757130000000004</v>
      </c>
      <c r="D17" s="9">
        <v>2.410012</v>
      </c>
      <c r="E17" s="9">
        <v>93.944640000000007</v>
      </c>
      <c r="F17" s="9">
        <v>2.361812</v>
      </c>
      <c r="G17" s="9">
        <v>94.132530000000003</v>
      </c>
      <c r="H17" s="9">
        <v>2.314575</v>
      </c>
      <c r="I17" s="9">
        <v>94.320800000000006</v>
      </c>
      <c r="J17" s="9">
        <v>2.268284</v>
      </c>
      <c r="K17" s="9">
        <v>94.509439999999998</v>
      </c>
      <c r="L17" s="9">
        <v>2.2229179999999999</v>
      </c>
      <c r="M17" s="9">
        <v>94.698459999999997</v>
      </c>
      <c r="N17" s="9">
        <v>2.1784599999999998</v>
      </c>
      <c r="O17" s="9">
        <v>94.23</v>
      </c>
      <c r="P17" s="9">
        <v>2.1348910000000001</v>
      </c>
      <c r="Q17" s="9">
        <v>95.077629999999999</v>
      </c>
      <c r="R17" s="9">
        <v>2.092193</v>
      </c>
      <c r="S17" s="9">
        <v>95.267790000000005</v>
      </c>
      <c r="T17" s="9">
        <v>2.0503490000000002</v>
      </c>
      <c r="U17" s="9">
        <v>95.458320000000001</v>
      </c>
      <c r="V17" s="9">
        <v>2.0093420000000002</v>
      </c>
      <c r="W17" s="9">
        <v>95.649240000000006</v>
      </c>
      <c r="X17" s="9">
        <v>1.969155</v>
      </c>
      <c r="Y17" s="9">
        <v>94.81</v>
      </c>
      <c r="Z17" s="9">
        <v>1.929772</v>
      </c>
      <c r="AA17" s="9">
        <v>95.8</v>
      </c>
      <c r="AB17" s="9">
        <v>2.0099999999999998</v>
      </c>
      <c r="AC17" s="9">
        <v>96.224279999999993</v>
      </c>
      <c r="AD17" s="9">
        <v>2.1</v>
      </c>
      <c r="AE17" s="9">
        <v>94.32</v>
      </c>
      <c r="AF17" s="9">
        <v>1.95</v>
      </c>
      <c r="AG17" s="9">
        <v>94.15</v>
      </c>
      <c r="AH17" s="9">
        <v>1.88</v>
      </c>
      <c r="AI17" s="9">
        <v>96.802779999999998</v>
      </c>
      <c r="AJ17" s="9">
        <v>1.7443610000000001</v>
      </c>
      <c r="AK17" s="9">
        <v>96.996390000000005</v>
      </c>
      <c r="AL17" s="9">
        <v>1.9</v>
      </c>
      <c r="AM17" s="9">
        <v>95.72</v>
      </c>
      <c r="AN17" s="9">
        <v>1.675284</v>
      </c>
      <c r="AO17" s="9">
        <v>94.98</v>
      </c>
      <c r="AP17" s="9">
        <v>1.88</v>
      </c>
      <c r="AQ17" s="9">
        <v>95.26</v>
      </c>
      <c r="AR17" s="9">
        <v>1.7</v>
      </c>
      <c r="AS17" s="9">
        <v>94.86</v>
      </c>
      <c r="AT17" s="9">
        <v>1.75</v>
      </c>
      <c r="AU17" s="9">
        <v>97.970240000000004</v>
      </c>
      <c r="AV17" s="9">
        <v>1.6</v>
      </c>
      <c r="AW17" s="9">
        <v>95.21</v>
      </c>
      <c r="AX17" s="9">
        <v>1.514324</v>
      </c>
      <c r="AY17" s="9">
        <v>95.31</v>
      </c>
      <c r="AZ17" s="9">
        <v>1.7</v>
      </c>
      <c r="BA17" s="9">
        <v>95.48</v>
      </c>
      <c r="BB17" s="9">
        <v>1.75</v>
      </c>
      <c r="BC17" s="9">
        <v>95.69</v>
      </c>
      <c r="BD17" s="9">
        <v>1.68</v>
      </c>
      <c r="BE17" s="9">
        <v>94.76</v>
      </c>
      <c r="BF17" s="9">
        <v>1.71</v>
      </c>
      <c r="BG17" s="9">
        <v>94.78</v>
      </c>
      <c r="BH17" s="9">
        <v>1.76</v>
      </c>
      <c r="BI17" s="9">
        <v>95.34</v>
      </c>
    </row>
    <row r="18" spans="1:61">
      <c r="A18" s="8" t="s">
        <v>48</v>
      </c>
      <c r="B18" s="9">
        <v>2.0125199999999999</v>
      </c>
      <c r="C18" s="9">
        <v>90.723429999999993</v>
      </c>
      <c r="D18" s="9">
        <v>1.97227</v>
      </c>
      <c r="E18" s="9">
        <v>90.904880000000006</v>
      </c>
      <c r="F18" s="9">
        <v>1.932825</v>
      </c>
      <c r="G18" s="9">
        <v>91.086690000000004</v>
      </c>
      <c r="H18" s="9">
        <v>1.8941680000000001</v>
      </c>
      <c r="I18" s="9">
        <v>91.268860000000004</v>
      </c>
      <c r="J18" s="9">
        <v>1.9</v>
      </c>
      <c r="K18" s="9">
        <v>91.451400000000007</v>
      </c>
      <c r="L18" s="9">
        <v>1.819159</v>
      </c>
      <c r="M18" s="9">
        <v>91.634299999999996</v>
      </c>
      <c r="N18" s="9">
        <v>1.7827759999999999</v>
      </c>
      <c r="O18" s="9">
        <v>91.817570000000003</v>
      </c>
      <c r="P18" s="9">
        <v>1.74712</v>
      </c>
      <c r="Q18" s="9">
        <v>92.00121</v>
      </c>
      <c r="R18" s="9">
        <v>1.712178</v>
      </c>
      <c r="S18" s="9">
        <v>92.185209999999998</v>
      </c>
      <c r="T18" s="9">
        <v>1.75</v>
      </c>
      <c r="U18" s="9">
        <v>92.369579999999999</v>
      </c>
      <c r="V18" s="9">
        <v>1.6443760000000001</v>
      </c>
      <c r="W18" s="9">
        <v>92.554320000000004</v>
      </c>
      <c r="X18" s="9">
        <v>1.611488</v>
      </c>
      <c r="Y18" s="9">
        <v>92.739429999999999</v>
      </c>
      <c r="Z18" s="9">
        <v>1.64</v>
      </c>
      <c r="AA18" s="9">
        <v>92.924909999999997</v>
      </c>
      <c r="AB18" s="9">
        <v>1.5476730000000001</v>
      </c>
      <c r="AC18" s="9">
        <v>93.110759999999999</v>
      </c>
      <c r="AD18" s="9">
        <v>1.5167200000000001</v>
      </c>
      <c r="AE18" s="9">
        <v>93.296980000000005</v>
      </c>
      <c r="AF18" s="9">
        <v>1.4863850000000001</v>
      </c>
      <c r="AG18" s="9">
        <v>93.48357</v>
      </c>
      <c r="AH18" s="9">
        <v>1.63</v>
      </c>
      <c r="AI18" s="9">
        <v>93.670540000000003</v>
      </c>
      <c r="AJ18" s="9">
        <v>1.4275249999999999</v>
      </c>
      <c r="AK18" s="9">
        <v>93.857879999999994</v>
      </c>
      <c r="AL18" s="9">
        <v>1.3989739999999999</v>
      </c>
      <c r="AM18" s="9">
        <v>94.045599999999993</v>
      </c>
      <c r="AN18" s="9">
        <v>1.370995</v>
      </c>
      <c r="AO18" s="9">
        <v>94.233689999999996</v>
      </c>
      <c r="AP18" s="9">
        <v>1.53</v>
      </c>
      <c r="AQ18" s="9">
        <v>93.43</v>
      </c>
      <c r="AR18" s="9">
        <v>1.316703</v>
      </c>
      <c r="AS18" s="9">
        <v>94.16</v>
      </c>
      <c r="AT18" s="9">
        <v>1.2903690000000001</v>
      </c>
      <c r="AU18" s="9">
        <v>94.52</v>
      </c>
      <c r="AV18" s="9">
        <v>1.264562</v>
      </c>
      <c r="AW18" s="9">
        <v>93.99</v>
      </c>
      <c r="AX18" s="9">
        <v>1.2392700000000001</v>
      </c>
      <c r="AY18" s="9">
        <v>95.1798</v>
      </c>
      <c r="AZ18" s="9">
        <v>1.3</v>
      </c>
      <c r="BA18" s="9">
        <v>95.370159999999998</v>
      </c>
      <c r="BB18" s="9">
        <v>1.31</v>
      </c>
      <c r="BC18" s="9">
        <v>95.560900000000004</v>
      </c>
      <c r="BD18" s="9">
        <v>1.28</v>
      </c>
      <c r="BE18" s="9">
        <v>95.21</v>
      </c>
      <c r="BF18" s="9">
        <v>1.29</v>
      </c>
      <c r="BG18" s="9">
        <v>94.76</v>
      </c>
      <c r="BH18" s="9">
        <v>1.27</v>
      </c>
      <c r="BI18" s="9">
        <v>94.32</v>
      </c>
    </row>
    <row r="19" spans="1:61">
      <c r="A19" s="8" t="s">
        <v>49</v>
      </c>
      <c r="B19" s="9">
        <v>1.5204629999999999</v>
      </c>
      <c r="C19" s="9">
        <v>88.787930000000003</v>
      </c>
      <c r="D19" s="9">
        <v>1.4900530000000001</v>
      </c>
      <c r="E19" s="9">
        <v>88.965500000000006</v>
      </c>
      <c r="F19" s="9">
        <v>1.4602520000000001</v>
      </c>
      <c r="G19" s="9">
        <v>89.143429999999995</v>
      </c>
      <c r="H19" s="9">
        <v>1.431047</v>
      </c>
      <c r="I19" s="9">
        <v>89.321719999999999</v>
      </c>
      <c r="J19" s="9">
        <v>1.402426</v>
      </c>
      <c r="K19" s="9">
        <v>89.500360000000001</v>
      </c>
      <c r="L19" s="9">
        <v>1.3743780000000001</v>
      </c>
      <c r="M19" s="9">
        <v>89.679360000000003</v>
      </c>
      <c r="N19" s="9">
        <v>1.3468899999999999</v>
      </c>
      <c r="O19" s="9">
        <v>89.858720000000005</v>
      </c>
      <c r="P19" s="9">
        <v>1.319952</v>
      </c>
      <c r="Q19" s="9">
        <v>90.038439999999994</v>
      </c>
      <c r="R19" s="9">
        <v>1.293553</v>
      </c>
      <c r="S19" s="9">
        <v>90.218519999999998</v>
      </c>
      <c r="T19" s="9">
        <v>1.267682</v>
      </c>
      <c r="U19" s="9">
        <v>90.398949999999999</v>
      </c>
      <c r="V19" s="9">
        <v>1.242329</v>
      </c>
      <c r="W19" s="9">
        <v>90.579750000000004</v>
      </c>
      <c r="X19" s="9">
        <v>1.217482</v>
      </c>
      <c r="Y19" s="9">
        <v>90.760909999999996</v>
      </c>
      <c r="Z19" s="9">
        <v>1.1931320000000001</v>
      </c>
      <c r="AA19" s="9">
        <v>90.942430000000002</v>
      </c>
      <c r="AB19" s="9">
        <v>1.16927</v>
      </c>
      <c r="AC19" s="9">
        <v>91.124319999999997</v>
      </c>
      <c r="AD19" s="9">
        <v>1.1458839999999999</v>
      </c>
      <c r="AE19" s="9">
        <v>91.306569999999994</v>
      </c>
      <c r="AF19" s="9">
        <v>1.122967</v>
      </c>
      <c r="AG19" s="9">
        <v>90.15</v>
      </c>
      <c r="AH19" s="9">
        <v>1.1005069999999999</v>
      </c>
      <c r="AI19" s="9">
        <v>91.672160000000005</v>
      </c>
      <c r="AJ19" s="9">
        <v>1.1000000000000001</v>
      </c>
      <c r="AK19" s="9">
        <v>91.855500000000006</v>
      </c>
      <c r="AL19" s="9">
        <v>1.1100000000000001</v>
      </c>
      <c r="AM19" s="9">
        <v>90.97</v>
      </c>
      <c r="AN19" s="9">
        <v>1.1200000000000001</v>
      </c>
      <c r="AO19" s="9">
        <v>91.72</v>
      </c>
      <c r="AP19" s="9">
        <v>1.1200000000000001</v>
      </c>
      <c r="AQ19" s="9">
        <v>91.12</v>
      </c>
      <c r="AR19" s="9">
        <v>1.1000000000000001</v>
      </c>
      <c r="AS19" s="9">
        <v>92.592550000000003</v>
      </c>
      <c r="AT19" s="9">
        <v>0.97487599999999996</v>
      </c>
      <c r="AU19" s="9">
        <v>92.777739999999994</v>
      </c>
      <c r="AV19" s="9">
        <v>0.95537799999999995</v>
      </c>
      <c r="AW19" s="9">
        <v>91.65</v>
      </c>
      <c r="AX19" s="9">
        <v>0.93627099999999996</v>
      </c>
      <c r="AY19" s="9">
        <v>92.18</v>
      </c>
      <c r="AZ19" s="9">
        <v>0.99</v>
      </c>
      <c r="BA19" s="9">
        <v>92.2</v>
      </c>
      <c r="BB19" s="9">
        <v>0.98</v>
      </c>
      <c r="BC19" s="9">
        <v>91.93</v>
      </c>
      <c r="BD19" s="9">
        <v>0.97</v>
      </c>
      <c r="BE19" s="9">
        <v>92.22</v>
      </c>
      <c r="BF19" s="9">
        <v>0.96</v>
      </c>
      <c r="BG19" s="9">
        <v>93.12</v>
      </c>
      <c r="BH19" s="9">
        <v>0.98</v>
      </c>
      <c r="BI19" s="9">
        <v>92.36</v>
      </c>
    </row>
    <row r="20" spans="1:61">
      <c r="A20" s="8" t="s">
        <v>50</v>
      </c>
      <c r="B20" s="9">
        <v>1.38653</v>
      </c>
      <c r="C20" s="9">
        <v>93.865070000000003</v>
      </c>
      <c r="D20" s="9">
        <v>1.3587990000000001</v>
      </c>
      <c r="E20" s="9">
        <v>94.052800000000005</v>
      </c>
      <c r="F20" s="9">
        <v>1.331623</v>
      </c>
      <c r="G20" s="9">
        <v>94.240899999999996</v>
      </c>
      <c r="H20" s="9">
        <v>1.42</v>
      </c>
      <c r="I20" s="9">
        <v>94.429389999999998</v>
      </c>
      <c r="J20" s="9">
        <v>1.35</v>
      </c>
      <c r="K20" s="9">
        <v>94.43</v>
      </c>
      <c r="L20" s="9">
        <v>1.2533129999999999</v>
      </c>
      <c r="M20" s="9">
        <v>94.807479999999998</v>
      </c>
      <c r="N20" s="9">
        <v>1.2282470000000001</v>
      </c>
      <c r="O20" s="9">
        <v>94.997100000000003</v>
      </c>
      <c r="P20" s="9">
        <v>1.2036819999999999</v>
      </c>
      <c r="Q20" s="9">
        <v>95.187089999999998</v>
      </c>
      <c r="R20" s="9">
        <v>1.179608</v>
      </c>
      <c r="S20" s="9">
        <v>95.377459999999999</v>
      </c>
      <c r="T20" s="9">
        <v>1.1560159999999999</v>
      </c>
      <c r="U20" s="9">
        <v>94.99</v>
      </c>
      <c r="V20" s="9">
        <v>1.1328959999999999</v>
      </c>
      <c r="W20" s="9">
        <v>95.759360000000001</v>
      </c>
      <c r="X20" s="9">
        <v>1.1102380000000001</v>
      </c>
      <c r="Y20" s="9">
        <v>95.950869999999995</v>
      </c>
      <c r="Z20" s="9">
        <v>1.088033</v>
      </c>
      <c r="AA20" s="9">
        <v>95.87</v>
      </c>
      <c r="AB20" s="9">
        <v>1.1000000000000001</v>
      </c>
      <c r="AC20" s="9">
        <v>96.335059999999999</v>
      </c>
      <c r="AD20" s="9">
        <v>1.0449470000000001</v>
      </c>
      <c r="AE20" s="9">
        <v>94.99</v>
      </c>
      <c r="AF20" s="9">
        <v>1.0240480000000001</v>
      </c>
      <c r="AG20" s="9">
        <v>96.720789999999994</v>
      </c>
      <c r="AH20" s="9">
        <v>1.05</v>
      </c>
      <c r="AI20" s="9">
        <v>95.73</v>
      </c>
      <c r="AJ20" s="9">
        <v>0.98349600000000004</v>
      </c>
      <c r="AK20" s="9">
        <v>97.108059999999995</v>
      </c>
      <c r="AL20" s="9">
        <v>0.96382599999999996</v>
      </c>
      <c r="AM20" s="9">
        <v>97.302269999999993</v>
      </c>
      <c r="AN20" s="9">
        <v>0.94454899999999997</v>
      </c>
      <c r="AO20" s="9">
        <v>95.23</v>
      </c>
      <c r="AP20" s="9">
        <v>0.92565799999999998</v>
      </c>
      <c r="AQ20" s="9">
        <v>95.24</v>
      </c>
      <c r="AR20" s="9">
        <v>0.99</v>
      </c>
      <c r="AS20" s="9">
        <v>95.19</v>
      </c>
      <c r="AT20" s="9">
        <v>0.88900199999999996</v>
      </c>
      <c r="AU20" s="9">
        <v>98.083029999999994</v>
      </c>
      <c r="AV20" s="9">
        <v>0.87122200000000005</v>
      </c>
      <c r="AW20" s="9">
        <v>93.97</v>
      </c>
      <c r="AX20" s="9">
        <v>0.85379799999999995</v>
      </c>
      <c r="AY20" s="9">
        <v>96.67</v>
      </c>
      <c r="AZ20" s="9">
        <v>0.83672199999999997</v>
      </c>
      <c r="BA20" s="9">
        <v>96.58</v>
      </c>
      <c r="BB20" s="9">
        <v>0.81998700000000002</v>
      </c>
      <c r="BC20" s="9">
        <v>96.86</v>
      </c>
      <c r="BD20" s="9">
        <v>0.88</v>
      </c>
      <c r="BE20" s="9">
        <v>96.73</v>
      </c>
      <c r="BF20" s="9">
        <v>0.78751599999999999</v>
      </c>
      <c r="BG20" s="9">
        <v>96.9</v>
      </c>
      <c r="BH20" s="9">
        <v>0.82</v>
      </c>
      <c r="BI20" s="9">
        <v>96.52</v>
      </c>
    </row>
    <row r="21" spans="1:61">
      <c r="A21" s="8" t="s">
        <v>51</v>
      </c>
      <c r="B21" s="9">
        <v>2.5593469999999998</v>
      </c>
      <c r="C21" s="9">
        <v>92.45223</v>
      </c>
      <c r="D21" s="9">
        <v>2.5081600000000002</v>
      </c>
      <c r="E21" s="9">
        <v>92.637129999999999</v>
      </c>
      <c r="F21" s="9">
        <v>2.4579970000000002</v>
      </c>
      <c r="G21" s="9">
        <v>92.822410000000005</v>
      </c>
      <c r="H21" s="9">
        <v>2.4088370000000001</v>
      </c>
      <c r="I21" s="9">
        <v>93.008049999999997</v>
      </c>
      <c r="J21" s="9">
        <v>2.3606600000000002</v>
      </c>
      <c r="K21" s="9">
        <v>93.194069999999996</v>
      </c>
      <c r="L21" s="9">
        <v>2.313447</v>
      </c>
      <c r="M21" s="9">
        <v>93.380459999999999</v>
      </c>
      <c r="N21" s="9">
        <v>2.2671779999999999</v>
      </c>
      <c r="O21" s="9">
        <v>93.567220000000006</v>
      </c>
      <c r="P21" s="9">
        <v>2.221835</v>
      </c>
      <c r="Q21" s="9">
        <v>93.754350000000002</v>
      </c>
      <c r="R21" s="9">
        <v>2.1773980000000002</v>
      </c>
      <c r="S21" s="9">
        <v>93.941860000000005</v>
      </c>
      <c r="T21" s="9">
        <v>2.1338499999999998</v>
      </c>
      <c r="U21" s="9">
        <v>94.129739999999998</v>
      </c>
      <c r="V21" s="9">
        <v>2.2200000000000002</v>
      </c>
      <c r="W21" s="9">
        <v>94.317999999999998</v>
      </c>
      <c r="X21" s="9">
        <v>2.0493489999999999</v>
      </c>
      <c r="Y21" s="9">
        <v>94.506640000000004</v>
      </c>
      <c r="Z21" s="9">
        <v>2.008362</v>
      </c>
      <c r="AA21" s="9">
        <v>94.695650000000001</v>
      </c>
      <c r="AB21" s="9">
        <v>1.9681949999999999</v>
      </c>
      <c r="AC21" s="9">
        <v>94.885040000000004</v>
      </c>
      <c r="AD21" s="9">
        <v>1.928831</v>
      </c>
      <c r="AE21" s="9">
        <v>95.074809999999999</v>
      </c>
      <c r="AF21" s="9">
        <v>1.94</v>
      </c>
      <c r="AG21" s="9">
        <v>95.264960000000002</v>
      </c>
      <c r="AH21" s="9">
        <v>1.8524499999999999</v>
      </c>
      <c r="AI21" s="9">
        <v>95.455489999999998</v>
      </c>
      <c r="AJ21" s="9">
        <v>1.815401</v>
      </c>
      <c r="AK21" s="9">
        <v>95.6464</v>
      </c>
      <c r="AL21" s="9">
        <v>1.779093</v>
      </c>
      <c r="AM21" s="9">
        <v>95.837699999999998</v>
      </c>
      <c r="AN21" s="9">
        <v>1.743511</v>
      </c>
      <c r="AO21" s="9">
        <v>96.02937</v>
      </c>
      <c r="AP21" s="9">
        <v>1.7086399999999999</v>
      </c>
      <c r="AQ21" s="9">
        <v>96.221429999999998</v>
      </c>
      <c r="AR21" s="9">
        <v>1.6744680000000001</v>
      </c>
      <c r="AS21" s="9">
        <v>96.413870000000003</v>
      </c>
      <c r="AT21" s="9">
        <v>1.640978</v>
      </c>
      <c r="AU21" s="9">
        <v>96.606700000000004</v>
      </c>
      <c r="AV21" s="9">
        <v>1.6081589999999999</v>
      </c>
      <c r="AW21" s="9">
        <v>96.799909999999997</v>
      </c>
      <c r="AX21" s="9">
        <v>1.575996</v>
      </c>
      <c r="AY21" s="9">
        <v>96.993510000000001</v>
      </c>
      <c r="AZ21" s="9">
        <v>1.544476</v>
      </c>
      <c r="BA21" s="9">
        <v>97.1875</v>
      </c>
      <c r="BB21" s="9">
        <v>1.5135860000000001</v>
      </c>
      <c r="BC21" s="9">
        <v>97.381879999999995</v>
      </c>
      <c r="BD21" s="9">
        <v>1.61</v>
      </c>
      <c r="BE21" s="9">
        <v>97.576639999999998</v>
      </c>
      <c r="BF21" s="9">
        <v>1.4536480000000001</v>
      </c>
      <c r="BG21" s="9">
        <v>97.771789999999996</v>
      </c>
      <c r="BH21" s="9">
        <v>1.34</v>
      </c>
      <c r="BI21" s="9">
        <v>97</v>
      </c>
    </row>
    <row r="22" spans="1:61">
      <c r="A22" s="8" t="s">
        <v>52</v>
      </c>
      <c r="B22" s="9">
        <v>1.8419559999999999</v>
      </c>
      <c r="C22" s="9">
        <v>92.829459999999997</v>
      </c>
      <c r="D22" s="9">
        <v>1.8051159999999999</v>
      </c>
      <c r="E22" s="9">
        <v>93.015119999999996</v>
      </c>
      <c r="F22" s="9">
        <v>1.7690140000000001</v>
      </c>
      <c r="G22" s="9">
        <v>93.201149999999998</v>
      </c>
      <c r="H22" s="9">
        <v>1.79</v>
      </c>
      <c r="I22" s="9">
        <v>93.387550000000005</v>
      </c>
      <c r="J22" s="9">
        <v>1.6989609999999999</v>
      </c>
      <c r="K22" s="9">
        <v>93.574330000000003</v>
      </c>
      <c r="L22" s="9">
        <v>1.664982</v>
      </c>
      <c r="M22" s="9">
        <v>93.761480000000006</v>
      </c>
      <c r="N22" s="9">
        <v>1.6316820000000001</v>
      </c>
      <c r="O22" s="9">
        <v>93.948999999999998</v>
      </c>
      <c r="P22" s="9">
        <v>1.5990489999999999</v>
      </c>
      <c r="Q22" s="9">
        <v>94.136899999999997</v>
      </c>
      <c r="R22" s="9">
        <v>1.5670679999999999</v>
      </c>
      <c r="S22" s="9">
        <v>94.32517</v>
      </c>
      <c r="T22" s="9">
        <v>1.5357259999999999</v>
      </c>
      <c r="U22" s="9">
        <v>94.513819999999996</v>
      </c>
      <c r="V22" s="9">
        <v>1.505012</v>
      </c>
      <c r="W22" s="9">
        <v>94.702849999999998</v>
      </c>
      <c r="X22" s="9">
        <v>1.474912</v>
      </c>
      <c r="Y22" s="9">
        <v>94.892250000000004</v>
      </c>
      <c r="Z22" s="9">
        <v>1.4454130000000001</v>
      </c>
      <c r="AA22" s="9">
        <v>93.387550000000005</v>
      </c>
      <c r="AB22" s="9">
        <v>1.4165049999999999</v>
      </c>
      <c r="AC22" s="9">
        <v>94.136899999999997</v>
      </c>
      <c r="AD22" s="9">
        <v>1.3881749999999999</v>
      </c>
      <c r="AE22" s="9">
        <v>95.46275</v>
      </c>
      <c r="AF22" s="9">
        <v>1.360411</v>
      </c>
      <c r="AG22" s="9">
        <v>93.387550000000005</v>
      </c>
      <c r="AH22" s="9">
        <v>1.3332029999999999</v>
      </c>
      <c r="AI22" s="9">
        <v>94.136899999999997</v>
      </c>
      <c r="AJ22" s="9">
        <v>1.3065389999999999</v>
      </c>
      <c r="AK22" s="9">
        <v>94.702849999999998</v>
      </c>
      <c r="AL22" s="9">
        <v>1.280408</v>
      </c>
      <c r="AM22" s="9">
        <v>93.387550000000005</v>
      </c>
      <c r="AN22" s="9">
        <v>1.2547999999999999</v>
      </c>
      <c r="AO22" s="9">
        <v>94.136899999999997</v>
      </c>
      <c r="AP22" s="9">
        <v>1.2297039999999999</v>
      </c>
      <c r="AQ22" s="9">
        <v>93.201149999999998</v>
      </c>
      <c r="AR22" s="9">
        <v>1.2051099999999999</v>
      </c>
      <c r="AS22" s="9">
        <v>93.201149999999998</v>
      </c>
      <c r="AT22" s="9">
        <v>1.1810080000000001</v>
      </c>
      <c r="AU22" s="9">
        <v>94.702849999999998</v>
      </c>
      <c r="AV22" s="9">
        <v>1.1573880000000001</v>
      </c>
      <c r="AW22" s="9">
        <v>97.194890000000001</v>
      </c>
      <c r="AX22" s="9">
        <v>1.1342399999999999</v>
      </c>
      <c r="AY22" s="9">
        <v>93.201149999999998</v>
      </c>
      <c r="AZ22" s="9">
        <v>1.21</v>
      </c>
      <c r="BA22" s="9">
        <v>97.584059999999994</v>
      </c>
      <c r="BB22" s="9">
        <v>1.089324</v>
      </c>
      <c r="BC22" s="9">
        <v>97.779219999999995</v>
      </c>
      <c r="BD22" s="9">
        <v>1.0675380000000001</v>
      </c>
      <c r="BE22" s="9">
        <v>94.702849999999998</v>
      </c>
      <c r="BF22" s="9">
        <v>1.046187</v>
      </c>
      <c r="BG22" s="9">
        <v>94.702849999999998</v>
      </c>
      <c r="BH22" s="9">
        <v>1.04</v>
      </c>
      <c r="BI22" s="9">
        <v>94.702849999999998</v>
      </c>
    </row>
    <row r="23" spans="1:61">
      <c r="A23" s="8" t="s">
        <v>53</v>
      </c>
      <c r="B23" s="9">
        <v>1.993601</v>
      </c>
      <c r="C23" s="9">
        <v>93.397739999999999</v>
      </c>
      <c r="D23" s="9">
        <v>2.1</v>
      </c>
      <c r="E23" s="9">
        <v>93.584530000000001</v>
      </c>
      <c r="F23" s="9">
        <v>1.9146540000000001</v>
      </c>
      <c r="G23" s="9">
        <v>93.771699999999996</v>
      </c>
      <c r="H23" s="9">
        <v>1.8763609999999999</v>
      </c>
      <c r="I23" s="9">
        <v>93.959249999999997</v>
      </c>
      <c r="J23" s="9">
        <v>1.8388340000000001</v>
      </c>
      <c r="K23" s="9">
        <v>94.147170000000003</v>
      </c>
      <c r="L23" s="9">
        <v>1.87</v>
      </c>
      <c r="M23" s="9">
        <v>94.335459999999998</v>
      </c>
      <c r="N23" s="9">
        <v>1.766016</v>
      </c>
      <c r="O23" s="9">
        <v>94.52413</v>
      </c>
      <c r="P23" s="9">
        <v>1.730696</v>
      </c>
      <c r="Q23" s="9">
        <v>94.713179999999994</v>
      </c>
      <c r="R23" s="9">
        <v>1.6960820000000001</v>
      </c>
      <c r="S23" s="9">
        <v>94.902609999999996</v>
      </c>
      <c r="T23" s="9">
        <v>1.6621600000000001</v>
      </c>
      <c r="U23" s="9">
        <v>95.092410000000001</v>
      </c>
      <c r="V23" s="9">
        <v>1.71</v>
      </c>
      <c r="W23" s="9">
        <v>95.282600000000002</v>
      </c>
      <c r="X23" s="9">
        <v>1.596339</v>
      </c>
      <c r="Y23" s="9">
        <v>95.473159999999993</v>
      </c>
      <c r="Z23" s="9">
        <v>1.5644119999999999</v>
      </c>
      <c r="AA23" s="9">
        <v>95.664109999999994</v>
      </c>
      <c r="AB23" s="9">
        <v>1.5331239999999999</v>
      </c>
      <c r="AC23" s="9">
        <v>95.855440000000002</v>
      </c>
      <c r="AD23" s="9">
        <v>1.502461</v>
      </c>
      <c r="AE23" s="9">
        <v>96.047150000000002</v>
      </c>
      <c r="AF23" s="9">
        <v>1.4724120000000001</v>
      </c>
      <c r="AG23" s="9">
        <v>96.239239999999995</v>
      </c>
      <c r="AH23" s="9">
        <v>1.4429639999999999</v>
      </c>
      <c r="AI23" s="9">
        <v>96.431719999999999</v>
      </c>
      <c r="AJ23" s="9">
        <v>1.4141049999999999</v>
      </c>
      <c r="AK23" s="9">
        <v>96.624579999999995</v>
      </c>
      <c r="AL23" s="9">
        <v>1.385823</v>
      </c>
      <c r="AM23" s="9">
        <v>96.817830000000001</v>
      </c>
      <c r="AN23" s="9">
        <v>1.42</v>
      </c>
      <c r="AO23" s="9">
        <v>95.29</v>
      </c>
      <c r="AP23" s="9">
        <v>1.3309439999999999</v>
      </c>
      <c r="AQ23" s="9">
        <v>96.01</v>
      </c>
      <c r="AR23" s="9">
        <v>1.304325</v>
      </c>
      <c r="AS23" s="9">
        <v>94.12</v>
      </c>
      <c r="AT23" s="9">
        <v>1.2782389999999999</v>
      </c>
      <c r="AU23" s="9">
        <v>94.52</v>
      </c>
      <c r="AV23" s="9">
        <v>1.2526740000000001</v>
      </c>
      <c r="AW23" s="9">
        <v>97.78989</v>
      </c>
      <c r="AX23" s="9">
        <v>1.2276199999999999</v>
      </c>
      <c r="AY23" s="9">
        <v>93.23</v>
      </c>
      <c r="AZ23" s="9">
        <v>1.203068</v>
      </c>
      <c r="BA23" s="9">
        <v>94.9</v>
      </c>
      <c r="BB23" s="9">
        <v>1.1790069999999999</v>
      </c>
      <c r="BC23" s="9">
        <v>95.12</v>
      </c>
      <c r="BD23" s="9">
        <v>1.1554260000000001</v>
      </c>
      <c r="BE23" s="9">
        <v>98.574560000000005</v>
      </c>
      <c r="BF23" s="9">
        <v>1.1323179999999999</v>
      </c>
      <c r="BG23" s="9">
        <v>94.19</v>
      </c>
      <c r="BH23" s="9">
        <v>1.1299999999999999</v>
      </c>
      <c r="BI23" s="9">
        <v>94.15</v>
      </c>
    </row>
    <row r="24" spans="1:61">
      <c r="A24" s="8" t="s">
        <v>54</v>
      </c>
      <c r="B24" s="9">
        <v>2.5788549999999999</v>
      </c>
      <c r="C24" s="9">
        <v>88.239009999999993</v>
      </c>
      <c r="D24" s="9">
        <v>2.5272779999999999</v>
      </c>
      <c r="E24" s="9">
        <v>88.415480000000002</v>
      </c>
      <c r="F24" s="9">
        <v>2.4767320000000002</v>
      </c>
      <c r="G24" s="9">
        <v>88.592309999999998</v>
      </c>
      <c r="H24" s="9">
        <v>2.4271980000000002</v>
      </c>
      <c r="I24" s="9">
        <v>88.769499999999994</v>
      </c>
      <c r="J24" s="9">
        <v>2.378654</v>
      </c>
      <c r="K24" s="9">
        <v>88.947040000000001</v>
      </c>
      <c r="L24" s="9">
        <v>2.2799999999999998</v>
      </c>
      <c r="M24" s="9">
        <v>89.124930000000006</v>
      </c>
      <c r="N24" s="9">
        <v>2.284459</v>
      </c>
      <c r="O24" s="9">
        <v>89.303179999999998</v>
      </c>
      <c r="P24" s="9">
        <v>2.29</v>
      </c>
      <c r="Q24" s="9">
        <v>89.481790000000004</v>
      </c>
      <c r="R24" s="9">
        <v>2.1939950000000001</v>
      </c>
      <c r="S24" s="9">
        <v>89.660749999999993</v>
      </c>
      <c r="T24" s="9">
        <v>2.150115</v>
      </c>
      <c r="U24" s="9">
        <v>89.840069999999997</v>
      </c>
      <c r="V24" s="9">
        <v>2.1071119999999999</v>
      </c>
      <c r="W24" s="9">
        <v>90.019750000000002</v>
      </c>
      <c r="X24" s="9">
        <v>2.0649700000000002</v>
      </c>
      <c r="Y24" s="9">
        <v>90.199789999999993</v>
      </c>
      <c r="Z24" s="9">
        <v>2.0236710000000002</v>
      </c>
      <c r="AA24" s="9">
        <v>90.380189999999999</v>
      </c>
      <c r="AB24" s="9">
        <v>1.9831970000000001</v>
      </c>
      <c r="AC24" s="9">
        <v>90.560950000000005</v>
      </c>
      <c r="AD24" s="9">
        <v>1.99</v>
      </c>
      <c r="AE24" s="9">
        <v>90.742069999999998</v>
      </c>
      <c r="AF24" s="9">
        <v>1.904663</v>
      </c>
      <c r="AG24" s="9">
        <v>90.923559999999995</v>
      </c>
      <c r="AH24" s="9">
        <v>1.8665689999999999</v>
      </c>
      <c r="AI24" s="9">
        <v>91.105410000000006</v>
      </c>
      <c r="AJ24" s="9">
        <v>1.8292379999999999</v>
      </c>
      <c r="AK24" s="9">
        <v>89.96</v>
      </c>
      <c r="AL24" s="9">
        <v>1.7926530000000001</v>
      </c>
      <c r="AM24" s="9">
        <v>91.470190000000002</v>
      </c>
      <c r="AN24" s="9">
        <v>1.88</v>
      </c>
      <c r="AO24" s="9">
        <v>91.653130000000004</v>
      </c>
      <c r="AP24" s="9">
        <v>2.2000000000000002</v>
      </c>
      <c r="AQ24" s="9">
        <v>91.836439999999996</v>
      </c>
      <c r="AR24" s="9">
        <v>1.6872309999999999</v>
      </c>
      <c r="AS24" s="9">
        <v>92.020110000000003</v>
      </c>
      <c r="AT24" s="9">
        <v>1.653486</v>
      </c>
      <c r="AU24" s="9">
        <v>92.204149999999998</v>
      </c>
      <c r="AV24" s="9">
        <v>1.620417</v>
      </c>
      <c r="AW24" s="9">
        <v>92.388559999999998</v>
      </c>
      <c r="AX24" s="9">
        <v>1.7</v>
      </c>
      <c r="AY24" s="9">
        <v>92.2</v>
      </c>
      <c r="AZ24" s="9">
        <v>1.5562480000000001</v>
      </c>
      <c r="BA24" s="9">
        <v>92.758480000000006</v>
      </c>
      <c r="BB24" s="9">
        <v>1.525123</v>
      </c>
      <c r="BC24" s="9">
        <v>92.32</v>
      </c>
      <c r="BD24" s="9">
        <v>1.494621</v>
      </c>
      <c r="BE24" s="9">
        <v>93.129890000000003</v>
      </c>
      <c r="BF24" s="9">
        <v>1.62</v>
      </c>
      <c r="BG24" s="9">
        <v>93.316149999999993</v>
      </c>
      <c r="BH24" s="9">
        <v>1.61</v>
      </c>
      <c r="BI24" s="9">
        <v>93.502780000000001</v>
      </c>
    </row>
    <row r="25" spans="1:61">
      <c r="A25" s="8" t="s">
        <v>55</v>
      </c>
      <c r="B25" s="9">
        <v>1.888863</v>
      </c>
      <c r="C25" s="9">
        <v>97.784999999999997</v>
      </c>
      <c r="D25" s="9">
        <v>1.851086</v>
      </c>
      <c r="E25" s="9">
        <v>97.98057</v>
      </c>
      <c r="F25" s="9">
        <v>1.8140639999999999</v>
      </c>
      <c r="G25" s="9">
        <v>98.17653</v>
      </c>
      <c r="H25" s="9">
        <v>1.7777829999999999</v>
      </c>
      <c r="I25" s="9">
        <v>98.372889999999998</v>
      </c>
      <c r="J25" s="9">
        <v>1.742227</v>
      </c>
      <c r="K25" s="9">
        <v>98.569630000000004</v>
      </c>
      <c r="L25" s="9">
        <v>1.707382</v>
      </c>
      <c r="M25" s="9">
        <v>98.766769999999994</v>
      </c>
      <c r="N25" s="9">
        <v>1.673235</v>
      </c>
      <c r="O25" s="9">
        <v>98.964299999999994</v>
      </c>
      <c r="P25" s="9">
        <v>1.6397699999999999</v>
      </c>
      <c r="Q25" s="9">
        <v>99.162229999999994</v>
      </c>
      <c r="R25" s="9">
        <v>1.606975</v>
      </c>
      <c r="S25" s="9">
        <v>99.360560000000007</v>
      </c>
      <c r="T25" s="9">
        <v>1.574835</v>
      </c>
      <c r="U25" s="9">
        <v>99.559280000000001</v>
      </c>
      <c r="V25" s="9">
        <v>1.5433380000000001</v>
      </c>
      <c r="W25" s="9">
        <v>99.758399999999995</v>
      </c>
      <c r="X25" s="9">
        <v>1.512472</v>
      </c>
      <c r="Y25" s="9">
        <v>99.957909999999998</v>
      </c>
      <c r="Z25" s="9">
        <v>1.4822219999999999</v>
      </c>
      <c r="AA25" s="9">
        <v>100</v>
      </c>
      <c r="AB25" s="9">
        <v>1.4525779999999999</v>
      </c>
      <c r="AC25" s="9">
        <v>100</v>
      </c>
      <c r="AD25" s="9">
        <v>1.4235260000000001</v>
      </c>
      <c r="AE25" s="9">
        <v>100</v>
      </c>
      <c r="AF25" s="9">
        <v>1.3950560000000001</v>
      </c>
      <c r="AG25" s="9">
        <v>100</v>
      </c>
      <c r="AH25" s="9">
        <v>1.512472</v>
      </c>
      <c r="AI25" s="9">
        <v>100</v>
      </c>
      <c r="AJ25" s="9">
        <v>1.3398110000000001</v>
      </c>
      <c r="AK25" s="9">
        <v>100</v>
      </c>
      <c r="AL25" s="9">
        <v>1.512472</v>
      </c>
      <c r="AM25" s="9">
        <v>100</v>
      </c>
      <c r="AN25" s="9">
        <v>1.3</v>
      </c>
      <c r="AO25" s="9">
        <v>100</v>
      </c>
      <c r="AP25" s="9">
        <v>1.512472</v>
      </c>
      <c r="AQ25" s="9">
        <v>100</v>
      </c>
      <c r="AR25" s="9">
        <v>1.7</v>
      </c>
      <c r="AS25" s="9">
        <v>100</v>
      </c>
      <c r="AT25" s="9">
        <v>1.2110829999999999</v>
      </c>
      <c r="AU25" s="9">
        <v>100</v>
      </c>
      <c r="AV25" s="9">
        <v>1.6</v>
      </c>
      <c r="AW25" s="9">
        <v>100</v>
      </c>
      <c r="AX25" s="9">
        <v>1.4</v>
      </c>
      <c r="AY25" s="9">
        <v>100</v>
      </c>
      <c r="AZ25" s="9">
        <v>1.46</v>
      </c>
      <c r="BA25" s="9">
        <v>100</v>
      </c>
      <c r="BB25" s="9">
        <v>1.49</v>
      </c>
      <c r="BC25" s="9">
        <v>100</v>
      </c>
      <c r="BD25" s="9">
        <v>1.2</v>
      </c>
      <c r="BE25" s="9">
        <v>100</v>
      </c>
      <c r="BF25" s="9">
        <v>1.1499999999999999</v>
      </c>
      <c r="BG25" s="9">
        <v>100</v>
      </c>
      <c r="BH25" s="9">
        <v>1.7</v>
      </c>
      <c r="BI25" s="9">
        <v>100</v>
      </c>
    </row>
    <row r="26" spans="1:61">
      <c r="A26" s="8" t="s">
        <v>56</v>
      </c>
      <c r="B26" s="9">
        <v>1.7229620000000001</v>
      </c>
      <c r="C26" s="9">
        <v>92.853530000000006</v>
      </c>
      <c r="D26" s="9">
        <v>1.6885030000000001</v>
      </c>
      <c r="E26" s="9">
        <v>93.039240000000007</v>
      </c>
      <c r="F26" s="9">
        <v>1.654733</v>
      </c>
      <c r="G26" s="9">
        <v>93.225319999999996</v>
      </c>
      <c r="H26" s="9">
        <v>1.6216379999999999</v>
      </c>
      <c r="I26" s="9">
        <v>93.411770000000004</v>
      </c>
      <c r="J26" s="9">
        <v>1.589205</v>
      </c>
      <c r="K26" s="9">
        <v>93.598590000000002</v>
      </c>
      <c r="L26" s="9">
        <v>1.5574209999999999</v>
      </c>
      <c r="M26" s="9">
        <v>93.785790000000006</v>
      </c>
      <c r="N26" s="9">
        <v>1.526273</v>
      </c>
      <c r="O26" s="9">
        <v>93.97336</v>
      </c>
      <c r="P26" s="9">
        <v>1.4957469999999999</v>
      </c>
      <c r="Q26" s="9">
        <v>94.16131</v>
      </c>
      <c r="R26" s="9">
        <v>1.465832</v>
      </c>
      <c r="S26" s="9">
        <v>94.349630000000005</v>
      </c>
      <c r="T26" s="9">
        <v>1.4365159999999999</v>
      </c>
      <c r="U26" s="9">
        <v>94.538330000000002</v>
      </c>
      <c r="V26" s="9">
        <v>1.4077850000000001</v>
      </c>
      <c r="W26" s="9">
        <v>94.727400000000003</v>
      </c>
      <c r="X26" s="9">
        <v>1.3796299999999999</v>
      </c>
      <c r="Y26" s="9">
        <v>94.91686</v>
      </c>
      <c r="Z26" s="9">
        <v>1.3520369999999999</v>
      </c>
      <c r="AA26" s="9">
        <v>95.10669</v>
      </c>
      <c r="AB26" s="9">
        <v>1.3249960000000001</v>
      </c>
      <c r="AC26" s="9">
        <v>95.296909999999997</v>
      </c>
      <c r="AD26" s="9">
        <v>1.2984960000000001</v>
      </c>
      <c r="AE26" s="9">
        <v>95.487499999999997</v>
      </c>
      <c r="AF26" s="9">
        <v>1.272526</v>
      </c>
      <c r="AG26" s="9">
        <v>95.678479999999993</v>
      </c>
      <c r="AH26" s="9">
        <v>1.2470760000000001</v>
      </c>
      <c r="AI26" s="9">
        <v>95.869829999999993</v>
      </c>
      <c r="AJ26" s="9">
        <v>1.2221340000000001</v>
      </c>
      <c r="AK26" s="9">
        <v>96.061570000000003</v>
      </c>
      <c r="AL26" s="9">
        <v>1.197692</v>
      </c>
      <c r="AM26" s="9">
        <v>96.253699999999995</v>
      </c>
      <c r="AN26" s="9">
        <v>1.1737379999999999</v>
      </c>
      <c r="AO26" s="9">
        <v>96.446200000000005</v>
      </c>
      <c r="AP26" s="9">
        <v>1.150263</v>
      </c>
      <c r="AQ26" s="9">
        <v>96.639099999999999</v>
      </c>
      <c r="AR26" s="9">
        <v>1.1272580000000001</v>
      </c>
      <c r="AS26" s="9">
        <v>96.832369999999997</v>
      </c>
      <c r="AT26" s="9">
        <v>1.1047130000000001</v>
      </c>
      <c r="AU26" s="9">
        <v>97.026039999999995</v>
      </c>
      <c r="AV26" s="9">
        <v>1.0826180000000001</v>
      </c>
      <c r="AW26" s="9">
        <v>97.220089999999999</v>
      </c>
      <c r="AX26" s="9">
        <v>1.0609660000000001</v>
      </c>
      <c r="AY26" s="9">
        <v>97.414529999999999</v>
      </c>
      <c r="AZ26" s="9">
        <v>1.1299999999999999</v>
      </c>
      <c r="BA26" s="9">
        <v>97.609359999999995</v>
      </c>
      <c r="BB26" s="9">
        <v>1.0189520000000001</v>
      </c>
      <c r="BC26" s="9">
        <v>97.804580000000001</v>
      </c>
      <c r="BD26" s="9">
        <v>1.1000000000000001</v>
      </c>
      <c r="BE26" s="9">
        <v>98.000190000000003</v>
      </c>
      <c r="BF26" s="9">
        <v>0.97860100000000005</v>
      </c>
      <c r="BG26" s="9">
        <v>98.196190000000001</v>
      </c>
      <c r="BH26" s="9">
        <v>1.1000000000000001</v>
      </c>
      <c r="BI26" s="9">
        <v>98.392579999999995</v>
      </c>
    </row>
    <row r="27" spans="1:61">
      <c r="A27" s="8" t="s">
        <v>57</v>
      </c>
      <c r="B27" s="9">
        <v>2.506402</v>
      </c>
      <c r="C27" s="9">
        <v>87.445629999999994</v>
      </c>
      <c r="D27" s="9">
        <v>2.4562740000000001</v>
      </c>
      <c r="E27" s="9">
        <v>87.620519999999999</v>
      </c>
      <c r="F27" s="9">
        <v>2.4071479999999998</v>
      </c>
      <c r="G27" s="9">
        <v>87.795760000000001</v>
      </c>
      <c r="H27" s="9">
        <v>2.3590049999999998</v>
      </c>
      <c r="I27" s="9">
        <v>87.971350000000001</v>
      </c>
      <c r="J27" s="9">
        <v>2.36</v>
      </c>
      <c r="K27" s="9">
        <v>87.62</v>
      </c>
      <c r="L27" s="9">
        <v>2.2655889999999999</v>
      </c>
      <c r="M27" s="9">
        <v>88.323589999999996</v>
      </c>
      <c r="N27" s="9">
        <v>2.2202769999999998</v>
      </c>
      <c r="O27" s="9">
        <v>88.500240000000005</v>
      </c>
      <c r="P27" s="9">
        <v>2.175872</v>
      </c>
      <c r="Q27" s="9">
        <v>88.677239999999998</v>
      </c>
      <c r="R27" s="9">
        <v>2.1323539999999999</v>
      </c>
      <c r="S27" s="9">
        <v>88.854590000000002</v>
      </c>
      <c r="T27" s="9">
        <v>2.0897070000000002</v>
      </c>
      <c r="U27" s="9">
        <v>89.032300000000006</v>
      </c>
      <c r="V27" s="9">
        <v>2.11</v>
      </c>
      <c r="W27" s="9">
        <v>89.210359999999994</v>
      </c>
      <c r="X27" s="9">
        <v>2.006955</v>
      </c>
      <c r="Y27" s="9">
        <v>88.99</v>
      </c>
      <c r="Z27" s="9">
        <v>1.9668159999999999</v>
      </c>
      <c r="AA27" s="9">
        <v>89.56756</v>
      </c>
      <c r="AB27" s="9">
        <v>1.98</v>
      </c>
      <c r="AC27" s="9">
        <v>89.746700000000004</v>
      </c>
      <c r="AD27" s="9">
        <v>1.88893</v>
      </c>
      <c r="AE27" s="9">
        <v>89.926190000000005</v>
      </c>
      <c r="AF27" s="9">
        <v>1.851151</v>
      </c>
      <c r="AG27" s="9">
        <v>90.106039999999993</v>
      </c>
      <c r="AH27" s="9">
        <v>1.814128</v>
      </c>
      <c r="AI27" s="9">
        <v>90.286259999999999</v>
      </c>
      <c r="AJ27" s="9">
        <v>1.7778449999999999</v>
      </c>
      <c r="AK27" s="9">
        <v>90.466830000000002</v>
      </c>
      <c r="AL27" s="9">
        <v>1.8</v>
      </c>
      <c r="AM27" s="9">
        <v>90.647760000000005</v>
      </c>
      <c r="AN27" s="9">
        <v>1.707443</v>
      </c>
      <c r="AO27" s="9">
        <v>90.829059999999998</v>
      </c>
      <c r="AP27" s="9">
        <v>1.6732940000000001</v>
      </c>
      <c r="AQ27" s="9">
        <v>91.010720000000006</v>
      </c>
      <c r="AR27" s="9">
        <v>1.76</v>
      </c>
      <c r="AS27" s="9">
        <v>91.192740000000001</v>
      </c>
      <c r="AT27" s="9">
        <v>1.6070310000000001</v>
      </c>
      <c r="AU27" s="9">
        <v>91.375119999999995</v>
      </c>
      <c r="AV27" s="9">
        <v>1.574891</v>
      </c>
      <c r="AW27" s="9">
        <v>91.11</v>
      </c>
      <c r="AX27" s="9">
        <v>1.55</v>
      </c>
      <c r="AY27" s="9">
        <v>91.43</v>
      </c>
      <c r="AZ27" s="9">
        <v>1.55</v>
      </c>
      <c r="BA27" s="9">
        <v>91.924469999999999</v>
      </c>
      <c r="BB27" s="9">
        <v>1.482275</v>
      </c>
      <c r="BC27" s="9">
        <v>92.108320000000006</v>
      </c>
      <c r="BD27" s="9">
        <v>1.5</v>
      </c>
      <c r="BE27" s="9">
        <v>91.84</v>
      </c>
      <c r="BF27" s="9">
        <v>1.55</v>
      </c>
      <c r="BG27" s="9">
        <v>92.477119999999999</v>
      </c>
      <c r="BH27" s="9">
        <v>1.45</v>
      </c>
      <c r="BI27" s="9">
        <v>92.662080000000003</v>
      </c>
    </row>
    <row r="28" spans="1:61">
      <c r="A28" s="8" t="s">
        <v>58</v>
      </c>
      <c r="B28" s="9">
        <v>2.5730979999999999</v>
      </c>
      <c r="C28" s="9">
        <v>91.80941</v>
      </c>
      <c r="D28" s="9">
        <v>2.521636</v>
      </c>
      <c r="E28" s="9">
        <v>91.993030000000005</v>
      </c>
      <c r="F28" s="9">
        <v>2.471203</v>
      </c>
      <c r="G28" s="9">
        <v>92.177019999999999</v>
      </c>
      <c r="H28" s="9">
        <v>2.5</v>
      </c>
      <c r="I28" s="9">
        <v>92.361369999999994</v>
      </c>
      <c r="J28" s="9">
        <v>2.42</v>
      </c>
      <c r="K28" s="9">
        <v>92.546090000000007</v>
      </c>
      <c r="L28" s="9">
        <v>2.3258770000000002</v>
      </c>
      <c r="M28" s="9">
        <v>92.731189999999998</v>
      </c>
      <c r="N28" s="9">
        <v>2.2793589999999999</v>
      </c>
      <c r="O28" s="9">
        <v>92.916650000000004</v>
      </c>
      <c r="P28" s="9">
        <v>2.2337720000000001</v>
      </c>
      <c r="Q28" s="9">
        <v>93.10248</v>
      </c>
      <c r="R28" s="9">
        <v>2.1890969999999998</v>
      </c>
      <c r="S28" s="9">
        <v>93.288690000000003</v>
      </c>
      <c r="T28" s="9">
        <v>2.1453150000000001</v>
      </c>
      <c r="U28" s="9">
        <v>93.475260000000006</v>
      </c>
      <c r="V28" s="9">
        <v>2.14</v>
      </c>
      <c r="W28" s="9">
        <v>93.662210000000002</v>
      </c>
      <c r="X28" s="9">
        <v>2.12</v>
      </c>
      <c r="Y28" s="9">
        <v>93.849540000000005</v>
      </c>
      <c r="Z28" s="9">
        <v>2.0191530000000002</v>
      </c>
      <c r="AA28" s="9">
        <v>94.037239999999997</v>
      </c>
      <c r="AB28" s="9">
        <v>1.9787699999999999</v>
      </c>
      <c r="AC28" s="9">
        <v>94.225309999999993</v>
      </c>
      <c r="AD28" s="9">
        <v>1.939195</v>
      </c>
      <c r="AE28" s="9">
        <v>94.413759999999996</v>
      </c>
      <c r="AF28" s="9">
        <v>1.9004110000000001</v>
      </c>
      <c r="AG28" s="9">
        <v>94.602590000000006</v>
      </c>
      <c r="AH28" s="9">
        <v>1.8624019999999999</v>
      </c>
      <c r="AI28" s="9">
        <v>94.791799999999995</v>
      </c>
      <c r="AJ28" s="9">
        <v>1.8251539999999999</v>
      </c>
      <c r="AK28" s="9">
        <v>94.981380000000001</v>
      </c>
      <c r="AL28" s="9">
        <v>1.788651</v>
      </c>
      <c r="AM28" s="9">
        <v>95.171340000000001</v>
      </c>
      <c r="AN28" s="9">
        <v>1.7528779999999999</v>
      </c>
      <c r="AO28" s="9">
        <v>95.361680000000007</v>
      </c>
      <c r="AP28" s="9">
        <v>1.717821</v>
      </c>
      <c r="AQ28" s="9">
        <v>95.552409999999995</v>
      </c>
      <c r="AR28" s="9">
        <v>1.6834640000000001</v>
      </c>
      <c r="AS28" s="9">
        <v>95.743510000000001</v>
      </c>
      <c r="AT28" s="9">
        <v>1.6497949999999999</v>
      </c>
      <c r="AU28" s="9">
        <v>95.34</v>
      </c>
      <c r="AV28" s="9">
        <v>1.6167990000000001</v>
      </c>
      <c r="AW28" s="9">
        <v>95.43</v>
      </c>
      <c r="AX28" s="9">
        <v>1.584463</v>
      </c>
      <c r="AY28" s="9">
        <v>95.33</v>
      </c>
      <c r="AZ28" s="9">
        <v>1.5527740000000001</v>
      </c>
      <c r="BA28" s="9">
        <v>95.63</v>
      </c>
      <c r="BB28" s="9">
        <v>1.5217179999999999</v>
      </c>
      <c r="BC28" s="9">
        <v>95.22</v>
      </c>
      <c r="BD28" s="9">
        <v>1.4912840000000001</v>
      </c>
      <c r="BE28" s="9">
        <v>95.12</v>
      </c>
      <c r="BF28" s="9">
        <v>1.4614579999999999</v>
      </c>
      <c r="BG28" s="9">
        <v>95.22</v>
      </c>
      <c r="BH28" s="9">
        <v>1.44</v>
      </c>
      <c r="BI28" s="9">
        <v>95.39</v>
      </c>
    </row>
    <row r="29" spans="1:61">
      <c r="A29" s="8" t="s">
        <v>59</v>
      </c>
      <c r="B29" s="9">
        <v>1.981322</v>
      </c>
      <c r="C29" s="9">
        <v>87.491730000000004</v>
      </c>
      <c r="D29" s="9">
        <v>1.9416949999999999</v>
      </c>
      <c r="E29" s="9">
        <v>87.666709999999995</v>
      </c>
      <c r="F29" s="9">
        <v>1.9028620000000001</v>
      </c>
      <c r="G29" s="9">
        <v>87.842039999999997</v>
      </c>
      <c r="H29" s="9">
        <v>1.8648039999999999</v>
      </c>
      <c r="I29" s="9">
        <v>88.01773</v>
      </c>
      <c r="J29" s="9">
        <v>1.8275079999999999</v>
      </c>
      <c r="K29" s="9">
        <v>88.193759999999997</v>
      </c>
      <c r="L29" s="9">
        <v>1.82</v>
      </c>
      <c r="M29" s="9">
        <v>88.370149999999995</v>
      </c>
      <c r="N29" s="9">
        <v>1.755139</v>
      </c>
      <c r="O29" s="9">
        <v>88.546890000000005</v>
      </c>
      <c r="P29" s="9">
        <v>1.7200359999999999</v>
      </c>
      <c r="Q29" s="9">
        <v>88.723990000000001</v>
      </c>
      <c r="R29" s="9">
        <v>1.685635</v>
      </c>
      <c r="S29" s="9">
        <v>88.901430000000005</v>
      </c>
      <c r="T29" s="9">
        <v>1.651923</v>
      </c>
      <c r="U29" s="9">
        <v>89.079239999999999</v>
      </c>
      <c r="V29" s="9">
        <v>1.71</v>
      </c>
      <c r="W29" s="9">
        <v>89.257390000000001</v>
      </c>
      <c r="X29" s="9">
        <v>1.5865069999999999</v>
      </c>
      <c r="Y29" s="9">
        <v>89.435910000000007</v>
      </c>
      <c r="Z29" s="9">
        <v>1.5547759999999999</v>
      </c>
      <c r="AA29" s="9">
        <v>89.614779999999996</v>
      </c>
      <c r="AB29" s="9">
        <v>1.5236810000000001</v>
      </c>
      <c r="AC29" s="9">
        <v>89.79401</v>
      </c>
      <c r="AD29" s="9">
        <v>1.493207</v>
      </c>
      <c r="AE29" s="9">
        <v>89.973600000000005</v>
      </c>
      <c r="AF29" s="9">
        <v>1.4633430000000001</v>
      </c>
      <c r="AG29" s="9">
        <v>90.153549999999996</v>
      </c>
      <c r="AH29" s="9">
        <v>1.4340759999999999</v>
      </c>
      <c r="AI29" s="9">
        <v>90.333849999999998</v>
      </c>
      <c r="AJ29" s="9">
        <v>1.4053949999999999</v>
      </c>
      <c r="AK29" s="9">
        <v>90.514520000000005</v>
      </c>
      <c r="AL29" s="9">
        <v>1.3772869999999999</v>
      </c>
      <c r="AM29" s="9">
        <v>90.695549999999997</v>
      </c>
      <c r="AN29" s="9">
        <v>1.3497410000000001</v>
      </c>
      <c r="AO29" s="9">
        <v>90.876940000000005</v>
      </c>
      <c r="AP29" s="9">
        <v>1.4</v>
      </c>
      <c r="AQ29" s="9">
        <v>91.058689999999999</v>
      </c>
      <c r="AR29" s="9">
        <v>1.2962910000000001</v>
      </c>
      <c r="AS29" s="9">
        <v>91.240809999999996</v>
      </c>
      <c r="AT29" s="9">
        <v>1.2703660000000001</v>
      </c>
      <c r="AU29" s="9">
        <v>91.423289999999994</v>
      </c>
      <c r="AV29" s="9">
        <v>1.244958</v>
      </c>
      <c r="AW29" s="9">
        <v>92.71</v>
      </c>
      <c r="AX29" s="9">
        <v>1.220059</v>
      </c>
      <c r="AY29" s="9">
        <v>91.789349999999999</v>
      </c>
      <c r="AZ29" s="9">
        <v>1.25</v>
      </c>
      <c r="BA29" s="9">
        <v>91.972930000000005</v>
      </c>
      <c r="BB29" s="9">
        <v>1.171745</v>
      </c>
      <c r="BC29" s="9">
        <v>91.52</v>
      </c>
      <c r="BD29" s="9">
        <v>1.1483099999999999</v>
      </c>
      <c r="BE29" s="9">
        <v>92.341189999999997</v>
      </c>
      <c r="BF29" s="9">
        <v>1.1253439999999999</v>
      </c>
      <c r="BG29" s="9">
        <v>92.525869999999998</v>
      </c>
      <c r="BH29" s="9">
        <v>1.1599999999999999</v>
      </c>
      <c r="BI29" s="9">
        <v>92.710920000000002</v>
      </c>
    </row>
    <row r="30" spans="1:61">
      <c r="A30" s="8" t="s">
        <v>60</v>
      </c>
      <c r="B30" s="9">
        <v>2.102903</v>
      </c>
      <c r="C30" s="9">
        <v>92.192689999999999</v>
      </c>
      <c r="D30" s="9">
        <v>2.060845</v>
      </c>
      <c r="E30" s="9">
        <v>92.377080000000007</v>
      </c>
      <c r="F30" s="9">
        <v>2.019628</v>
      </c>
      <c r="G30" s="9">
        <v>92.56183</v>
      </c>
      <c r="H30" s="9">
        <v>2.02</v>
      </c>
      <c r="I30" s="9">
        <v>92.746960000000001</v>
      </c>
      <c r="J30" s="9">
        <v>1.939651</v>
      </c>
      <c r="K30" s="9">
        <v>92.932450000000003</v>
      </c>
      <c r="L30" s="9">
        <v>1.94</v>
      </c>
      <c r="M30" s="9">
        <v>93.118319999999997</v>
      </c>
      <c r="N30" s="9">
        <v>1.8628400000000001</v>
      </c>
      <c r="O30" s="9">
        <v>93.304550000000006</v>
      </c>
      <c r="P30" s="9">
        <v>1.8255840000000001</v>
      </c>
      <c r="Q30" s="9">
        <v>93.22</v>
      </c>
      <c r="R30" s="9">
        <v>1.789072</v>
      </c>
      <c r="S30" s="9">
        <v>93.678139999999999</v>
      </c>
      <c r="T30" s="9">
        <v>1.75329</v>
      </c>
      <c r="U30" s="9">
        <v>93.865499999999997</v>
      </c>
      <c r="V30" s="9">
        <v>1.77</v>
      </c>
      <c r="W30" s="9">
        <v>94.053229999999999</v>
      </c>
      <c r="X30" s="9">
        <v>1.6838599999999999</v>
      </c>
      <c r="Y30" s="9">
        <v>94.241339999999994</v>
      </c>
      <c r="Z30" s="9">
        <v>1.650183</v>
      </c>
      <c r="AA30" s="9">
        <v>94.429820000000007</v>
      </c>
      <c r="AB30" s="9">
        <v>1.63</v>
      </c>
      <c r="AC30" s="9">
        <v>94.618679999999998</v>
      </c>
      <c r="AD30" s="9">
        <v>1.5848359999999999</v>
      </c>
      <c r="AE30" s="9">
        <v>94.32</v>
      </c>
      <c r="AF30" s="9">
        <v>1.6</v>
      </c>
      <c r="AG30" s="9">
        <v>93</v>
      </c>
      <c r="AH30" s="9">
        <v>1.522076</v>
      </c>
      <c r="AI30" s="9">
        <v>95.187529999999995</v>
      </c>
      <c r="AJ30" s="9">
        <v>1.491635</v>
      </c>
      <c r="AK30" s="9">
        <v>95.377899999999997</v>
      </c>
      <c r="AL30" s="9">
        <v>1.71</v>
      </c>
      <c r="AM30" s="9">
        <v>94.92</v>
      </c>
      <c r="AN30" s="9">
        <v>1.432566</v>
      </c>
      <c r="AO30" s="9">
        <v>93.28</v>
      </c>
      <c r="AP30" s="9">
        <v>1.403915</v>
      </c>
      <c r="AQ30" s="9">
        <v>95.5</v>
      </c>
      <c r="AR30" s="9">
        <v>1.3758360000000001</v>
      </c>
      <c r="AS30" s="9">
        <v>96.143219999999999</v>
      </c>
      <c r="AT30" s="9">
        <v>1.6</v>
      </c>
      <c r="AU30" s="9">
        <v>96.335499999999996</v>
      </c>
      <c r="AV30" s="9">
        <v>1.52</v>
      </c>
      <c r="AW30" s="9">
        <v>96.528180000000006</v>
      </c>
      <c r="AX30" s="9">
        <v>1.54</v>
      </c>
      <c r="AY30" s="9">
        <v>95.89</v>
      </c>
      <c r="AZ30" s="9">
        <v>1.48</v>
      </c>
      <c r="BA30" s="9">
        <v>95.93</v>
      </c>
      <c r="BB30" s="9">
        <v>1.5</v>
      </c>
      <c r="BC30" s="9">
        <v>95.91</v>
      </c>
      <c r="BD30" s="9">
        <v>1.218774</v>
      </c>
      <c r="BE30" s="9">
        <v>95.76</v>
      </c>
      <c r="BF30" s="9">
        <v>1.48</v>
      </c>
      <c r="BG30" s="9">
        <v>97.497330000000005</v>
      </c>
      <c r="BH30" s="9">
        <v>1.48</v>
      </c>
      <c r="BI30" s="9">
        <v>95.65</v>
      </c>
    </row>
    <row r="31" spans="1:61">
      <c r="A31" s="8" t="s">
        <v>61</v>
      </c>
      <c r="B31" s="9">
        <v>1.6044769999999999</v>
      </c>
      <c r="C31" s="9">
        <v>89.586259999999996</v>
      </c>
      <c r="D31" s="9">
        <v>1.572387</v>
      </c>
      <c r="E31" s="9">
        <v>89.765429999999995</v>
      </c>
      <c r="F31" s="9">
        <v>1.5409390000000001</v>
      </c>
      <c r="G31" s="9">
        <v>89.944959999999995</v>
      </c>
      <c r="H31" s="9">
        <v>1.510121</v>
      </c>
      <c r="I31" s="9">
        <v>90.124849999999995</v>
      </c>
      <c r="J31" s="9">
        <v>1.4799180000000001</v>
      </c>
      <c r="K31" s="9">
        <v>90.305099999999996</v>
      </c>
      <c r="L31" s="9">
        <v>1.4503200000000001</v>
      </c>
      <c r="M31" s="9">
        <v>90.485709999999997</v>
      </c>
      <c r="N31" s="9">
        <v>1.421314</v>
      </c>
      <c r="O31" s="9">
        <v>90.666690000000003</v>
      </c>
      <c r="P31" s="9">
        <v>1.392887</v>
      </c>
      <c r="Q31" s="9">
        <v>90.848020000000005</v>
      </c>
      <c r="R31" s="9">
        <v>1.36503</v>
      </c>
      <c r="S31" s="9">
        <v>91.029709999999994</v>
      </c>
      <c r="T31" s="9">
        <v>1.3377289999999999</v>
      </c>
      <c r="U31" s="9">
        <v>91.211770000000001</v>
      </c>
      <c r="V31" s="9">
        <v>1.3109740000000001</v>
      </c>
      <c r="W31" s="9">
        <v>91.394199999999998</v>
      </c>
      <c r="X31" s="9">
        <v>1.2847550000000001</v>
      </c>
      <c r="Y31" s="9">
        <v>91.576989999999995</v>
      </c>
      <c r="Z31" s="9">
        <v>1.2590600000000001</v>
      </c>
      <c r="AA31" s="9">
        <v>91.760140000000007</v>
      </c>
      <c r="AB31" s="9">
        <v>1.2338789999999999</v>
      </c>
      <c r="AC31" s="9">
        <v>91.943659999999994</v>
      </c>
      <c r="AD31" s="9">
        <v>1.209201</v>
      </c>
      <c r="AE31" s="9">
        <v>92.127549999999999</v>
      </c>
      <c r="AF31" s="9">
        <v>1.185017</v>
      </c>
      <c r="AG31" s="9">
        <v>92.311800000000005</v>
      </c>
      <c r="AH31" s="9">
        <v>1.1613169999999999</v>
      </c>
      <c r="AI31" s="9">
        <v>92.496430000000004</v>
      </c>
      <c r="AJ31" s="9">
        <v>1.21</v>
      </c>
      <c r="AK31" s="9">
        <v>92.681420000000003</v>
      </c>
      <c r="AL31" s="9">
        <v>1.1299999999999999</v>
      </c>
      <c r="AM31" s="9">
        <v>92.866780000000006</v>
      </c>
      <c r="AN31" s="9">
        <v>1.19</v>
      </c>
      <c r="AO31" s="9">
        <v>93.052520000000001</v>
      </c>
      <c r="AP31" s="9">
        <v>1.17</v>
      </c>
      <c r="AQ31" s="9">
        <v>93.238619999999997</v>
      </c>
      <c r="AR31" s="9">
        <v>1.1000000000000001</v>
      </c>
      <c r="AS31" s="9">
        <v>93.4251</v>
      </c>
      <c r="AT31" s="9">
        <v>1.1499999999999999</v>
      </c>
      <c r="AU31" s="9">
        <v>93.611949999999993</v>
      </c>
      <c r="AV31" s="9">
        <v>1.1000000000000001</v>
      </c>
      <c r="AW31" s="9">
        <v>93.799170000000004</v>
      </c>
      <c r="AX31" s="9">
        <v>0.98800500000000002</v>
      </c>
      <c r="AY31" s="9">
        <v>93.986770000000007</v>
      </c>
      <c r="AZ31" s="9">
        <v>1.1000000000000001</v>
      </c>
      <c r="BA31" s="9">
        <v>94.17474</v>
      </c>
      <c r="BB31" s="9">
        <v>1.2</v>
      </c>
      <c r="BC31" s="9">
        <v>94.36309</v>
      </c>
      <c r="BD31" s="9">
        <v>0.97</v>
      </c>
      <c r="BE31" s="9">
        <v>94.551820000000006</v>
      </c>
      <c r="BF31" s="9">
        <v>1.1000000000000001</v>
      </c>
      <c r="BG31" s="9">
        <v>94.740920000000003</v>
      </c>
      <c r="BH31" s="9">
        <v>1.1000000000000001</v>
      </c>
      <c r="BI31" s="9">
        <v>94.930400000000006</v>
      </c>
    </row>
    <row r="32" spans="1:61">
      <c r="A32" s="8" t="s">
        <v>62</v>
      </c>
      <c r="B32" s="9">
        <v>2.3617819999999998</v>
      </c>
      <c r="C32" s="9">
        <v>92.179199999999994</v>
      </c>
      <c r="D32" s="9">
        <v>2.3145470000000001</v>
      </c>
      <c r="E32" s="9">
        <v>92.363560000000007</v>
      </c>
      <c r="F32" s="9">
        <v>2.268256</v>
      </c>
      <c r="G32" s="9">
        <v>92.548289999999994</v>
      </c>
      <c r="H32" s="9">
        <v>2.2228910000000002</v>
      </c>
      <c r="I32" s="9">
        <v>91.98</v>
      </c>
      <c r="J32" s="9">
        <v>2.1784330000000001</v>
      </c>
      <c r="K32" s="9">
        <v>92.918850000000006</v>
      </c>
      <c r="L32" s="9">
        <v>2.19</v>
      </c>
      <c r="M32" s="9">
        <v>93.104690000000005</v>
      </c>
      <c r="N32" s="9">
        <v>2.0921669999999999</v>
      </c>
      <c r="O32" s="9">
        <v>93.290899999999993</v>
      </c>
      <c r="P32" s="9">
        <v>2.0503230000000001</v>
      </c>
      <c r="Q32" s="9">
        <v>93.47748</v>
      </c>
      <c r="R32" s="9">
        <v>2.0093169999999998</v>
      </c>
      <c r="S32" s="9">
        <v>93.664439999999999</v>
      </c>
      <c r="T32" s="9">
        <v>1.969131</v>
      </c>
      <c r="U32" s="9">
        <v>93.851759999999999</v>
      </c>
      <c r="V32" s="9">
        <v>2.1</v>
      </c>
      <c r="W32" s="9">
        <v>94.039469999999994</v>
      </c>
      <c r="X32" s="9">
        <v>1.8911530000000001</v>
      </c>
      <c r="Y32" s="9">
        <v>94.227549999999994</v>
      </c>
      <c r="Z32" s="9">
        <v>1.8533299999999999</v>
      </c>
      <c r="AA32" s="9">
        <v>94.415999999999997</v>
      </c>
      <c r="AB32" s="9">
        <v>1.816263</v>
      </c>
      <c r="AC32" s="9">
        <v>94.604830000000007</v>
      </c>
      <c r="AD32" s="9">
        <v>1.779938</v>
      </c>
      <c r="AE32" s="9">
        <v>94.794039999999995</v>
      </c>
      <c r="AF32" s="9">
        <v>1.7443390000000001</v>
      </c>
      <c r="AG32" s="9">
        <v>93.27</v>
      </c>
      <c r="AH32" s="9">
        <v>1.7094529999999999</v>
      </c>
      <c r="AI32" s="9">
        <v>93.35</v>
      </c>
      <c r="AJ32" s="9">
        <v>1.6752640000000001</v>
      </c>
      <c r="AK32" s="9">
        <v>95.363950000000003</v>
      </c>
      <c r="AL32" s="9">
        <v>1.6417580000000001</v>
      </c>
      <c r="AM32" s="9">
        <v>95.554670000000002</v>
      </c>
      <c r="AN32" s="9">
        <v>1.6089230000000001</v>
      </c>
      <c r="AO32" s="9">
        <v>95.745779999999996</v>
      </c>
      <c r="AP32" s="9">
        <v>1.5767450000000001</v>
      </c>
      <c r="AQ32" s="9">
        <v>95.46</v>
      </c>
      <c r="AR32" s="9">
        <v>1.54521</v>
      </c>
      <c r="AS32" s="9">
        <v>95.78</v>
      </c>
      <c r="AT32" s="9">
        <v>1.5143059999999999</v>
      </c>
      <c r="AU32" s="9">
        <v>94.99</v>
      </c>
      <c r="AV32" s="9">
        <v>1.51</v>
      </c>
      <c r="AW32" s="9">
        <v>96.514049999999997</v>
      </c>
      <c r="AX32" s="9">
        <v>1.454339</v>
      </c>
      <c r="AY32" s="9">
        <v>95.15</v>
      </c>
      <c r="AZ32" s="9">
        <v>1.425252</v>
      </c>
      <c r="BA32" s="9">
        <v>96.900490000000005</v>
      </c>
      <c r="BB32" s="9">
        <v>1.396747</v>
      </c>
      <c r="BC32" s="9">
        <v>95.73</v>
      </c>
      <c r="BD32" s="9">
        <v>1.41</v>
      </c>
      <c r="BE32" s="9">
        <v>96.29</v>
      </c>
      <c r="BF32" s="9">
        <v>1.3414360000000001</v>
      </c>
      <c r="BG32" s="9">
        <v>96.01</v>
      </c>
      <c r="BH32" s="9">
        <v>1.32</v>
      </c>
      <c r="BI32" s="9">
        <v>95.87</v>
      </c>
    </row>
    <row r="33" spans="1:61">
      <c r="A33" s="8" t="s">
        <v>63</v>
      </c>
      <c r="B33" s="9">
        <v>2.5680510000000001</v>
      </c>
      <c r="C33" s="9">
        <v>92.797579999999996</v>
      </c>
      <c r="D33" s="9">
        <v>2.5166900000000001</v>
      </c>
      <c r="E33" s="9">
        <v>92.983180000000004</v>
      </c>
      <c r="F33" s="9">
        <v>2.4663560000000002</v>
      </c>
      <c r="G33" s="9">
        <v>93.169139999999999</v>
      </c>
      <c r="H33" s="9">
        <v>2.4170289999999999</v>
      </c>
      <c r="I33" s="9">
        <v>93.35548</v>
      </c>
      <c r="J33" s="9">
        <v>2.3686880000000001</v>
      </c>
      <c r="K33" s="9">
        <v>93.542190000000005</v>
      </c>
      <c r="L33" s="9">
        <v>2.3213149999999998</v>
      </c>
      <c r="M33" s="9">
        <v>93.729280000000003</v>
      </c>
      <c r="N33" s="9">
        <v>2.2748879999999998</v>
      </c>
      <c r="O33" s="9">
        <v>93.916740000000004</v>
      </c>
      <c r="P33" s="9">
        <v>2.2293910000000001</v>
      </c>
      <c r="Q33" s="9">
        <v>94.104569999999995</v>
      </c>
      <c r="R33" s="9">
        <v>2.1848030000000001</v>
      </c>
      <c r="S33" s="9">
        <v>94.292779999999993</v>
      </c>
      <c r="T33" s="9">
        <v>2.1411069999999999</v>
      </c>
      <c r="U33" s="9">
        <v>94.481369999999998</v>
      </c>
      <c r="V33" s="9">
        <v>2.0982850000000002</v>
      </c>
      <c r="W33" s="9">
        <v>94.670330000000007</v>
      </c>
      <c r="X33" s="9">
        <v>2.0563189999999998</v>
      </c>
      <c r="Y33" s="9">
        <v>94.859669999999994</v>
      </c>
      <c r="Z33" s="9">
        <v>2.0151919999999999</v>
      </c>
      <c r="AA33" s="9">
        <v>95.049390000000002</v>
      </c>
      <c r="AB33" s="9">
        <v>1.9748889999999999</v>
      </c>
      <c r="AC33" s="9">
        <v>95.239490000000004</v>
      </c>
      <c r="AD33" s="9">
        <v>1.9353910000000001</v>
      </c>
      <c r="AE33" s="9">
        <v>95.429969999999997</v>
      </c>
      <c r="AF33" s="9">
        <v>1.8966829999999999</v>
      </c>
      <c r="AG33" s="9">
        <v>95.620829999999998</v>
      </c>
      <c r="AH33" s="9">
        <v>1.858749</v>
      </c>
      <c r="AI33" s="9">
        <v>95.812070000000006</v>
      </c>
      <c r="AJ33" s="9">
        <v>1.821574</v>
      </c>
      <c r="AK33" s="9">
        <v>96.003690000000006</v>
      </c>
      <c r="AL33" s="9">
        <v>1.7851429999999999</v>
      </c>
      <c r="AM33" s="9">
        <v>96.195700000000002</v>
      </c>
      <c r="AN33" s="9">
        <v>1.7494400000000001</v>
      </c>
      <c r="AO33" s="9">
        <v>96.388090000000005</v>
      </c>
      <c r="AP33" s="9">
        <v>1.7144509999999999</v>
      </c>
      <c r="AQ33" s="9">
        <v>96.580870000000004</v>
      </c>
      <c r="AR33" s="9">
        <v>1.6801619999999999</v>
      </c>
      <c r="AS33" s="9">
        <v>96.774029999999996</v>
      </c>
      <c r="AT33" s="9">
        <v>1.6465590000000001</v>
      </c>
      <c r="AU33" s="9">
        <v>96.967579999999998</v>
      </c>
      <c r="AV33" s="9">
        <v>1.6136280000000001</v>
      </c>
      <c r="AW33" s="9">
        <v>97.161510000000007</v>
      </c>
      <c r="AX33" s="9">
        <v>1.71</v>
      </c>
      <c r="AY33" s="9">
        <v>97.355829999999997</v>
      </c>
      <c r="AZ33" s="9">
        <v>1.549728</v>
      </c>
      <c r="BA33" s="9">
        <v>97.550550000000001</v>
      </c>
      <c r="BB33" s="9">
        <v>1.518734</v>
      </c>
      <c r="BC33" s="9">
        <v>97.745649999999998</v>
      </c>
      <c r="BD33" s="9">
        <v>1.488359</v>
      </c>
      <c r="BE33" s="9">
        <v>97.941140000000004</v>
      </c>
      <c r="BF33" s="9">
        <v>1.4585920000000001</v>
      </c>
      <c r="BG33" s="9">
        <v>98.137020000000007</v>
      </c>
      <c r="BH33" s="9">
        <v>1.44</v>
      </c>
      <c r="BI33" s="9">
        <v>98.333290000000005</v>
      </c>
    </row>
    <row r="34" spans="1:61">
      <c r="A34" s="8" t="s">
        <v>64</v>
      </c>
      <c r="B34" s="9">
        <v>2.7170190000000001</v>
      </c>
      <c r="C34" s="9">
        <v>88.821380000000005</v>
      </c>
      <c r="D34" s="9">
        <v>2.6626789999999998</v>
      </c>
      <c r="E34" s="9">
        <v>88.999030000000005</v>
      </c>
      <c r="F34" s="9">
        <v>2.6094249999999999</v>
      </c>
      <c r="G34" s="9">
        <v>89.177030000000002</v>
      </c>
      <c r="H34" s="9">
        <v>2.8</v>
      </c>
      <c r="I34" s="9">
        <v>89.355379999999997</v>
      </c>
      <c r="J34" s="9">
        <v>2.5060920000000002</v>
      </c>
      <c r="K34" s="9">
        <v>88.87</v>
      </c>
      <c r="L34" s="9">
        <v>2.4559700000000002</v>
      </c>
      <c r="M34" s="9">
        <v>89.713160000000002</v>
      </c>
      <c r="N34" s="9">
        <v>2.4068510000000001</v>
      </c>
      <c r="O34" s="9">
        <v>89.892579999999995</v>
      </c>
      <c r="P34" s="9">
        <v>2.358714</v>
      </c>
      <c r="Q34" s="9">
        <v>90.072370000000006</v>
      </c>
      <c r="R34" s="9">
        <v>2.3115389999999998</v>
      </c>
      <c r="S34" s="9">
        <v>90.252510000000001</v>
      </c>
      <c r="T34" s="9">
        <v>2.2653080000000001</v>
      </c>
      <c r="U34" s="9">
        <v>90.433019999999999</v>
      </c>
      <c r="V34" s="9">
        <v>2.220002</v>
      </c>
      <c r="W34" s="9">
        <v>90.613889999999998</v>
      </c>
      <c r="X34" s="9">
        <v>2.175602</v>
      </c>
      <c r="Y34" s="9">
        <v>90.795109999999994</v>
      </c>
      <c r="Z34" s="9">
        <v>2.4</v>
      </c>
      <c r="AA34" s="9">
        <v>90.976699999999994</v>
      </c>
      <c r="AB34" s="9">
        <v>2.089448</v>
      </c>
      <c r="AC34" s="9">
        <v>91.158659999999998</v>
      </c>
      <c r="AD34" s="9">
        <v>2.0476589999999999</v>
      </c>
      <c r="AE34" s="9">
        <v>91.340969999999999</v>
      </c>
      <c r="AF34" s="9">
        <v>2.0067059999999999</v>
      </c>
      <c r="AG34" s="9">
        <v>91.523660000000007</v>
      </c>
      <c r="AH34" s="9">
        <v>2.2000000000000002</v>
      </c>
      <c r="AI34" s="9">
        <v>91.706699999999998</v>
      </c>
      <c r="AJ34" s="9">
        <v>1.927241</v>
      </c>
      <c r="AK34" s="9">
        <v>91.890119999999996</v>
      </c>
      <c r="AL34" s="9">
        <v>1.8886959999999999</v>
      </c>
      <c r="AM34" s="9">
        <v>92.073899999999995</v>
      </c>
      <c r="AN34" s="9">
        <v>1.850922</v>
      </c>
      <c r="AO34" s="9">
        <v>92.258049999999997</v>
      </c>
      <c r="AP34" s="9">
        <v>1.813903</v>
      </c>
      <c r="AQ34" s="9">
        <v>92.44256</v>
      </c>
      <c r="AR34" s="9">
        <v>2</v>
      </c>
      <c r="AS34" s="9">
        <v>92.627449999999996</v>
      </c>
      <c r="AT34" s="9">
        <v>1.742073</v>
      </c>
      <c r="AU34" s="9">
        <v>91.75</v>
      </c>
      <c r="AV34" s="9">
        <v>1.7072309999999999</v>
      </c>
      <c r="AW34" s="9">
        <v>91.76</v>
      </c>
      <c r="AX34" s="9">
        <v>1.673087</v>
      </c>
      <c r="AY34" s="9">
        <v>93.18432</v>
      </c>
      <c r="AZ34" s="9">
        <v>1.6396250000000001</v>
      </c>
      <c r="BA34" s="9">
        <v>93.370689999999996</v>
      </c>
      <c r="BB34" s="9">
        <v>1.606833</v>
      </c>
      <c r="BC34" s="9">
        <v>92.36</v>
      </c>
      <c r="BD34" s="9">
        <v>1.87</v>
      </c>
      <c r="BE34" s="9">
        <v>93.744550000000004</v>
      </c>
      <c r="BF34" s="9">
        <v>1.543202</v>
      </c>
      <c r="BG34" s="9">
        <v>93.2</v>
      </c>
      <c r="BH34" s="9">
        <v>1.75</v>
      </c>
      <c r="BI34" s="9">
        <v>94.119900000000001</v>
      </c>
    </row>
    <row r="35" spans="1:61">
      <c r="A35" s="8" t="s">
        <v>65</v>
      </c>
      <c r="B35" s="9">
        <v>2.3283670000000001</v>
      </c>
      <c r="C35" s="9">
        <v>90.794759999999997</v>
      </c>
      <c r="D35" s="9">
        <v>2.2818000000000001</v>
      </c>
      <c r="E35" s="9">
        <v>90.976349999999996</v>
      </c>
      <c r="F35" s="9">
        <v>2.236164</v>
      </c>
      <c r="G35" s="9">
        <v>91.158299999999997</v>
      </c>
      <c r="H35" s="9">
        <v>2.2200000000000002</v>
      </c>
      <c r="I35" s="9">
        <v>92.12</v>
      </c>
      <c r="J35" s="9">
        <v>2.1476120000000001</v>
      </c>
      <c r="K35" s="9">
        <v>90.12</v>
      </c>
      <c r="L35" s="9">
        <v>2.14</v>
      </c>
      <c r="M35" s="9">
        <v>91.70635</v>
      </c>
      <c r="N35" s="9">
        <v>2.062567</v>
      </c>
      <c r="O35" s="9">
        <v>91.889759999999995</v>
      </c>
      <c r="P35" s="9">
        <v>2.021315</v>
      </c>
      <c r="Q35" s="9">
        <v>92.073539999999994</v>
      </c>
      <c r="R35" s="9">
        <v>1.9808889999999999</v>
      </c>
      <c r="S35" s="9">
        <v>92.257689999999997</v>
      </c>
      <c r="T35" s="9">
        <v>1.941271</v>
      </c>
      <c r="U35" s="9">
        <v>92.4422</v>
      </c>
      <c r="V35" s="9">
        <v>1.9024460000000001</v>
      </c>
      <c r="W35" s="9">
        <v>90.14</v>
      </c>
      <c r="X35" s="9">
        <v>1.8643970000000001</v>
      </c>
      <c r="Y35" s="9">
        <v>92.812340000000006</v>
      </c>
      <c r="Z35" s="9">
        <v>1.8271090000000001</v>
      </c>
      <c r="AA35" s="9">
        <v>92.997969999999995</v>
      </c>
      <c r="AB35" s="9">
        <v>1.790567</v>
      </c>
      <c r="AC35" s="9">
        <v>93.183959999999999</v>
      </c>
      <c r="AD35" s="9">
        <v>1.7547550000000001</v>
      </c>
      <c r="AE35" s="9">
        <v>92.78</v>
      </c>
      <c r="AF35" s="9">
        <v>1.71966</v>
      </c>
      <c r="AG35" s="9">
        <v>93.557069999999996</v>
      </c>
      <c r="AH35" s="9">
        <v>1.6852670000000001</v>
      </c>
      <c r="AI35" s="9">
        <v>93.744190000000003</v>
      </c>
      <c r="AJ35" s="9">
        <v>1.651562</v>
      </c>
      <c r="AK35" s="9">
        <v>93.931669999999997</v>
      </c>
      <c r="AL35" s="9">
        <v>1.64</v>
      </c>
      <c r="AM35" s="9">
        <v>93.26</v>
      </c>
      <c r="AN35" s="9">
        <v>1.58616</v>
      </c>
      <c r="AO35" s="9">
        <v>94.307779999999994</v>
      </c>
      <c r="AP35" s="9">
        <v>1.5544370000000001</v>
      </c>
      <c r="AQ35" s="9">
        <v>93.76</v>
      </c>
      <c r="AR35" s="9">
        <v>1.5233479999999999</v>
      </c>
      <c r="AS35" s="9">
        <v>93.71</v>
      </c>
      <c r="AT35" s="9">
        <v>1.4928809999999999</v>
      </c>
      <c r="AU35" s="9">
        <v>93.19</v>
      </c>
      <c r="AV35" s="9">
        <v>1.463023</v>
      </c>
      <c r="AW35" s="9">
        <v>95.064509999999999</v>
      </c>
      <c r="AX35" s="9">
        <v>1.4337629999999999</v>
      </c>
      <c r="AY35" s="9">
        <v>95.254630000000006</v>
      </c>
      <c r="AZ35" s="9">
        <v>1.44</v>
      </c>
      <c r="BA35" s="9">
        <v>93.21</v>
      </c>
      <c r="BB35" s="9">
        <v>1.376986</v>
      </c>
      <c r="BC35" s="9">
        <v>93.22</v>
      </c>
      <c r="BD35" s="9">
        <v>1.41</v>
      </c>
      <c r="BE35" s="9">
        <v>92.98</v>
      </c>
      <c r="BF35" s="9">
        <v>1.322457</v>
      </c>
      <c r="BG35" s="9">
        <v>93.17</v>
      </c>
      <c r="BH35" s="9">
        <v>1.41</v>
      </c>
      <c r="BI35" s="9">
        <v>94.32</v>
      </c>
    </row>
    <row r="36" spans="1:61">
      <c r="A36" s="8" t="s">
        <v>66</v>
      </c>
      <c r="B36" s="9">
        <v>2.7966549999999999</v>
      </c>
      <c r="C36" s="9">
        <v>87.635859999999994</v>
      </c>
      <c r="D36" s="9">
        <v>2.7407219999999999</v>
      </c>
      <c r="E36" s="9">
        <v>87.811139999999995</v>
      </c>
      <c r="F36" s="9">
        <v>2.685908</v>
      </c>
      <c r="G36" s="9">
        <v>87.986760000000004</v>
      </c>
      <c r="H36" s="9">
        <v>2.6321889999999999</v>
      </c>
      <c r="I36" s="9">
        <v>88.162729999999996</v>
      </c>
      <c r="J36" s="9">
        <v>2.7</v>
      </c>
      <c r="K36" s="9">
        <v>88.339060000000003</v>
      </c>
      <c r="L36" s="9">
        <v>2.527955</v>
      </c>
      <c r="M36" s="9">
        <v>88.515730000000005</v>
      </c>
      <c r="N36" s="9">
        <v>2.4773960000000002</v>
      </c>
      <c r="O36" s="9">
        <v>88.692769999999996</v>
      </c>
      <c r="P36" s="9">
        <v>2.427848</v>
      </c>
      <c r="Q36" s="9">
        <v>88.870149999999995</v>
      </c>
      <c r="R36" s="9">
        <v>2.3792909999999998</v>
      </c>
      <c r="S36" s="9">
        <v>89.047889999999995</v>
      </c>
      <c r="T36" s="9">
        <v>2.3317049999999999</v>
      </c>
      <c r="U36" s="9">
        <v>89.225989999999996</v>
      </c>
      <c r="V36" s="9">
        <v>2.2850709999999999</v>
      </c>
      <c r="W36" s="9">
        <v>89.404439999999994</v>
      </c>
      <c r="X36" s="9">
        <v>2.2393689999999999</v>
      </c>
      <c r="Y36" s="9">
        <v>89.583250000000007</v>
      </c>
      <c r="Z36" s="9">
        <v>2.194582</v>
      </c>
      <c r="AA36" s="9">
        <v>89.762420000000006</v>
      </c>
      <c r="AB36" s="9">
        <v>2.15069</v>
      </c>
      <c r="AC36" s="9">
        <v>89.941940000000002</v>
      </c>
      <c r="AD36" s="9">
        <v>2.1076769999999998</v>
      </c>
      <c r="AE36" s="9">
        <v>90.12182</v>
      </c>
      <c r="AF36" s="9">
        <v>2.0655230000000002</v>
      </c>
      <c r="AG36" s="9">
        <v>90.302070000000001</v>
      </c>
      <c r="AH36" s="9">
        <v>2.024213</v>
      </c>
      <c r="AI36" s="9">
        <v>90.482669999999999</v>
      </c>
      <c r="AJ36" s="9">
        <v>1.9837279999999999</v>
      </c>
      <c r="AK36" s="9">
        <v>90.663640000000001</v>
      </c>
      <c r="AL36" s="9">
        <v>1.9440539999999999</v>
      </c>
      <c r="AM36" s="9">
        <v>90.84496</v>
      </c>
      <c r="AN36" s="9">
        <v>1.905173</v>
      </c>
      <c r="AO36" s="9">
        <v>91.026650000000004</v>
      </c>
      <c r="AP36" s="9">
        <v>2.1</v>
      </c>
      <c r="AQ36" s="9">
        <v>90.76</v>
      </c>
      <c r="AR36" s="9">
        <v>1.829728</v>
      </c>
      <c r="AS36" s="9">
        <v>91.391130000000004</v>
      </c>
      <c r="AT36" s="9">
        <v>2.0499999999999998</v>
      </c>
      <c r="AU36" s="9">
        <v>91.573909999999998</v>
      </c>
      <c r="AV36" s="9">
        <v>1.757271</v>
      </c>
      <c r="AW36" s="9">
        <v>91.32</v>
      </c>
      <c r="AX36" s="9">
        <v>1.7221249999999999</v>
      </c>
      <c r="AY36" s="9">
        <v>91.940569999999994</v>
      </c>
      <c r="AZ36" s="9">
        <v>1.96</v>
      </c>
      <c r="BA36" s="9">
        <v>92.124449999999996</v>
      </c>
      <c r="BB36" s="9">
        <v>1.9</v>
      </c>
      <c r="BC36" s="9">
        <v>92.308700000000002</v>
      </c>
      <c r="BD36" s="9">
        <v>1.88</v>
      </c>
      <c r="BE36" s="9">
        <v>92.493319999999997</v>
      </c>
      <c r="BF36" s="9">
        <v>1.85</v>
      </c>
      <c r="BG36" s="9">
        <v>92.678299999999993</v>
      </c>
      <c r="BH36" s="9">
        <v>1.8</v>
      </c>
      <c r="BI36" s="9">
        <v>92.67</v>
      </c>
    </row>
    <row r="37" spans="1:61">
      <c r="A37" s="8" t="s">
        <v>67</v>
      </c>
      <c r="B37" s="9">
        <v>3.1539199999999998</v>
      </c>
      <c r="C37" s="9">
        <v>91.260159999999999</v>
      </c>
      <c r="D37" s="9">
        <v>3.0908419999999999</v>
      </c>
      <c r="E37" s="9">
        <v>91.442679999999996</v>
      </c>
      <c r="F37" s="9">
        <v>3.0290249999999999</v>
      </c>
      <c r="G37" s="9">
        <v>91.625569999999996</v>
      </c>
      <c r="H37" s="9">
        <v>2.9684439999999999</v>
      </c>
      <c r="I37" s="9">
        <v>91.808819999999997</v>
      </c>
      <c r="J37" s="9">
        <v>2.9090750000000001</v>
      </c>
      <c r="K37" s="9">
        <v>91.992440000000002</v>
      </c>
      <c r="L37" s="9">
        <v>2.8508939999999998</v>
      </c>
      <c r="M37" s="9">
        <v>92.176419999999993</v>
      </c>
      <c r="N37" s="9">
        <v>2.793876</v>
      </c>
      <c r="O37" s="9">
        <v>92.360770000000002</v>
      </c>
      <c r="P37" s="9">
        <v>2.7379980000000002</v>
      </c>
      <c r="Q37" s="9">
        <v>92.545500000000004</v>
      </c>
      <c r="R37" s="9">
        <v>2.6832379999999998</v>
      </c>
      <c r="S37" s="9">
        <v>92.730590000000007</v>
      </c>
      <c r="T37" s="9">
        <v>2.6295739999999999</v>
      </c>
      <c r="U37" s="9">
        <v>92.916049999999998</v>
      </c>
      <c r="V37" s="9">
        <v>2.5769820000000001</v>
      </c>
      <c r="W37" s="9">
        <v>93.101879999999994</v>
      </c>
      <c r="X37" s="9">
        <v>2.5254430000000001</v>
      </c>
      <c r="Y37" s="9">
        <v>93.288079999999994</v>
      </c>
      <c r="Z37" s="9">
        <v>2.4749340000000002</v>
      </c>
      <c r="AA37" s="9">
        <v>93.47466</v>
      </c>
      <c r="AB37" s="9">
        <v>2.4254349999999998</v>
      </c>
      <c r="AC37" s="9">
        <v>93.661609999999996</v>
      </c>
      <c r="AD37" s="9">
        <v>2.3769260000000001</v>
      </c>
      <c r="AE37" s="9">
        <v>93.848929999999996</v>
      </c>
      <c r="AF37" s="9">
        <v>2.3293879999999998</v>
      </c>
      <c r="AG37" s="9">
        <v>94.036630000000002</v>
      </c>
      <c r="AH37" s="9">
        <v>2.2827999999999999</v>
      </c>
      <c r="AI37" s="9">
        <v>93.23</v>
      </c>
      <c r="AJ37" s="9">
        <v>2.2371439999999998</v>
      </c>
      <c r="AK37" s="9">
        <v>94.413150000000002</v>
      </c>
      <c r="AL37" s="9">
        <v>2.1924009999999998</v>
      </c>
      <c r="AM37" s="9">
        <v>94.12</v>
      </c>
      <c r="AN37" s="9">
        <v>2.1485530000000002</v>
      </c>
      <c r="AO37" s="9">
        <v>94.791179999999997</v>
      </c>
      <c r="AP37" s="9">
        <v>2.1055820000000001</v>
      </c>
      <c r="AQ37" s="9">
        <v>94.78</v>
      </c>
      <c r="AR37" s="9">
        <v>2.0634700000000001</v>
      </c>
      <c r="AS37" s="9">
        <v>95.170730000000006</v>
      </c>
      <c r="AT37" s="9">
        <v>2.0222009999999999</v>
      </c>
      <c r="AU37" s="9">
        <v>95.361069999999998</v>
      </c>
      <c r="AV37" s="9">
        <v>1.981757</v>
      </c>
      <c r="AW37" s="9">
        <v>95.551789999999997</v>
      </c>
      <c r="AX37" s="9">
        <v>1.9421219999999999</v>
      </c>
      <c r="AY37" s="9">
        <v>94.97</v>
      </c>
      <c r="AZ37" s="9">
        <v>1.9032789999999999</v>
      </c>
      <c r="BA37" s="9">
        <v>95.934380000000004</v>
      </c>
      <c r="BB37" s="9">
        <v>1.8652139999999999</v>
      </c>
      <c r="BC37" s="9">
        <v>95.81</v>
      </c>
      <c r="BD37" s="9">
        <v>1.8279099999999999</v>
      </c>
      <c r="BE37" s="9">
        <v>96.3185</v>
      </c>
      <c r="BF37" s="9">
        <v>1.7913509999999999</v>
      </c>
      <c r="BG37" s="9">
        <v>94.34</v>
      </c>
      <c r="BH37" s="9">
        <v>1.77</v>
      </c>
      <c r="BI37" s="9">
        <v>95.41</v>
      </c>
    </row>
  </sheetData>
  <mergeCells count="30"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66" workbookViewId="0">
      <selection activeCell="H3" sqref="H3"/>
    </sheetView>
  </sheetViews>
  <sheetFormatPr defaultColWidth="9.109375" defaultRowHeight="14.4"/>
  <sheetData>
    <row r="1" spans="1:1">
      <c r="A1" t="s">
        <v>130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topLeftCell="A3" zoomScale="57" workbookViewId="0">
      <selection activeCell="F4" sqref="F4"/>
    </sheetView>
  </sheetViews>
  <sheetFormatPr defaultColWidth="9.109375" defaultRowHeight="14.4"/>
  <sheetData>
    <row r="1" spans="1:1">
      <c r="A1" t="s">
        <v>131</v>
      </c>
    </row>
    <row r="2" spans="1:1">
      <c r="A2" t="s">
        <v>132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>
      <selection activeCell="F19" sqref="F19"/>
    </sheetView>
  </sheetViews>
  <sheetFormatPr defaultColWidth="9.109375" defaultRowHeight="14.4"/>
  <cols>
    <col min="2" max="3" width="17.44140625" customWidth="1"/>
    <col min="4" max="4" width="24.109375" customWidth="1"/>
  </cols>
  <sheetData>
    <row r="1" spans="1:4">
      <c r="A1" t="s">
        <v>133</v>
      </c>
    </row>
    <row r="2" spans="1:4">
      <c r="A2" t="s">
        <v>134</v>
      </c>
    </row>
    <row r="5" spans="1:4" ht="15.6">
      <c r="A5" s="1" t="s">
        <v>98</v>
      </c>
      <c r="B5" s="2" t="s">
        <v>99</v>
      </c>
      <c r="C5" s="2" t="s">
        <v>100</v>
      </c>
      <c r="D5" s="4" t="s">
        <v>101</v>
      </c>
    </row>
    <row r="6" spans="1:4">
      <c r="A6" s="1" t="s">
        <v>102</v>
      </c>
      <c r="B6" s="1">
        <f>AVERAGE(tptday1)</f>
        <v>2.1506866285714299</v>
      </c>
      <c r="C6" s="1">
        <f>AVERAGE(tptq1)</f>
        <v>91.385729142857102</v>
      </c>
      <c r="D6" s="1">
        <f>_xlfn.STDEV.S(tptday1)</f>
        <v>0.50088178827996399</v>
      </c>
    </row>
    <row r="7" spans="1:4">
      <c r="A7" s="1" t="s">
        <v>103</v>
      </c>
      <c r="B7" s="1">
        <f>AVERAGE(tptday2)</f>
        <v>2.1132616571428602</v>
      </c>
      <c r="C7" s="1">
        <f>AVERAGE(tptq2)</f>
        <v>91.568501428571494</v>
      </c>
      <c r="D7" s="1">
        <f>_xlfn.STDEV.S(tptday2)</f>
        <v>0.48829660136617897</v>
      </c>
    </row>
    <row r="8" spans="1:4">
      <c r="A8" s="1" t="s">
        <v>104</v>
      </c>
      <c r="B8" s="1">
        <f>AVERAGE(tptday3)</f>
        <v>2.06589351428571</v>
      </c>
      <c r="C8" s="1">
        <f>AVERAGE(tptq3)</f>
        <v>91.751638</v>
      </c>
      <c r="D8" s="1">
        <f>_xlfn.STDEV.S(tptday3)</f>
        <v>0.47734526284924</v>
      </c>
    </row>
    <row r="9" spans="1:4">
      <c r="A9" s="1" t="s">
        <v>105</v>
      </c>
      <c r="B9" s="1">
        <f>AVERAGE(tptday4)</f>
        <v>2.0414078</v>
      </c>
      <c r="C9" s="1">
        <f>AVERAGE(tptq4)</f>
        <v>91.935884857142895</v>
      </c>
      <c r="D9" s="1">
        <f>_xlfn.STDEV.S(tptday4)</f>
        <v>0.479134740416993</v>
      </c>
    </row>
    <row r="10" spans="1:4">
      <c r="A10" s="1" t="s">
        <v>106</v>
      </c>
      <c r="B10" s="1">
        <f>AVERAGE(tptday5)</f>
        <v>2.0082555714285699</v>
      </c>
      <c r="C10" s="1">
        <f>AVERAGE(tptq5)</f>
        <v>91.920065714285698</v>
      </c>
      <c r="D10" s="1">
        <f>_xlfn.STDEV.S(tptday5)</f>
        <v>0.45172107428714697</v>
      </c>
    </row>
    <row r="11" spans="1:4">
      <c r="A11" s="1" t="s">
        <v>107</v>
      </c>
      <c r="B11" s="1">
        <f>AVERAGE(tptday6)</f>
        <v>1.9535951428571401</v>
      </c>
      <c r="C11" s="1">
        <f>AVERAGE(tptq6)</f>
        <v>92.303250000000006</v>
      </c>
      <c r="D11" s="1">
        <f>_xlfn.STDEV.S(tptday6)</f>
        <v>0.453599658167675</v>
      </c>
    </row>
    <row r="12" spans="1:4">
      <c r="A12" s="1" t="s">
        <v>108</v>
      </c>
      <c r="B12" s="1">
        <f>AVERAGE(tptday7)</f>
        <v>1.91750794285714</v>
      </c>
      <c r="C12" s="1">
        <f>AVERAGE(tptq7)</f>
        <v>92.464404285714295</v>
      </c>
      <c r="D12" s="1">
        <f>_xlfn.STDEV.S(tptday7)</f>
        <v>0.42832379122464798</v>
      </c>
    </row>
    <row r="13" spans="1:4">
      <c r="A13" s="1" t="s">
        <v>109</v>
      </c>
      <c r="B13" s="1">
        <f>AVERAGE(tptday8)</f>
        <v>1.87406031428571</v>
      </c>
      <c r="C13" s="1">
        <f>AVERAGE(tptq8)</f>
        <v>92.661167428571403</v>
      </c>
      <c r="D13" s="1">
        <f>_xlfn.STDEV.S(tptday8)</f>
        <v>0.42724812134731499</v>
      </c>
    </row>
    <row r="14" spans="1:4">
      <c r="A14" s="1" t="s">
        <v>110</v>
      </c>
      <c r="B14" s="1">
        <f>AVERAGE(tptday9)</f>
        <v>1.8287006571428599</v>
      </c>
      <c r="C14" s="1">
        <f>AVERAGE(tptq9)</f>
        <v>92.775435714285706</v>
      </c>
      <c r="D14" s="1">
        <f>_xlfn.STDEV.S(tptday9)</f>
        <v>0.42837999069496702</v>
      </c>
    </row>
    <row r="15" spans="1:4">
      <c r="A15" s="1" t="s">
        <v>111</v>
      </c>
      <c r="B15" s="1">
        <f>AVERAGE(tptday10)</f>
        <v>1.79993011428571</v>
      </c>
      <c r="C15" s="1">
        <f>AVERAGE(tptq10)</f>
        <v>92.957643142857094</v>
      </c>
      <c r="D15" s="1">
        <f>_xlfn.STDEV.S(tptday10)</f>
        <v>0.40668006493960401</v>
      </c>
    </row>
    <row r="16" spans="1:4">
      <c r="A16" s="1" t="s">
        <v>112</v>
      </c>
      <c r="B16" s="1">
        <f>AVERAGE(tptday11)</f>
        <v>1.78157377142857</v>
      </c>
      <c r="C16" s="1">
        <f>AVERAGE(tptq11)</f>
        <v>93.087545428571403</v>
      </c>
      <c r="D16" s="1">
        <f>_xlfn.STDEV.S(tptday11)</f>
        <v>0.40558788751790897</v>
      </c>
    </row>
    <row r="17" spans="1:4">
      <c r="A17" s="1" t="s">
        <v>113</v>
      </c>
      <c r="B17" s="1">
        <f>AVERAGE(tptday12)</f>
        <v>1.73122874285714</v>
      </c>
      <c r="C17" s="1">
        <f>AVERAGE(tptq12)</f>
        <v>93.333743142857102</v>
      </c>
      <c r="D17" s="1">
        <f>_xlfn.STDEV.S(tptday12)</f>
        <v>0.39691850952692898</v>
      </c>
    </row>
    <row r="18" spans="1:4">
      <c r="A18" s="1" t="s">
        <v>114</v>
      </c>
      <c r="B18" s="1">
        <f>AVERAGE(tptday13)</f>
        <v>1.70249831428571</v>
      </c>
      <c r="C18" s="1">
        <f>AVERAGE(tptq13)</f>
        <v>93.414434</v>
      </c>
      <c r="D18" s="1">
        <f>_xlfn.STDEV.S(tptday13)</f>
        <v>0.40283519612541102</v>
      </c>
    </row>
    <row r="19" spans="1:4">
      <c r="A19" s="1" t="s">
        <v>115</v>
      </c>
      <c r="B19" s="1">
        <f>AVERAGE(tptday14)</f>
        <v>1.66465914285714</v>
      </c>
      <c r="C19" s="1">
        <f>AVERAGE(tptq14)</f>
        <v>93.722237714285697</v>
      </c>
      <c r="D19" s="1">
        <f>_xlfn.STDEV.S(tptday14)</f>
        <v>0.38255775141509402</v>
      </c>
    </row>
    <row r="20" spans="1:4">
      <c r="A20" s="1" t="s">
        <v>116</v>
      </c>
      <c r="B20" s="1">
        <f>AVERAGE(tptday15)</f>
        <v>1.6370448</v>
      </c>
      <c r="C20" s="1">
        <f>AVERAGE(tptq15)</f>
        <v>93.696997428571393</v>
      </c>
      <c r="D20" s="1">
        <f>_xlfn.STDEV.S(tptday15)</f>
        <v>0.37049638868898099</v>
      </c>
    </row>
    <row r="21" spans="1:4">
      <c r="A21" s="1" t="s">
        <v>117</v>
      </c>
      <c r="B21" s="1">
        <f>AVERAGE(B6:B20)</f>
        <v>1.8846869409523801</v>
      </c>
      <c r="C21" s="1">
        <f>AVERAGE(C6:C20)</f>
        <v>92.598578495238101</v>
      </c>
      <c r="D21" s="1">
        <f>_xlfn.STDEV.S(tptday1)</f>
        <v>0.50088178827996399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"/>
  <sheetViews>
    <sheetView workbookViewId="0">
      <selection activeCell="N9" sqref="N9"/>
    </sheetView>
  </sheetViews>
  <sheetFormatPr defaultColWidth="9.109375" defaultRowHeight="14.4"/>
  <cols>
    <col min="1" max="1" width="13.5546875" customWidth="1"/>
    <col min="2" max="2" width="18.88671875" customWidth="1"/>
  </cols>
  <sheetData>
    <row r="1" spans="1:2">
      <c r="A1" t="s">
        <v>135</v>
      </c>
    </row>
    <row r="2" spans="1:2">
      <c r="A2" t="s">
        <v>136</v>
      </c>
    </row>
    <row r="4" spans="1:2">
      <c r="A4" s="1" t="s">
        <v>98</v>
      </c>
      <c r="B4" s="2" t="s">
        <v>99</v>
      </c>
    </row>
    <row r="5" spans="1:2">
      <c r="A5" s="1" t="s">
        <v>102</v>
      </c>
      <c r="B5" s="1">
        <f>AVERAGE(tptday1)</f>
        <v>2.1506866285714299</v>
      </c>
    </row>
    <row r="6" spans="1:2">
      <c r="A6" s="1" t="s">
        <v>103</v>
      </c>
      <c r="B6" s="1">
        <f>AVERAGE(tptday2)</f>
        <v>2.1132616571428602</v>
      </c>
    </row>
    <row r="7" spans="1:2">
      <c r="A7" s="1" t="s">
        <v>104</v>
      </c>
      <c r="B7" s="1">
        <f>AVERAGE(tptday3)</f>
        <v>2.06589351428571</v>
      </c>
    </row>
    <row r="8" spans="1:2">
      <c r="A8" s="1" t="s">
        <v>105</v>
      </c>
      <c r="B8" s="1">
        <f>AVERAGE(tptday4)</f>
        <v>2.0414078</v>
      </c>
    </row>
    <row r="9" spans="1:2">
      <c r="A9" s="1" t="s">
        <v>106</v>
      </c>
      <c r="B9" s="1">
        <f>AVERAGE(tptday5)</f>
        <v>2.0082555714285699</v>
      </c>
    </row>
    <row r="10" spans="1:2">
      <c r="A10" s="1" t="s">
        <v>107</v>
      </c>
      <c r="B10" s="1">
        <f>AVERAGE(tptday6)</f>
        <v>1.9535951428571401</v>
      </c>
    </row>
    <row r="11" spans="1:2">
      <c r="A11" s="1" t="s">
        <v>108</v>
      </c>
      <c r="B11" s="1">
        <f>AVERAGE(tptday7)</f>
        <v>1.91750794285714</v>
      </c>
    </row>
    <row r="12" spans="1:2">
      <c r="A12" s="1" t="s">
        <v>109</v>
      </c>
      <c r="B12" s="1">
        <f>AVERAGE(tptday8)</f>
        <v>1.87406031428571</v>
      </c>
    </row>
    <row r="13" spans="1:2">
      <c r="A13" s="1" t="s">
        <v>110</v>
      </c>
      <c r="B13" s="1">
        <f>AVERAGE(tptday9)</f>
        <v>1.8287006571428599</v>
      </c>
    </row>
    <row r="14" spans="1:2">
      <c r="A14" s="1" t="s">
        <v>111</v>
      </c>
      <c r="B14" s="1">
        <f>AVERAGE(tptday10)</f>
        <v>1.79993011428571</v>
      </c>
    </row>
    <row r="15" spans="1:2">
      <c r="A15" s="1" t="s">
        <v>112</v>
      </c>
      <c r="B15" s="1">
        <f>AVERAGE(tptday11)</f>
        <v>1.78157377142857</v>
      </c>
    </row>
    <row r="16" spans="1:2">
      <c r="A16" s="1" t="s">
        <v>113</v>
      </c>
      <c r="B16" s="1">
        <f>AVERAGE(tptday12)</f>
        <v>1.73122874285714</v>
      </c>
    </row>
    <row r="17" spans="1:2">
      <c r="A17" s="1" t="s">
        <v>114</v>
      </c>
      <c r="B17" s="1">
        <f>AVERAGE(tptday13)</f>
        <v>1.70249831428571</v>
      </c>
    </row>
    <row r="18" spans="1:2">
      <c r="A18" s="1" t="s">
        <v>115</v>
      </c>
      <c r="B18" s="1">
        <f>AVERAGE(tptday14)</f>
        <v>1.66465914285714</v>
      </c>
    </row>
    <row r="19" spans="1:2">
      <c r="A19" s="1" t="s">
        <v>116</v>
      </c>
      <c r="B19" s="1">
        <f>AVERAGE(tptday15)</f>
        <v>1.6370448</v>
      </c>
    </row>
    <row r="20" spans="1:2">
      <c r="A20" s="1" t="s">
        <v>117</v>
      </c>
      <c r="B20" s="3">
        <f>AVERAGE(B5:B19)</f>
        <v>1.8846869409523801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"/>
  <sheetViews>
    <sheetView tabSelected="1" workbookViewId="0">
      <selection activeCell="F3" sqref="F3"/>
    </sheetView>
  </sheetViews>
  <sheetFormatPr defaultColWidth="9.109375" defaultRowHeight="14.4"/>
  <sheetData>
    <row r="1" spans="1:1">
      <c r="A1" t="s">
        <v>137</v>
      </c>
    </row>
    <row r="2" spans="1:1">
      <c r="A2" t="s">
        <v>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H36"/>
  <sheetViews>
    <sheetView zoomScale="69" workbookViewId="0">
      <selection activeCell="C2" sqref="C2"/>
    </sheetView>
  </sheetViews>
  <sheetFormatPr defaultColWidth="9" defaultRowHeight="14.4"/>
  <cols>
    <col min="1" max="16310" width="9" style="6"/>
  </cols>
  <sheetData>
    <row r="1" spans="1:31" s="6" customFormat="1" ht="61.8">
      <c r="A1" s="7" t="s">
        <v>30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7" t="s">
        <v>87</v>
      </c>
      <c r="V1" s="7" t="s">
        <v>88</v>
      </c>
      <c r="W1" s="7" t="s">
        <v>89</v>
      </c>
      <c r="X1" s="7" t="s">
        <v>90</v>
      </c>
      <c r="Y1" s="7" t="s">
        <v>91</v>
      </c>
      <c r="Z1" s="7" t="s">
        <v>92</v>
      </c>
      <c r="AA1" s="7" t="s">
        <v>93</v>
      </c>
      <c r="AB1" s="7" t="s">
        <v>94</v>
      </c>
      <c r="AC1" s="7" t="s">
        <v>95</v>
      </c>
      <c r="AD1" s="7" t="s">
        <v>96</v>
      </c>
      <c r="AE1" s="10" t="s">
        <v>97</v>
      </c>
    </row>
    <row r="2" spans="1:31" s="6" customFormat="1">
      <c r="A2" s="8" t="s">
        <v>33</v>
      </c>
      <c r="B2" s="9">
        <v>2.6679439999999999</v>
      </c>
      <c r="C2" s="9">
        <v>88.523259999999993</v>
      </c>
      <c r="D2" s="9">
        <v>2.6145849999999999</v>
      </c>
      <c r="E2" s="9">
        <v>88.700299999999999</v>
      </c>
      <c r="F2" s="9">
        <v>2.5622929999999999</v>
      </c>
      <c r="G2" s="9">
        <v>88.877700000000004</v>
      </c>
      <c r="H2" s="9">
        <v>2.511047</v>
      </c>
      <c r="I2" s="9">
        <v>89.055459999999997</v>
      </c>
      <c r="J2" s="9">
        <v>2.5099999999999998</v>
      </c>
      <c r="K2" s="9">
        <v>89.23357</v>
      </c>
      <c r="L2" s="9">
        <v>2.41161</v>
      </c>
      <c r="M2" s="9">
        <v>89.412040000000005</v>
      </c>
      <c r="N2" s="9">
        <v>2.37</v>
      </c>
      <c r="O2" s="9">
        <v>89.590860000000006</v>
      </c>
      <c r="P2" s="9">
        <v>2.3161100000000001</v>
      </c>
      <c r="Q2" s="9">
        <v>89.770039999999995</v>
      </c>
      <c r="R2" s="9">
        <v>2.2697880000000001</v>
      </c>
      <c r="S2" s="9">
        <v>89.949579999999997</v>
      </c>
      <c r="T2" s="9">
        <v>2.2243919999999999</v>
      </c>
      <c r="U2" s="9">
        <v>90.129480000000001</v>
      </c>
      <c r="V2" s="9">
        <v>2.1799040000000001</v>
      </c>
      <c r="W2" s="9">
        <v>90.309740000000005</v>
      </c>
      <c r="X2" s="9">
        <v>2.1363059999999998</v>
      </c>
      <c r="Y2" s="9">
        <v>90.490359999999995</v>
      </c>
      <c r="Z2" s="9">
        <v>2.0935800000000002</v>
      </c>
      <c r="AA2" s="9">
        <v>91.28</v>
      </c>
      <c r="AB2" s="9">
        <v>2.0517089999999998</v>
      </c>
      <c r="AC2" s="9">
        <v>90.852689999999996</v>
      </c>
      <c r="AD2" s="9">
        <v>2.0299999999999998</v>
      </c>
      <c r="AE2" s="9">
        <v>91.034390000000002</v>
      </c>
    </row>
    <row r="3" spans="1:31" s="6" customFormat="1">
      <c r="A3" s="8" t="s">
        <v>34</v>
      </c>
      <c r="B3" s="9">
        <v>1.913883</v>
      </c>
      <c r="C3" s="9">
        <v>91.823849999999993</v>
      </c>
      <c r="D3" s="9">
        <v>1.875605</v>
      </c>
      <c r="E3" s="9">
        <v>92.007499999999993</v>
      </c>
      <c r="F3" s="9">
        <v>1.838093</v>
      </c>
      <c r="G3" s="9">
        <v>92.191519999999997</v>
      </c>
      <c r="H3" s="9">
        <v>1.82</v>
      </c>
      <c r="I3" s="9">
        <v>92.375900000000001</v>
      </c>
      <c r="J3" s="9">
        <v>1.7653049999999999</v>
      </c>
      <c r="K3" s="9">
        <v>91.19</v>
      </c>
      <c r="L3" s="9">
        <v>1.7299990000000001</v>
      </c>
      <c r="M3" s="9">
        <v>92.745769999999993</v>
      </c>
      <c r="N3" s="9">
        <v>1.71</v>
      </c>
      <c r="O3" s="9">
        <v>92.931259999999995</v>
      </c>
      <c r="P3" s="9">
        <v>1.71</v>
      </c>
      <c r="Q3" s="9">
        <v>92.98</v>
      </c>
      <c r="R3" s="9">
        <v>1.628261</v>
      </c>
      <c r="S3" s="9">
        <v>93.303359999999998</v>
      </c>
      <c r="T3" s="9">
        <v>1.595696</v>
      </c>
      <c r="U3" s="9">
        <v>91.9</v>
      </c>
      <c r="V3" s="9">
        <v>1.563782</v>
      </c>
      <c r="W3" s="9">
        <v>92.15</v>
      </c>
      <c r="X3" s="9">
        <v>1.5325059999999999</v>
      </c>
      <c r="Y3" s="9">
        <v>93.8643</v>
      </c>
      <c r="Z3" s="9">
        <v>1.5018560000000001</v>
      </c>
      <c r="AA3" s="9">
        <v>93.24</v>
      </c>
      <c r="AB3" s="9">
        <v>1.471819</v>
      </c>
      <c r="AC3" s="9">
        <v>94.240129999999994</v>
      </c>
      <c r="AD3" s="9">
        <v>1.4423820000000001</v>
      </c>
      <c r="AE3" s="9">
        <v>92.98</v>
      </c>
    </row>
    <row r="4" spans="1:31" s="6" customFormat="1">
      <c r="A4" s="8" t="s">
        <v>35</v>
      </c>
      <c r="B4" s="9">
        <v>2.26349</v>
      </c>
      <c r="C4" s="9">
        <v>95.033379999999994</v>
      </c>
      <c r="D4" s="9">
        <v>2.2182200000000001</v>
      </c>
      <c r="E4" s="9">
        <v>95.22345</v>
      </c>
      <c r="F4" s="9">
        <v>2.1</v>
      </c>
      <c r="G4" s="9">
        <v>95.413899999999998</v>
      </c>
      <c r="H4" s="9">
        <v>2.130379</v>
      </c>
      <c r="I4" s="9">
        <v>95.604730000000004</v>
      </c>
      <c r="J4" s="9">
        <v>2.087771</v>
      </c>
      <c r="K4" s="9">
        <v>95.795929999999998</v>
      </c>
      <c r="L4" s="9">
        <v>2.0460159999999998</v>
      </c>
      <c r="M4" s="9">
        <v>95.987530000000007</v>
      </c>
      <c r="N4" s="9">
        <v>2.0050949999999998</v>
      </c>
      <c r="O4" s="9">
        <v>96.179500000000004</v>
      </c>
      <c r="P4" s="9">
        <v>1.964993</v>
      </c>
      <c r="Q4" s="9">
        <v>96.371859999999998</v>
      </c>
      <c r="R4" s="9">
        <v>1.9256930000000001</v>
      </c>
      <c r="S4" s="9">
        <v>96.564599999999999</v>
      </c>
      <c r="T4" s="9">
        <v>1.8871800000000001</v>
      </c>
      <c r="U4" s="9">
        <v>96.757729999999995</v>
      </c>
      <c r="V4" s="9">
        <v>1.8494360000000001</v>
      </c>
      <c r="W4" s="9">
        <v>95.98</v>
      </c>
      <c r="X4" s="9">
        <v>1.8124469999999999</v>
      </c>
      <c r="Y4" s="9">
        <v>95.68</v>
      </c>
      <c r="Z4" s="9">
        <v>1.83</v>
      </c>
      <c r="AA4" s="9">
        <v>97.339439999999996</v>
      </c>
      <c r="AB4" s="9">
        <v>1.7406740000000001</v>
      </c>
      <c r="AC4" s="9">
        <v>97.534120000000001</v>
      </c>
      <c r="AD4" s="9">
        <v>1.7058610000000001</v>
      </c>
      <c r="AE4" s="9">
        <v>96.52</v>
      </c>
    </row>
    <row r="5" spans="1:31" s="6" customFormat="1">
      <c r="A5" s="8" t="s">
        <v>36</v>
      </c>
      <c r="B5" s="9">
        <v>2.1639409999999999</v>
      </c>
      <c r="C5" s="9">
        <v>93.710989999999995</v>
      </c>
      <c r="D5" s="9">
        <v>2.1206619999999998</v>
      </c>
      <c r="E5" s="9">
        <v>93.898420000000002</v>
      </c>
      <c r="F5" s="9">
        <v>2.078249</v>
      </c>
      <c r="G5" s="9">
        <v>94.086209999999994</v>
      </c>
      <c r="H5" s="9">
        <v>2.0366840000000002</v>
      </c>
      <c r="I5" s="9">
        <v>94.274379999999994</v>
      </c>
      <c r="J5" s="9">
        <v>1.9959499999999999</v>
      </c>
      <c r="K5" s="9">
        <v>94.46293</v>
      </c>
      <c r="L5" s="9">
        <v>1.9560310000000001</v>
      </c>
      <c r="M5" s="9">
        <v>94.651859999999999</v>
      </c>
      <c r="N5" s="9">
        <v>1.916911</v>
      </c>
      <c r="O5" s="9">
        <v>94.841160000000002</v>
      </c>
      <c r="P5" s="9">
        <v>1.878573</v>
      </c>
      <c r="Q5" s="9">
        <v>95.030850000000001</v>
      </c>
      <c r="R5" s="9">
        <v>1.8410010000000001</v>
      </c>
      <c r="S5" s="9">
        <v>95.220910000000003</v>
      </c>
      <c r="T5" s="9">
        <v>1.804181</v>
      </c>
      <c r="U5" s="9">
        <v>95.411349999999999</v>
      </c>
      <c r="V5" s="9">
        <v>1.7680979999999999</v>
      </c>
      <c r="W5" s="9">
        <v>95.602170000000001</v>
      </c>
      <c r="X5" s="9">
        <v>1.7327360000000001</v>
      </c>
      <c r="Y5" s="9">
        <v>95.793379999999999</v>
      </c>
      <c r="Z5" s="9">
        <v>1.698081</v>
      </c>
      <c r="AA5" s="9">
        <v>95.984960000000001</v>
      </c>
      <c r="AB5" s="9">
        <v>1.6641189999999999</v>
      </c>
      <c r="AC5" s="9">
        <v>96.176929999999999</v>
      </c>
      <c r="AD5" s="9">
        <v>1.6308370000000001</v>
      </c>
      <c r="AE5" s="9">
        <v>96.369290000000007</v>
      </c>
    </row>
    <row r="6" spans="1:31" s="6" customFormat="1">
      <c r="A6" s="8" t="s">
        <v>37</v>
      </c>
      <c r="B6" s="9">
        <v>2.4788779999999999</v>
      </c>
      <c r="C6" s="9">
        <v>87.609369999999998</v>
      </c>
      <c r="D6" s="9">
        <v>2.4293010000000002</v>
      </c>
      <c r="E6" s="9">
        <v>87.784589999999994</v>
      </c>
      <c r="F6" s="9">
        <v>2.3807149999999999</v>
      </c>
      <c r="G6" s="9">
        <v>87.960160000000002</v>
      </c>
      <c r="H6" s="9">
        <v>2.3331</v>
      </c>
      <c r="I6" s="9">
        <v>88.136080000000007</v>
      </c>
      <c r="J6" s="9">
        <v>2.286438</v>
      </c>
      <c r="K6" s="9">
        <v>88.312349999999995</v>
      </c>
      <c r="L6" s="9">
        <v>2.2999999999999998</v>
      </c>
      <c r="M6" s="9">
        <v>88.488969999999995</v>
      </c>
      <c r="N6" s="9">
        <v>2.1958950000000002</v>
      </c>
      <c r="O6" s="9">
        <v>88.665949999999995</v>
      </c>
      <c r="P6" s="9">
        <v>2.1519780000000002</v>
      </c>
      <c r="Q6" s="9">
        <v>88.843279999999993</v>
      </c>
      <c r="R6" s="9">
        <v>2.1089380000000002</v>
      </c>
      <c r="S6" s="9">
        <v>89.020970000000005</v>
      </c>
      <c r="T6" s="9">
        <v>2.0667589999999998</v>
      </c>
      <c r="U6" s="9">
        <v>89.199010000000001</v>
      </c>
      <c r="V6" s="9">
        <v>2.0254240000000001</v>
      </c>
      <c r="W6" s="9">
        <v>89.377409999999998</v>
      </c>
      <c r="X6" s="9">
        <v>1.9849159999999999</v>
      </c>
      <c r="Y6" s="9">
        <v>89.556160000000006</v>
      </c>
      <c r="Z6" s="9">
        <v>1.945217</v>
      </c>
      <c r="AA6" s="9">
        <v>89.735280000000003</v>
      </c>
      <c r="AB6" s="9">
        <v>1.96</v>
      </c>
      <c r="AC6" s="9">
        <v>89.914749999999998</v>
      </c>
      <c r="AD6" s="9">
        <v>1.868187</v>
      </c>
      <c r="AE6" s="9">
        <v>90.094579999999993</v>
      </c>
    </row>
    <row r="7" spans="1:31" s="6" customFormat="1">
      <c r="A7" s="8" t="s">
        <v>38</v>
      </c>
      <c r="B7" s="9">
        <v>2.6574900000000001</v>
      </c>
      <c r="C7" s="9">
        <v>95.330839999999995</v>
      </c>
      <c r="D7" s="9">
        <v>2.6043400000000001</v>
      </c>
      <c r="E7" s="9">
        <v>95.521500000000003</v>
      </c>
      <c r="F7" s="9">
        <v>2.552254</v>
      </c>
      <c r="G7" s="9">
        <v>95.712540000000004</v>
      </c>
      <c r="H7" s="9">
        <v>2.5012080000000001</v>
      </c>
      <c r="I7" s="9">
        <v>95.903970000000001</v>
      </c>
      <c r="J7" s="9">
        <v>2.451184</v>
      </c>
      <c r="K7" s="9">
        <v>96.095780000000005</v>
      </c>
      <c r="L7" s="9">
        <v>2.402161</v>
      </c>
      <c r="M7" s="9">
        <v>96.287970000000001</v>
      </c>
      <c r="N7" s="9">
        <v>2.354117</v>
      </c>
      <c r="O7" s="9">
        <v>96.480540000000005</v>
      </c>
      <c r="P7" s="9">
        <v>2.3070349999999999</v>
      </c>
      <c r="Q7" s="9">
        <v>96.673509999999993</v>
      </c>
      <c r="R7" s="9">
        <v>2.260894</v>
      </c>
      <c r="S7" s="9">
        <v>95.53</v>
      </c>
      <c r="T7" s="9">
        <v>2.2156760000000002</v>
      </c>
      <c r="U7" s="9">
        <v>96.21</v>
      </c>
      <c r="V7" s="9">
        <v>2.1713629999999999</v>
      </c>
      <c r="W7" s="9">
        <v>97.254710000000003</v>
      </c>
      <c r="X7" s="9">
        <v>2.127936</v>
      </c>
      <c r="Y7" s="9">
        <v>97.449219999999997</v>
      </c>
      <c r="Z7" s="9">
        <v>2.0853769999999998</v>
      </c>
      <c r="AA7" s="9">
        <v>97.644120000000001</v>
      </c>
      <c r="AB7" s="9">
        <v>2.043669</v>
      </c>
      <c r="AC7" s="9">
        <v>97.839399999999998</v>
      </c>
      <c r="AD7" s="9">
        <v>2.002796</v>
      </c>
      <c r="AE7" s="9">
        <v>98.035079999999994</v>
      </c>
    </row>
    <row r="8" spans="1:31" s="6" customFormat="1">
      <c r="A8" s="8" t="s">
        <v>39</v>
      </c>
      <c r="B8" s="9">
        <v>1.1000000000000001</v>
      </c>
      <c r="C8" s="9">
        <v>89.882940000000005</v>
      </c>
      <c r="D8" s="9">
        <v>1.1000000000000001</v>
      </c>
      <c r="E8" s="9">
        <v>90.062709999999996</v>
      </c>
      <c r="F8" s="9">
        <v>1.1000000000000001</v>
      </c>
      <c r="G8" s="9">
        <v>90.242829999999998</v>
      </c>
      <c r="H8" s="9">
        <v>1</v>
      </c>
      <c r="I8" s="9">
        <v>90.423320000000004</v>
      </c>
      <c r="J8" s="9">
        <v>1.1000000000000001</v>
      </c>
      <c r="K8" s="9">
        <v>90.604159999999993</v>
      </c>
      <c r="L8" s="9">
        <v>1</v>
      </c>
      <c r="M8" s="9">
        <v>90.78537</v>
      </c>
      <c r="N8" s="9">
        <v>1.2</v>
      </c>
      <c r="O8" s="9">
        <v>90.966939999999994</v>
      </c>
      <c r="P8" s="9">
        <v>1.1000000000000001</v>
      </c>
      <c r="Q8" s="9">
        <v>91.148880000000005</v>
      </c>
      <c r="R8" s="9">
        <v>0.9</v>
      </c>
      <c r="S8" s="9">
        <v>91.33117</v>
      </c>
      <c r="T8" s="9">
        <v>0.95</v>
      </c>
      <c r="U8" s="9">
        <v>91.513840000000002</v>
      </c>
      <c r="V8" s="9">
        <v>1.1000000000000001</v>
      </c>
      <c r="W8" s="9">
        <v>91.696860000000001</v>
      </c>
      <c r="X8" s="9">
        <v>1</v>
      </c>
      <c r="Y8" s="9">
        <v>91.880260000000007</v>
      </c>
      <c r="Z8" s="9">
        <v>0.8</v>
      </c>
      <c r="AA8" s="9">
        <v>92.064019999999999</v>
      </c>
      <c r="AB8" s="9">
        <v>0.95</v>
      </c>
      <c r="AC8" s="9">
        <v>92.248149999999995</v>
      </c>
      <c r="AD8" s="9">
        <v>0.92</v>
      </c>
      <c r="AE8" s="9">
        <v>92.432640000000006</v>
      </c>
    </row>
    <row r="9" spans="1:31" s="6" customFormat="1">
      <c r="A9" s="8" t="s">
        <v>40</v>
      </c>
      <c r="B9" s="9">
        <v>1.003835</v>
      </c>
      <c r="C9" s="9">
        <v>90.083839999999995</v>
      </c>
      <c r="D9" s="9">
        <v>0.98375800000000002</v>
      </c>
      <c r="E9" s="9">
        <v>90.264009999999999</v>
      </c>
      <c r="F9" s="9">
        <v>0.96408300000000002</v>
      </c>
      <c r="G9" s="9">
        <v>90.444540000000003</v>
      </c>
      <c r="H9" s="9">
        <v>0.94480200000000003</v>
      </c>
      <c r="I9" s="9">
        <v>90.625429999999994</v>
      </c>
      <c r="J9" s="9">
        <v>1.1000000000000001</v>
      </c>
      <c r="K9" s="9">
        <v>90.80668</v>
      </c>
      <c r="L9" s="9">
        <v>0.90738799999999997</v>
      </c>
      <c r="M9" s="9">
        <v>90.988290000000006</v>
      </c>
      <c r="N9" s="9">
        <v>0.95</v>
      </c>
      <c r="O9" s="9">
        <v>91.170270000000002</v>
      </c>
      <c r="P9" s="9">
        <v>0.87145499999999998</v>
      </c>
      <c r="Q9" s="9">
        <v>91.352609999999999</v>
      </c>
      <c r="R9" s="9">
        <v>0.85402599999999995</v>
      </c>
      <c r="S9" s="9">
        <v>91.535309999999996</v>
      </c>
      <c r="T9" s="9">
        <v>0.97</v>
      </c>
      <c r="U9" s="9">
        <v>91.718379999999996</v>
      </c>
      <c r="V9" s="9">
        <v>0.82020599999999999</v>
      </c>
      <c r="W9" s="9">
        <v>91.901820000000001</v>
      </c>
      <c r="X9" s="9">
        <v>0.80380200000000002</v>
      </c>
      <c r="Y9" s="9">
        <v>92.085629999999995</v>
      </c>
      <c r="Z9" s="9">
        <v>0.87</v>
      </c>
      <c r="AA9" s="9">
        <v>92.269800000000004</v>
      </c>
      <c r="AB9" s="9">
        <v>0.77197199999999999</v>
      </c>
      <c r="AC9" s="9">
        <v>92.454340000000002</v>
      </c>
      <c r="AD9" s="9">
        <v>0.92</v>
      </c>
      <c r="AE9" s="9">
        <v>92.639240000000001</v>
      </c>
    </row>
    <row r="10" spans="1:31" s="6" customFormat="1">
      <c r="A10" s="8" t="s">
        <v>41</v>
      </c>
      <c r="B10" s="9">
        <v>1.8394539999999999</v>
      </c>
      <c r="C10" s="9">
        <v>93.455870000000004</v>
      </c>
      <c r="D10" s="9">
        <v>1.83</v>
      </c>
      <c r="E10" s="9">
        <v>93.642780000000002</v>
      </c>
      <c r="F10" s="9">
        <v>1.81</v>
      </c>
      <c r="G10" s="9">
        <v>93.830070000000006</v>
      </c>
      <c r="H10" s="9">
        <v>1.7312799999999999</v>
      </c>
      <c r="I10" s="9">
        <v>94.01773</v>
      </c>
      <c r="J10" s="9">
        <v>1.73</v>
      </c>
      <c r="K10" s="9">
        <v>93.23</v>
      </c>
      <c r="L10" s="9">
        <v>1.6627209999999999</v>
      </c>
      <c r="M10" s="9">
        <v>94.394180000000006</v>
      </c>
      <c r="N10" s="9">
        <v>1.6294660000000001</v>
      </c>
      <c r="O10" s="9">
        <v>94.42</v>
      </c>
      <c r="P10" s="9">
        <v>1.5968770000000001</v>
      </c>
      <c r="Q10" s="9">
        <v>94.772130000000004</v>
      </c>
      <c r="R10" s="9">
        <v>1.56494</v>
      </c>
      <c r="S10" s="9">
        <v>94.961680000000001</v>
      </c>
      <c r="T10" s="9">
        <v>1.533641</v>
      </c>
      <c r="U10" s="9">
        <v>95.151600000000002</v>
      </c>
      <c r="V10" s="9">
        <v>1.5029680000000001</v>
      </c>
      <c r="W10" s="9">
        <v>95.341899999999995</v>
      </c>
      <c r="X10" s="9">
        <v>1.472909</v>
      </c>
      <c r="Y10" s="9">
        <v>95.532589999999999</v>
      </c>
      <c r="Z10" s="9">
        <v>1.4434499999999999</v>
      </c>
      <c r="AA10" s="9">
        <v>94.96</v>
      </c>
      <c r="AB10" s="9">
        <v>1.4145810000000001</v>
      </c>
      <c r="AC10" s="9">
        <v>95.02</v>
      </c>
      <c r="AD10" s="9">
        <v>1.38629</v>
      </c>
      <c r="AE10" s="9">
        <v>96.106930000000006</v>
      </c>
    </row>
    <row r="11" spans="1:31" s="6" customFormat="1">
      <c r="A11" s="8" t="s">
        <v>42</v>
      </c>
      <c r="B11" s="9">
        <v>2.2528920000000001</v>
      </c>
      <c r="C11" s="9">
        <v>94.637230000000002</v>
      </c>
      <c r="D11" s="9">
        <v>2.2078340000000001</v>
      </c>
      <c r="E11" s="9">
        <v>94.826509999999999</v>
      </c>
      <c r="F11" s="9">
        <v>2.1636769999999999</v>
      </c>
      <c r="G11" s="9">
        <v>95.016159999999999</v>
      </c>
      <c r="H11" s="9">
        <v>2.1204040000000002</v>
      </c>
      <c r="I11" s="9">
        <v>95.206190000000007</v>
      </c>
      <c r="J11" s="9">
        <v>2.12</v>
      </c>
      <c r="K11" s="9">
        <v>94.97</v>
      </c>
      <c r="L11" s="9">
        <v>2.13</v>
      </c>
      <c r="M11" s="9">
        <v>95.587400000000002</v>
      </c>
      <c r="N11" s="9">
        <v>2.12</v>
      </c>
      <c r="O11" s="9">
        <v>95.778570000000002</v>
      </c>
      <c r="P11" s="9">
        <v>1.9557929999999999</v>
      </c>
      <c r="Q11" s="9">
        <v>95.970129999999997</v>
      </c>
      <c r="R11" s="9">
        <v>1.916677</v>
      </c>
      <c r="S11" s="9">
        <v>95.54</v>
      </c>
      <c r="T11" s="9">
        <v>1.878344</v>
      </c>
      <c r="U11" s="9">
        <v>96.354399999999998</v>
      </c>
      <c r="V11" s="9">
        <v>1.8407770000000001</v>
      </c>
      <c r="W11" s="9">
        <v>96.5471</v>
      </c>
      <c r="X11" s="9">
        <v>1.8039609999999999</v>
      </c>
      <c r="Y11" s="9">
        <v>96.740200000000002</v>
      </c>
      <c r="Z11" s="9">
        <v>1.81</v>
      </c>
      <c r="AA11" s="9">
        <v>95.55</v>
      </c>
      <c r="AB11" s="9">
        <v>1.732524</v>
      </c>
      <c r="AC11" s="9">
        <v>97.127549999999999</v>
      </c>
      <c r="AD11" s="9">
        <v>1.6978740000000001</v>
      </c>
      <c r="AE11" s="9">
        <v>96.52</v>
      </c>
    </row>
    <row r="12" spans="1:31" s="6" customFormat="1">
      <c r="A12" s="8" t="s">
        <v>43</v>
      </c>
      <c r="B12" s="9">
        <v>1.968869</v>
      </c>
      <c r="C12" s="9">
        <v>91.048349999999999</v>
      </c>
      <c r="D12" s="9">
        <v>1.929492</v>
      </c>
      <c r="E12" s="9">
        <v>91.230450000000005</v>
      </c>
      <c r="F12" s="9">
        <v>1.8909020000000001</v>
      </c>
      <c r="G12" s="9">
        <v>91.412909999999997</v>
      </c>
      <c r="H12" s="9">
        <v>1.91</v>
      </c>
      <c r="I12" s="9">
        <v>91.595740000000006</v>
      </c>
      <c r="J12" s="9">
        <v>1.89</v>
      </c>
      <c r="K12" s="9">
        <v>91.778930000000003</v>
      </c>
      <c r="L12" s="9">
        <v>1.7797019999999999</v>
      </c>
      <c r="M12" s="9">
        <v>91.962479999999999</v>
      </c>
      <c r="N12" s="9">
        <v>1.744108</v>
      </c>
      <c r="O12" s="9">
        <v>92.146410000000003</v>
      </c>
      <c r="P12" s="9">
        <v>1.7092259999999999</v>
      </c>
      <c r="Q12" s="9">
        <v>92.330699999999993</v>
      </c>
      <c r="R12" s="9">
        <v>1.675041</v>
      </c>
      <c r="S12" s="9">
        <v>92.515360000000001</v>
      </c>
      <c r="T12" s="9">
        <v>1.64154</v>
      </c>
      <c r="U12" s="9">
        <v>92.700389999999999</v>
      </c>
      <c r="V12" s="9">
        <v>1.6087100000000001</v>
      </c>
      <c r="W12" s="9">
        <v>92.885800000000003</v>
      </c>
      <c r="X12" s="9">
        <v>1.576535</v>
      </c>
      <c r="Y12" s="9">
        <v>93.071569999999994</v>
      </c>
      <c r="Z12" s="9">
        <v>1.62</v>
      </c>
      <c r="AA12" s="9">
        <v>93.257710000000003</v>
      </c>
      <c r="AB12" s="9">
        <v>1.514105</v>
      </c>
      <c r="AC12" s="9">
        <v>93.444230000000005</v>
      </c>
      <c r="AD12" s="9">
        <v>1.4838229999999999</v>
      </c>
      <c r="AE12" s="9">
        <v>93.42</v>
      </c>
    </row>
    <row r="13" spans="1:31" s="6" customFormat="1">
      <c r="A13" s="8" t="s">
        <v>44</v>
      </c>
      <c r="B13" s="9">
        <v>2.1090339999999999</v>
      </c>
      <c r="C13" s="9">
        <v>91.227140000000006</v>
      </c>
      <c r="D13" s="9">
        <v>2.0668540000000002</v>
      </c>
      <c r="E13" s="9">
        <v>91.409599999999998</v>
      </c>
      <c r="F13" s="9">
        <v>2.0255169999999998</v>
      </c>
      <c r="G13" s="9">
        <v>91.592420000000004</v>
      </c>
      <c r="H13" s="9">
        <v>1.985006</v>
      </c>
      <c r="I13" s="9">
        <v>91.775599999999997</v>
      </c>
      <c r="J13" s="9">
        <v>1.97</v>
      </c>
      <c r="K13" s="9">
        <v>91.32</v>
      </c>
      <c r="L13" s="9">
        <v>1.9064000000000001</v>
      </c>
      <c r="M13" s="9">
        <v>92.143069999999994</v>
      </c>
      <c r="N13" s="9">
        <v>1.8682719999999999</v>
      </c>
      <c r="O13" s="9">
        <v>92.327359999999999</v>
      </c>
      <c r="P13" s="9">
        <v>1.8309059999999999</v>
      </c>
      <c r="Q13" s="9">
        <v>92.512010000000004</v>
      </c>
      <c r="R13" s="9">
        <v>1.7942880000000001</v>
      </c>
      <c r="S13" s="9">
        <v>91.76</v>
      </c>
      <c r="T13" s="9">
        <v>1.7584029999999999</v>
      </c>
      <c r="U13" s="9">
        <v>92.882429999999999</v>
      </c>
      <c r="V13" s="9">
        <v>1.75</v>
      </c>
      <c r="W13" s="9">
        <v>93.068200000000004</v>
      </c>
      <c r="X13" s="9">
        <v>1.8</v>
      </c>
      <c r="Y13" s="9">
        <v>93.254329999999996</v>
      </c>
      <c r="Z13" s="9">
        <v>1.6549940000000001</v>
      </c>
      <c r="AA13" s="9">
        <v>93.440839999999994</v>
      </c>
      <c r="AB13" s="9">
        <v>1.6218950000000001</v>
      </c>
      <c r="AC13" s="9">
        <v>93.627719999999997</v>
      </c>
      <c r="AD13" s="9">
        <v>1.5894569999999999</v>
      </c>
      <c r="AE13" s="9">
        <v>92.92</v>
      </c>
    </row>
    <row r="14" spans="1:31" s="6" customFormat="1">
      <c r="A14" s="8" t="s">
        <v>45</v>
      </c>
      <c r="B14" s="9">
        <v>1.459362</v>
      </c>
      <c r="C14" s="9">
        <v>88.561790000000002</v>
      </c>
      <c r="D14" s="9">
        <v>1.430175</v>
      </c>
      <c r="E14" s="9">
        <v>88.738910000000004</v>
      </c>
      <c r="F14" s="9">
        <v>1.4015709999999999</v>
      </c>
      <c r="G14" s="9">
        <v>88.916390000000007</v>
      </c>
      <c r="H14" s="9">
        <v>1.37354</v>
      </c>
      <c r="I14" s="9">
        <v>89.094220000000007</v>
      </c>
      <c r="J14" s="9">
        <v>1.346069</v>
      </c>
      <c r="K14" s="9">
        <v>89.11</v>
      </c>
      <c r="L14" s="9">
        <v>1.319148</v>
      </c>
      <c r="M14" s="9">
        <v>89.450950000000006</v>
      </c>
      <c r="N14" s="9">
        <v>1.2927649999999999</v>
      </c>
      <c r="O14" s="9">
        <v>89.629859999999994</v>
      </c>
      <c r="P14" s="9">
        <v>1.2669090000000001</v>
      </c>
      <c r="Q14" s="9">
        <v>89.809119999999993</v>
      </c>
      <c r="R14" s="9">
        <v>1.241571</v>
      </c>
      <c r="S14" s="9">
        <v>89.988730000000004</v>
      </c>
      <c r="T14" s="9">
        <v>1.2167399999999999</v>
      </c>
      <c r="U14" s="9">
        <v>90.168710000000004</v>
      </c>
      <c r="V14" s="9">
        <v>1.1924049999999999</v>
      </c>
      <c r="W14" s="9">
        <v>90.349050000000005</v>
      </c>
      <c r="X14" s="9">
        <v>1.1685570000000001</v>
      </c>
      <c r="Y14" s="9">
        <v>90.529750000000007</v>
      </c>
      <c r="Z14" s="9">
        <v>1.145186</v>
      </c>
      <c r="AA14" s="9">
        <v>90.710809999999995</v>
      </c>
      <c r="AB14" s="9">
        <v>1.122282</v>
      </c>
      <c r="AC14" s="9">
        <v>90.892229999999998</v>
      </c>
      <c r="AD14" s="9">
        <v>1.099836</v>
      </c>
      <c r="AE14" s="9">
        <v>91.074010000000001</v>
      </c>
    </row>
    <row r="15" spans="1:31" s="6" customFormat="1">
      <c r="A15" s="8" t="s">
        <v>46</v>
      </c>
      <c r="B15" s="9">
        <v>2.7366709999999999</v>
      </c>
      <c r="C15" s="9">
        <v>90.866479999999996</v>
      </c>
      <c r="D15" s="9">
        <v>2.6819380000000002</v>
      </c>
      <c r="E15" s="9">
        <v>91.048220000000001</v>
      </c>
      <c r="F15" s="9">
        <v>2.6282990000000002</v>
      </c>
      <c r="G15" s="9">
        <v>91.230310000000003</v>
      </c>
      <c r="H15" s="9">
        <v>2.5757330000000001</v>
      </c>
      <c r="I15" s="9">
        <v>91.412769999999995</v>
      </c>
      <c r="J15" s="9">
        <v>2.57</v>
      </c>
      <c r="K15" s="9">
        <v>90.99</v>
      </c>
      <c r="L15" s="9">
        <v>2.4737339999999999</v>
      </c>
      <c r="M15" s="9">
        <v>91.778790000000001</v>
      </c>
      <c r="N15" s="9">
        <v>2.4242590000000002</v>
      </c>
      <c r="O15" s="9">
        <v>91.962350000000001</v>
      </c>
      <c r="P15" s="9">
        <v>2.3757739999999998</v>
      </c>
      <c r="Q15" s="9">
        <v>92.146270000000001</v>
      </c>
      <c r="R15" s="9">
        <v>2.3282579999999999</v>
      </c>
      <c r="S15" s="9">
        <v>92.330560000000006</v>
      </c>
      <c r="T15" s="9">
        <v>2.2816930000000002</v>
      </c>
      <c r="U15" s="9">
        <v>92.515230000000003</v>
      </c>
      <c r="V15" s="9">
        <v>2.236059</v>
      </c>
      <c r="W15" s="9">
        <v>92.70026</v>
      </c>
      <c r="X15" s="9">
        <v>2.2200000000000002</v>
      </c>
      <c r="Y15" s="9">
        <v>92.885660000000001</v>
      </c>
      <c r="Z15" s="9">
        <v>2.1475110000000002</v>
      </c>
      <c r="AA15" s="9">
        <v>91.17</v>
      </c>
      <c r="AB15" s="9">
        <v>2.1045609999999999</v>
      </c>
      <c r="AC15" s="9">
        <v>93.257570000000001</v>
      </c>
      <c r="AD15" s="9">
        <v>2.0624699999999998</v>
      </c>
      <c r="AE15" s="9">
        <v>93.444090000000003</v>
      </c>
    </row>
    <row r="16" spans="1:31" s="6" customFormat="1">
      <c r="A16" s="8" t="s">
        <v>47</v>
      </c>
      <c r="B16" s="9">
        <v>2.4591959999999999</v>
      </c>
      <c r="C16" s="9">
        <v>93.757130000000004</v>
      </c>
      <c r="D16" s="9">
        <v>2.410012</v>
      </c>
      <c r="E16" s="9">
        <v>93.944640000000007</v>
      </c>
      <c r="F16" s="9">
        <v>2.361812</v>
      </c>
      <c r="G16" s="9">
        <v>94.132530000000003</v>
      </c>
      <c r="H16" s="9">
        <v>2.314575</v>
      </c>
      <c r="I16" s="9">
        <v>94.320800000000006</v>
      </c>
      <c r="J16" s="9">
        <v>2.268284</v>
      </c>
      <c r="K16" s="9">
        <v>94.509439999999998</v>
      </c>
      <c r="L16" s="9">
        <v>2.2229179999999999</v>
      </c>
      <c r="M16" s="9">
        <v>94.698459999999997</v>
      </c>
      <c r="N16" s="9">
        <v>2.1784599999999998</v>
      </c>
      <c r="O16" s="9">
        <v>94.23</v>
      </c>
      <c r="P16" s="9">
        <v>2.1348910000000001</v>
      </c>
      <c r="Q16" s="9">
        <v>95.077629999999999</v>
      </c>
      <c r="R16" s="9">
        <v>2.092193</v>
      </c>
      <c r="S16" s="9">
        <v>95.267790000000005</v>
      </c>
      <c r="T16" s="9">
        <v>2.0503490000000002</v>
      </c>
      <c r="U16" s="9">
        <v>95.458320000000001</v>
      </c>
      <c r="V16" s="9">
        <v>2.0093420000000002</v>
      </c>
      <c r="W16" s="9">
        <v>95.649240000000006</v>
      </c>
      <c r="X16" s="9">
        <v>1.969155</v>
      </c>
      <c r="Y16" s="9">
        <v>94.81</v>
      </c>
      <c r="Z16" s="9">
        <v>1.929772</v>
      </c>
      <c r="AA16" s="9">
        <v>95.8</v>
      </c>
      <c r="AB16" s="9">
        <v>2.0099999999999998</v>
      </c>
      <c r="AC16" s="9">
        <v>96.224279999999993</v>
      </c>
      <c r="AD16" s="9">
        <v>2.1</v>
      </c>
      <c r="AE16" s="9">
        <v>94.32</v>
      </c>
    </row>
    <row r="17" spans="1:31" s="6" customFormat="1">
      <c r="A17" s="8" t="s">
        <v>48</v>
      </c>
      <c r="B17" s="9">
        <v>2.0125199999999999</v>
      </c>
      <c r="C17" s="9">
        <v>90.723429999999993</v>
      </c>
      <c r="D17" s="9">
        <v>1.97227</v>
      </c>
      <c r="E17" s="9">
        <v>90.904880000000006</v>
      </c>
      <c r="F17" s="9">
        <v>1.932825</v>
      </c>
      <c r="G17" s="9">
        <v>91.086690000000004</v>
      </c>
      <c r="H17" s="9">
        <v>1.8941680000000001</v>
      </c>
      <c r="I17" s="9">
        <v>91.268860000000004</v>
      </c>
      <c r="J17" s="9">
        <v>1.9</v>
      </c>
      <c r="K17" s="9">
        <v>91.451400000000007</v>
      </c>
      <c r="L17" s="9">
        <v>1.819159</v>
      </c>
      <c r="M17" s="9">
        <v>91.634299999999996</v>
      </c>
      <c r="N17" s="9">
        <v>1.7827759999999999</v>
      </c>
      <c r="O17" s="9">
        <v>91.817570000000003</v>
      </c>
      <c r="P17" s="9">
        <v>1.74712</v>
      </c>
      <c r="Q17" s="9">
        <v>92.00121</v>
      </c>
      <c r="R17" s="9">
        <v>1.712178</v>
      </c>
      <c r="S17" s="9">
        <v>92.185209999999998</v>
      </c>
      <c r="T17" s="9">
        <v>1.75</v>
      </c>
      <c r="U17" s="9">
        <v>92.369579999999999</v>
      </c>
      <c r="V17" s="9">
        <v>1.6443760000000001</v>
      </c>
      <c r="W17" s="9">
        <v>92.554320000000004</v>
      </c>
      <c r="X17" s="9">
        <v>1.611488</v>
      </c>
      <c r="Y17" s="9">
        <v>92.739429999999999</v>
      </c>
      <c r="Z17" s="9">
        <v>1.64</v>
      </c>
      <c r="AA17" s="9">
        <v>92.924909999999997</v>
      </c>
      <c r="AB17" s="9">
        <v>1.5476730000000001</v>
      </c>
      <c r="AC17" s="9">
        <v>93.110759999999999</v>
      </c>
      <c r="AD17" s="9">
        <v>1.5167200000000001</v>
      </c>
      <c r="AE17" s="9">
        <v>93.296980000000005</v>
      </c>
    </row>
    <row r="18" spans="1:31" s="6" customFormat="1">
      <c r="A18" s="8" t="s">
        <v>49</v>
      </c>
      <c r="B18" s="9">
        <v>1.5204629999999999</v>
      </c>
      <c r="C18" s="9">
        <v>88.787930000000003</v>
      </c>
      <c r="D18" s="9">
        <v>1.4900530000000001</v>
      </c>
      <c r="E18" s="9">
        <v>88.965500000000006</v>
      </c>
      <c r="F18" s="9">
        <v>1.4602520000000001</v>
      </c>
      <c r="G18" s="9">
        <v>89.143429999999995</v>
      </c>
      <c r="H18" s="9">
        <v>1.431047</v>
      </c>
      <c r="I18" s="9">
        <v>89.321719999999999</v>
      </c>
      <c r="J18" s="9">
        <v>1.402426</v>
      </c>
      <c r="K18" s="9">
        <v>89.500360000000001</v>
      </c>
      <c r="L18" s="9">
        <v>1.3743780000000001</v>
      </c>
      <c r="M18" s="9">
        <v>89.679360000000003</v>
      </c>
      <c r="N18" s="9">
        <v>1.3468899999999999</v>
      </c>
      <c r="O18" s="9">
        <v>89.858720000000005</v>
      </c>
      <c r="P18" s="9">
        <v>1.319952</v>
      </c>
      <c r="Q18" s="9">
        <v>90.038439999999994</v>
      </c>
      <c r="R18" s="9">
        <v>1.293553</v>
      </c>
      <c r="S18" s="9">
        <v>90.218519999999998</v>
      </c>
      <c r="T18" s="9">
        <v>1.267682</v>
      </c>
      <c r="U18" s="9">
        <v>90.398949999999999</v>
      </c>
      <c r="V18" s="9">
        <v>1.242329</v>
      </c>
      <c r="W18" s="9">
        <v>90.579750000000004</v>
      </c>
      <c r="X18" s="9">
        <v>1.217482</v>
      </c>
      <c r="Y18" s="9">
        <v>90.760909999999996</v>
      </c>
      <c r="Z18" s="9">
        <v>1.1931320000000001</v>
      </c>
      <c r="AA18" s="9">
        <v>90.942430000000002</v>
      </c>
      <c r="AB18" s="9">
        <v>1.16927</v>
      </c>
      <c r="AC18" s="9">
        <v>91.124319999999997</v>
      </c>
      <c r="AD18" s="9">
        <v>1.1458839999999999</v>
      </c>
      <c r="AE18" s="9">
        <v>91.306569999999994</v>
      </c>
    </row>
    <row r="19" spans="1:31" s="6" customFormat="1">
      <c r="A19" s="8" t="s">
        <v>50</v>
      </c>
      <c r="B19" s="9">
        <v>1.38653</v>
      </c>
      <c r="C19" s="9">
        <v>93.865070000000003</v>
      </c>
      <c r="D19" s="9">
        <v>1.3587990000000001</v>
      </c>
      <c r="E19" s="9">
        <v>94.052800000000005</v>
      </c>
      <c r="F19" s="9">
        <v>1.331623</v>
      </c>
      <c r="G19" s="9">
        <v>94.240899999999996</v>
      </c>
      <c r="H19" s="9">
        <v>1.42</v>
      </c>
      <c r="I19" s="9">
        <v>94.429389999999998</v>
      </c>
      <c r="J19" s="9">
        <v>1.35</v>
      </c>
      <c r="K19" s="9">
        <v>94.43</v>
      </c>
      <c r="L19" s="9">
        <v>1.2533129999999999</v>
      </c>
      <c r="M19" s="9">
        <v>94.807479999999998</v>
      </c>
      <c r="N19" s="9">
        <v>1.2282470000000001</v>
      </c>
      <c r="O19" s="9">
        <v>94.997100000000003</v>
      </c>
      <c r="P19" s="9">
        <v>1.2036819999999999</v>
      </c>
      <c r="Q19" s="9">
        <v>95.187089999999998</v>
      </c>
      <c r="R19" s="9">
        <v>1.179608</v>
      </c>
      <c r="S19" s="9">
        <v>95.377459999999999</v>
      </c>
      <c r="T19" s="9">
        <v>1.1560159999999999</v>
      </c>
      <c r="U19" s="9">
        <v>94.99</v>
      </c>
      <c r="V19" s="9">
        <v>1.1328959999999999</v>
      </c>
      <c r="W19" s="9">
        <v>95.759360000000001</v>
      </c>
      <c r="X19" s="9">
        <v>1.1102380000000001</v>
      </c>
      <c r="Y19" s="9">
        <v>95.950869999999995</v>
      </c>
      <c r="Z19" s="9">
        <v>1.088033</v>
      </c>
      <c r="AA19" s="9">
        <v>95.87</v>
      </c>
      <c r="AB19" s="9">
        <v>1.1000000000000001</v>
      </c>
      <c r="AC19" s="9">
        <v>96.335059999999999</v>
      </c>
      <c r="AD19" s="9">
        <v>1.0449470000000001</v>
      </c>
      <c r="AE19" s="9">
        <v>94.99</v>
      </c>
    </row>
    <row r="20" spans="1:31" s="6" customFormat="1">
      <c r="A20" s="8" t="s">
        <v>51</v>
      </c>
      <c r="B20" s="9">
        <v>2.5593469999999998</v>
      </c>
      <c r="C20" s="9">
        <v>92.45223</v>
      </c>
      <c r="D20" s="9">
        <v>2.5081600000000002</v>
      </c>
      <c r="E20" s="9">
        <v>92.637129999999999</v>
      </c>
      <c r="F20" s="9">
        <v>2.4579970000000002</v>
      </c>
      <c r="G20" s="9">
        <v>92.822410000000005</v>
      </c>
      <c r="H20" s="9">
        <v>2.4088370000000001</v>
      </c>
      <c r="I20" s="9">
        <v>93.008049999999997</v>
      </c>
      <c r="J20" s="9">
        <v>2.3606600000000002</v>
      </c>
      <c r="K20" s="9">
        <v>93.194069999999996</v>
      </c>
      <c r="L20" s="9">
        <v>2.313447</v>
      </c>
      <c r="M20" s="9">
        <v>93.380459999999999</v>
      </c>
      <c r="N20" s="9">
        <v>2.2671779999999999</v>
      </c>
      <c r="O20" s="9">
        <v>93.567220000000006</v>
      </c>
      <c r="P20" s="9">
        <v>2.221835</v>
      </c>
      <c r="Q20" s="9">
        <v>93.754350000000002</v>
      </c>
      <c r="R20" s="9">
        <v>2.1773980000000002</v>
      </c>
      <c r="S20" s="9">
        <v>93.941860000000005</v>
      </c>
      <c r="T20" s="9">
        <v>2.1338499999999998</v>
      </c>
      <c r="U20" s="9">
        <v>94.129739999999998</v>
      </c>
      <c r="V20" s="9">
        <v>2.2200000000000002</v>
      </c>
      <c r="W20" s="9">
        <v>94.317999999999998</v>
      </c>
      <c r="X20" s="9">
        <v>2.0493489999999999</v>
      </c>
      <c r="Y20" s="9">
        <v>94.506640000000004</v>
      </c>
      <c r="Z20" s="9">
        <v>2.008362</v>
      </c>
      <c r="AA20" s="9">
        <v>94.695650000000001</v>
      </c>
      <c r="AB20" s="9">
        <v>1.9681949999999999</v>
      </c>
      <c r="AC20" s="9">
        <v>94.885040000000004</v>
      </c>
      <c r="AD20" s="9">
        <v>1.928831</v>
      </c>
      <c r="AE20" s="9">
        <v>95.074809999999999</v>
      </c>
    </row>
    <row r="21" spans="1:31" s="6" customFormat="1">
      <c r="A21" s="8" t="s">
        <v>52</v>
      </c>
      <c r="B21" s="9">
        <v>1.8419559999999999</v>
      </c>
      <c r="C21" s="9">
        <v>92.829459999999997</v>
      </c>
      <c r="D21" s="9">
        <v>1.8051159999999999</v>
      </c>
      <c r="E21" s="9">
        <v>93.015119999999996</v>
      </c>
      <c r="F21" s="9">
        <v>1.7690140000000001</v>
      </c>
      <c r="G21" s="9">
        <v>93.201149999999998</v>
      </c>
      <c r="H21" s="9">
        <v>1.79</v>
      </c>
      <c r="I21" s="9">
        <v>93.387550000000005</v>
      </c>
      <c r="J21" s="9">
        <v>1.6989609999999999</v>
      </c>
      <c r="K21" s="9">
        <v>93.574330000000003</v>
      </c>
      <c r="L21" s="9">
        <v>1.664982</v>
      </c>
      <c r="M21" s="9">
        <v>93.761480000000006</v>
      </c>
      <c r="N21" s="9">
        <v>1.6316820000000001</v>
      </c>
      <c r="O21" s="9">
        <v>93.948999999999998</v>
      </c>
      <c r="P21" s="9">
        <v>1.5990489999999999</v>
      </c>
      <c r="Q21" s="9">
        <v>94.136899999999997</v>
      </c>
      <c r="R21" s="9">
        <v>1.5670679999999999</v>
      </c>
      <c r="S21" s="9">
        <v>94.32517</v>
      </c>
      <c r="T21" s="9">
        <v>1.5357259999999999</v>
      </c>
      <c r="U21" s="9">
        <v>94.513819999999996</v>
      </c>
      <c r="V21" s="9">
        <v>1.505012</v>
      </c>
      <c r="W21" s="9">
        <v>94.702849999999998</v>
      </c>
      <c r="X21" s="9">
        <v>1.474912</v>
      </c>
      <c r="Y21" s="9">
        <v>94.892250000000004</v>
      </c>
      <c r="Z21" s="9">
        <v>1.4454130000000001</v>
      </c>
      <c r="AA21" s="9">
        <v>93.387550000000005</v>
      </c>
      <c r="AB21" s="9">
        <v>1.4165049999999999</v>
      </c>
      <c r="AC21" s="9">
        <v>94.136899999999997</v>
      </c>
      <c r="AD21" s="9">
        <v>1.3881749999999999</v>
      </c>
      <c r="AE21" s="9">
        <v>95.46275</v>
      </c>
    </row>
    <row r="22" spans="1:31" s="6" customFormat="1">
      <c r="A22" s="8" t="s">
        <v>53</v>
      </c>
      <c r="B22" s="9">
        <v>1.993601</v>
      </c>
      <c r="C22" s="9">
        <v>93.397739999999999</v>
      </c>
      <c r="D22" s="9">
        <v>2.1</v>
      </c>
      <c r="E22" s="9">
        <v>93.584530000000001</v>
      </c>
      <c r="F22" s="9">
        <v>1.9146540000000001</v>
      </c>
      <c r="G22" s="9">
        <v>93.771699999999996</v>
      </c>
      <c r="H22" s="9">
        <v>1.8763609999999999</v>
      </c>
      <c r="I22" s="9">
        <v>93.959249999999997</v>
      </c>
      <c r="J22" s="9">
        <v>1.8388340000000001</v>
      </c>
      <c r="K22" s="9">
        <v>94.147170000000003</v>
      </c>
      <c r="L22" s="9">
        <v>1.87</v>
      </c>
      <c r="M22" s="9">
        <v>94.335459999999998</v>
      </c>
      <c r="N22" s="9">
        <v>1.766016</v>
      </c>
      <c r="O22" s="9">
        <v>94.52413</v>
      </c>
      <c r="P22" s="9">
        <v>1.730696</v>
      </c>
      <c r="Q22" s="9">
        <v>94.713179999999994</v>
      </c>
      <c r="R22" s="9">
        <v>1.6960820000000001</v>
      </c>
      <c r="S22" s="9">
        <v>94.902609999999996</v>
      </c>
      <c r="T22" s="9">
        <v>1.6621600000000001</v>
      </c>
      <c r="U22" s="9">
        <v>95.092410000000001</v>
      </c>
      <c r="V22" s="9">
        <v>1.71</v>
      </c>
      <c r="W22" s="9">
        <v>95.282600000000002</v>
      </c>
      <c r="X22" s="9">
        <v>1.596339</v>
      </c>
      <c r="Y22" s="9">
        <v>95.473159999999993</v>
      </c>
      <c r="Z22" s="9">
        <v>1.5644119999999999</v>
      </c>
      <c r="AA22" s="9">
        <v>95.664109999999994</v>
      </c>
      <c r="AB22" s="9">
        <v>1.5331239999999999</v>
      </c>
      <c r="AC22" s="9">
        <v>95.855440000000002</v>
      </c>
      <c r="AD22" s="9">
        <v>1.502461</v>
      </c>
      <c r="AE22" s="9">
        <v>96.047150000000002</v>
      </c>
    </row>
    <row r="23" spans="1:31" s="6" customFormat="1">
      <c r="A23" s="8" t="s">
        <v>54</v>
      </c>
      <c r="B23" s="9">
        <v>2.5788549999999999</v>
      </c>
      <c r="C23" s="9">
        <v>88.239009999999993</v>
      </c>
      <c r="D23" s="9">
        <v>2.5272779999999999</v>
      </c>
      <c r="E23" s="9">
        <v>88.415480000000002</v>
      </c>
      <c r="F23" s="9">
        <v>2.4767320000000002</v>
      </c>
      <c r="G23" s="9">
        <v>88.592309999999998</v>
      </c>
      <c r="H23" s="9">
        <v>2.4271980000000002</v>
      </c>
      <c r="I23" s="9">
        <v>88.769499999999994</v>
      </c>
      <c r="J23" s="9">
        <v>2.378654</v>
      </c>
      <c r="K23" s="9">
        <v>88.947040000000001</v>
      </c>
      <c r="L23" s="9">
        <v>2.2799999999999998</v>
      </c>
      <c r="M23" s="9">
        <v>89.124930000000006</v>
      </c>
      <c r="N23" s="9">
        <v>2.284459</v>
      </c>
      <c r="O23" s="9">
        <v>89.303179999999998</v>
      </c>
      <c r="P23" s="9">
        <v>2.29</v>
      </c>
      <c r="Q23" s="9">
        <v>89.481790000000004</v>
      </c>
      <c r="R23" s="9">
        <v>2.1939950000000001</v>
      </c>
      <c r="S23" s="9">
        <v>89.660749999999993</v>
      </c>
      <c r="T23" s="9">
        <v>2.150115</v>
      </c>
      <c r="U23" s="9">
        <v>89.840069999999997</v>
      </c>
      <c r="V23" s="9">
        <v>2.1071119999999999</v>
      </c>
      <c r="W23" s="9">
        <v>90.019750000000002</v>
      </c>
      <c r="X23" s="9">
        <v>2.0649700000000002</v>
      </c>
      <c r="Y23" s="9">
        <v>90.199789999999993</v>
      </c>
      <c r="Z23" s="9">
        <v>2.0236710000000002</v>
      </c>
      <c r="AA23" s="9">
        <v>90.380189999999999</v>
      </c>
      <c r="AB23" s="9">
        <v>1.9831970000000001</v>
      </c>
      <c r="AC23" s="9">
        <v>90.560950000000005</v>
      </c>
      <c r="AD23" s="9">
        <v>1.99</v>
      </c>
      <c r="AE23" s="9">
        <v>90.742069999999998</v>
      </c>
    </row>
    <row r="24" spans="1:31" s="6" customFormat="1">
      <c r="A24" s="8" t="s">
        <v>55</v>
      </c>
      <c r="B24" s="9">
        <v>1.888863</v>
      </c>
      <c r="C24" s="9">
        <v>97.784999999999997</v>
      </c>
      <c r="D24" s="9">
        <v>1.851086</v>
      </c>
      <c r="E24" s="9">
        <v>97.98057</v>
      </c>
      <c r="F24" s="9">
        <v>1.8140639999999999</v>
      </c>
      <c r="G24" s="9">
        <v>98.17653</v>
      </c>
      <c r="H24" s="9">
        <v>1.7777829999999999</v>
      </c>
      <c r="I24" s="9">
        <v>98.372889999999998</v>
      </c>
      <c r="J24" s="9">
        <v>1.742227</v>
      </c>
      <c r="K24" s="9">
        <v>98.569630000000004</v>
      </c>
      <c r="L24" s="9">
        <v>1.707382</v>
      </c>
      <c r="M24" s="9">
        <v>98.766769999999994</v>
      </c>
      <c r="N24" s="9">
        <v>1.673235</v>
      </c>
      <c r="O24" s="9">
        <v>98.964299999999994</v>
      </c>
      <c r="P24" s="9">
        <v>1.6397699999999999</v>
      </c>
      <c r="Q24" s="9">
        <v>99.162229999999994</v>
      </c>
      <c r="R24" s="9">
        <v>1.606975</v>
      </c>
      <c r="S24" s="9">
        <v>99.360560000000007</v>
      </c>
      <c r="T24" s="9">
        <v>1.574835</v>
      </c>
      <c r="U24" s="9">
        <v>99.559280000000001</v>
      </c>
      <c r="V24" s="9">
        <v>1.5433380000000001</v>
      </c>
      <c r="W24" s="9">
        <v>99.758399999999995</v>
      </c>
      <c r="X24" s="9">
        <v>1.512472</v>
      </c>
      <c r="Y24" s="9">
        <v>99.957909999999998</v>
      </c>
      <c r="Z24" s="9">
        <v>1.4822219999999999</v>
      </c>
      <c r="AA24" s="9">
        <v>100</v>
      </c>
      <c r="AB24" s="9">
        <v>1.4525779999999999</v>
      </c>
      <c r="AC24" s="9">
        <v>100</v>
      </c>
      <c r="AD24" s="9">
        <v>1.4235260000000001</v>
      </c>
      <c r="AE24" s="9">
        <v>100</v>
      </c>
    </row>
    <row r="25" spans="1:31" s="6" customFormat="1">
      <c r="A25" s="8" t="s">
        <v>56</v>
      </c>
      <c r="B25" s="9">
        <v>1.7229620000000001</v>
      </c>
      <c r="C25" s="9">
        <v>92.853530000000006</v>
      </c>
      <c r="D25" s="9">
        <v>1.6885030000000001</v>
      </c>
      <c r="E25" s="9">
        <v>93.039240000000007</v>
      </c>
      <c r="F25" s="9">
        <v>1.654733</v>
      </c>
      <c r="G25" s="9">
        <v>93.225319999999996</v>
      </c>
      <c r="H25" s="9">
        <v>1.6216379999999999</v>
      </c>
      <c r="I25" s="9">
        <v>93.411770000000004</v>
      </c>
      <c r="J25" s="9">
        <v>1.589205</v>
      </c>
      <c r="K25" s="9">
        <v>93.598590000000002</v>
      </c>
      <c r="L25" s="9">
        <v>1.5574209999999999</v>
      </c>
      <c r="M25" s="9">
        <v>93.785790000000006</v>
      </c>
      <c r="N25" s="9">
        <v>1.526273</v>
      </c>
      <c r="O25" s="9">
        <v>93.97336</v>
      </c>
      <c r="P25" s="9">
        <v>1.4957469999999999</v>
      </c>
      <c r="Q25" s="9">
        <v>94.16131</v>
      </c>
      <c r="R25" s="9">
        <v>1.465832</v>
      </c>
      <c r="S25" s="9">
        <v>94.349630000000005</v>
      </c>
      <c r="T25" s="9">
        <v>1.4365159999999999</v>
      </c>
      <c r="U25" s="9">
        <v>94.538330000000002</v>
      </c>
      <c r="V25" s="9">
        <v>1.4077850000000001</v>
      </c>
      <c r="W25" s="9">
        <v>94.727400000000003</v>
      </c>
      <c r="X25" s="9">
        <v>1.3796299999999999</v>
      </c>
      <c r="Y25" s="9">
        <v>94.91686</v>
      </c>
      <c r="Z25" s="9">
        <v>1.3520369999999999</v>
      </c>
      <c r="AA25" s="9">
        <v>95.10669</v>
      </c>
      <c r="AB25" s="9">
        <v>1.3249960000000001</v>
      </c>
      <c r="AC25" s="9">
        <v>95.296909999999997</v>
      </c>
      <c r="AD25" s="9">
        <v>1.2984960000000001</v>
      </c>
      <c r="AE25" s="9">
        <v>95.487499999999997</v>
      </c>
    </row>
    <row r="26" spans="1:31" s="6" customFormat="1">
      <c r="A26" s="8" t="s">
        <v>57</v>
      </c>
      <c r="B26" s="9">
        <v>2.506402</v>
      </c>
      <c r="C26" s="9">
        <v>87.445629999999994</v>
      </c>
      <c r="D26" s="9">
        <v>2.4562740000000001</v>
      </c>
      <c r="E26" s="9">
        <v>87.620519999999999</v>
      </c>
      <c r="F26" s="9">
        <v>2.4071479999999998</v>
      </c>
      <c r="G26" s="9">
        <v>87.795760000000001</v>
      </c>
      <c r="H26" s="9">
        <v>2.3590049999999998</v>
      </c>
      <c r="I26" s="9">
        <v>87.971350000000001</v>
      </c>
      <c r="J26" s="9">
        <v>2.36</v>
      </c>
      <c r="K26" s="9">
        <v>87.62</v>
      </c>
      <c r="L26" s="9">
        <v>2.2655889999999999</v>
      </c>
      <c r="M26" s="9">
        <v>88.323589999999996</v>
      </c>
      <c r="N26" s="9">
        <v>2.2202769999999998</v>
      </c>
      <c r="O26" s="9">
        <v>88.500240000000005</v>
      </c>
      <c r="P26" s="9">
        <v>2.175872</v>
      </c>
      <c r="Q26" s="9">
        <v>88.677239999999998</v>
      </c>
      <c r="R26" s="9">
        <v>2.1323539999999999</v>
      </c>
      <c r="S26" s="9">
        <v>88.854590000000002</v>
      </c>
      <c r="T26" s="9">
        <v>2.0897070000000002</v>
      </c>
      <c r="U26" s="9">
        <v>89.032300000000006</v>
      </c>
      <c r="V26" s="9">
        <v>2.11</v>
      </c>
      <c r="W26" s="9">
        <v>89.210359999999994</v>
      </c>
      <c r="X26" s="9">
        <v>2.006955</v>
      </c>
      <c r="Y26" s="9">
        <v>88.99</v>
      </c>
      <c r="Z26" s="9">
        <v>1.9668159999999999</v>
      </c>
      <c r="AA26" s="9">
        <v>89.56756</v>
      </c>
      <c r="AB26" s="9">
        <v>1.98</v>
      </c>
      <c r="AC26" s="9">
        <v>89.746700000000004</v>
      </c>
      <c r="AD26" s="9">
        <v>1.88893</v>
      </c>
      <c r="AE26" s="9">
        <v>89.926190000000005</v>
      </c>
    </row>
    <row r="27" spans="1:31" s="6" customFormat="1">
      <c r="A27" s="8" t="s">
        <v>58</v>
      </c>
      <c r="B27" s="9">
        <v>2.5730979999999999</v>
      </c>
      <c r="C27" s="9">
        <v>91.80941</v>
      </c>
      <c r="D27" s="9">
        <v>2.521636</v>
      </c>
      <c r="E27" s="9">
        <v>91.993030000000005</v>
      </c>
      <c r="F27" s="9">
        <v>2.471203</v>
      </c>
      <c r="G27" s="9">
        <v>92.177019999999999</v>
      </c>
      <c r="H27" s="9">
        <v>2.5</v>
      </c>
      <c r="I27" s="9">
        <v>92.361369999999994</v>
      </c>
      <c r="J27" s="9">
        <v>2.42</v>
      </c>
      <c r="K27" s="9">
        <v>92.546090000000007</v>
      </c>
      <c r="L27" s="9">
        <v>2.3258770000000002</v>
      </c>
      <c r="M27" s="9">
        <v>92.731189999999998</v>
      </c>
      <c r="N27" s="9">
        <v>2.2793589999999999</v>
      </c>
      <c r="O27" s="9">
        <v>92.916650000000004</v>
      </c>
      <c r="P27" s="9">
        <v>2.2337720000000001</v>
      </c>
      <c r="Q27" s="9">
        <v>93.10248</v>
      </c>
      <c r="R27" s="9">
        <v>2.1890969999999998</v>
      </c>
      <c r="S27" s="9">
        <v>93.288690000000003</v>
      </c>
      <c r="T27" s="9">
        <v>2.1453150000000001</v>
      </c>
      <c r="U27" s="9">
        <v>93.475260000000006</v>
      </c>
      <c r="V27" s="9">
        <v>2.14</v>
      </c>
      <c r="W27" s="9">
        <v>93.662210000000002</v>
      </c>
      <c r="X27" s="9">
        <v>2.12</v>
      </c>
      <c r="Y27" s="9">
        <v>93.849540000000005</v>
      </c>
      <c r="Z27" s="9">
        <v>2.0191530000000002</v>
      </c>
      <c r="AA27" s="9">
        <v>94.037239999999997</v>
      </c>
      <c r="AB27" s="9">
        <v>1.9787699999999999</v>
      </c>
      <c r="AC27" s="9">
        <v>94.225309999999993</v>
      </c>
      <c r="AD27" s="9">
        <v>1.939195</v>
      </c>
      <c r="AE27" s="9">
        <v>94.413759999999996</v>
      </c>
    </row>
    <row r="28" spans="1:31" s="6" customFormat="1">
      <c r="A28" s="8" t="s">
        <v>59</v>
      </c>
      <c r="B28" s="9">
        <v>1.981322</v>
      </c>
      <c r="C28" s="9">
        <v>87.491730000000004</v>
      </c>
      <c r="D28" s="9">
        <v>1.9416949999999999</v>
      </c>
      <c r="E28" s="9">
        <v>87.666709999999995</v>
      </c>
      <c r="F28" s="9">
        <v>1.9028620000000001</v>
      </c>
      <c r="G28" s="9">
        <v>87.842039999999997</v>
      </c>
      <c r="H28" s="9">
        <v>1.8648039999999999</v>
      </c>
      <c r="I28" s="9">
        <v>88.01773</v>
      </c>
      <c r="J28" s="9">
        <v>1.8275079999999999</v>
      </c>
      <c r="K28" s="9">
        <v>88.193759999999997</v>
      </c>
      <c r="L28" s="9">
        <v>1.82</v>
      </c>
      <c r="M28" s="9">
        <v>88.370149999999995</v>
      </c>
      <c r="N28" s="9">
        <v>1.755139</v>
      </c>
      <c r="O28" s="9">
        <v>88.546890000000005</v>
      </c>
      <c r="P28" s="9">
        <v>1.7200359999999999</v>
      </c>
      <c r="Q28" s="9">
        <v>88.723990000000001</v>
      </c>
      <c r="R28" s="9">
        <v>1.685635</v>
      </c>
      <c r="S28" s="9">
        <v>88.901430000000005</v>
      </c>
      <c r="T28" s="9">
        <v>1.651923</v>
      </c>
      <c r="U28" s="9">
        <v>89.079239999999999</v>
      </c>
      <c r="V28" s="9">
        <v>1.71</v>
      </c>
      <c r="W28" s="9">
        <v>89.257390000000001</v>
      </c>
      <c r="X28" s="9">
        <v>1.5865069999999999</v>
      </c>
      <c r="Y28" s="9">
        <v>89.435910000000007</v>
      </c>
      <c r="Z28" s="9">
        <v>1.5547759999999999</v>
      </c>
      <c r="AA28" s="9">
        <v>89.614779999999996</v>
      </c>
      <c r="AB28" s="9">
        <v>1.5236810000000001</v>
      </c>
      <c r="AC28" s="9">
        <v>89.79401</v>
      </c>
      <c r="AD28" s="9">
        <v>1.493207</v>
      </c>
      <c r="AE28" s="9">
        <v>89.973600000000005</v>
      </c>
    </row>
    <row r="29" spans="1:31" s="6" customFormat="1">
      <c r="A29" s="8" t="s">
        <v>60</v>
      </c>
      <c r="B29" s="9">
        <v>2.102903</v>
      </c>
      <c r="C29" s="9">
        <v>92.192689999999999</v>
      </c>
      <c r="D29" s="9">
        <v>2.060845</v>
      </c>
      <c r="E29" s="9">
        <v>92.377080000000007</v>
      </c>
      <c r="F29" s="9">
        <v>2.019628</v>
      </c>
      <c r="G29" s="9">
        <v>92.56183</v>
      </c>
      <c r="H29" s="9">
        <v>2.02</v>
      </c>
      <c r="I29" s="9">
        <v>92.746960000000001</v>
      </c>
      <c r="J29" s="9">
        <v>1.939651</v>
      </c>
      <c r="K29" s="9">
        <v>92.932450000000003</v>
      </c>
      <c r="L29" s="9">
        <v>1.94</v>
      </c>
      <c r="M29" s="9">
        <v>93.118319999999997</v>
      </c>
      <c r="N29" s="9">
        <v>1.8628400000000001</v>
      </c>
      <c r="O29" s="9">
        <v>93.304550000000006</v>
      </c>
      <c r="P29" s="9">
        <v>1.8255840000000001</v>
      </c>
      <c r="Q29" s="9">
        <v>93.22</v>
      </c>
      <c r="R29" s="9">
        <v>1.789072</v>
      </c>
      <c r="S29" s="9">
        <v>93.678139999999999</v>
      </c>
      <c r="T29" s="9">
        <v>1.75329</v>
      </c>
      <c r="U29" s="9">
        <v>93.865499999999997</v>
      </c>
      <c r="V29" s="9">
        <v>1.77</v>
      </c>
      <c r="W29" s="9">
        <v>94.053229999999999</v>
      </c>
      <c r="X29" s="9">
        <v>1.6838599999999999</v>
      </c>
      <c r="Y29" s="9">
        <v>94.241339999999994</v>
      </c>
      <c r="Z29" s="9">
        <v>1.650183</v>
      </c>
      <c r="AA29" s="9">
        <v>94.429820000000007</v>
      </c>
      <c r="AB29" s="9">
        <v>1.63</v>
      </c>
      <c r="AC29" s="9">
        <v>94.618679999999998</v>
      </c>
      <c r="AD29" s="9">
        <v>1.5848359999999999</v>
      </c>
      <c r="AE29" s="9">
        <v>94.32</v>
      </c>
    </row>
    <row r="30" spans="1:31" s="6" customFormat="1">
      <c r="A30" s="8" t="s">
        <v>61</v>
      </c>
      <c r="B30" s="9">
        <v>1.6044769999999999</v>
      </c>
      <c r="C30" s="9">
        <v>89.586259999999996</v>
      </c>
      <c r="D30" s="9">
        <v>1.572387</v>
      </c>
      <c r="E30" s="9">
        <v>89.765429999999995</v>
      </c>
      <c r="F30" s="9">
        <v>1.5409390000000001</v>
      </c>
      <c r="G30" s="9">
        <v>89.944959999999995</v>
      </c>
      <c r="H30" s="9">
        <v>1.510121</v>
      </c>
      <c r="I30" s="9">
        <v>90.124849999999995</v>
      </c>
      <c r="J30" s="9">
        <v>1.4799180000000001</v>
      </c>
      <c r="K30" s="9">
        <v>90.305099999999996</v>
      </c>
      <c r="L30" s="9">
        <v>1.4503200000000001</v>
      </c>
      <c r="M30" s="9">
        <v>90.485709999999997</v>
      </c>
      <c r="N30" s="9">
        <v>1.421314</v>
      </c>
      <c r="O30" s="9">
        <v>90.666690000000003</v>
      </c>
      <c r="P30" s="9">
        <v>1.392887</v>
      </c>
      <c r="Q30" s="9">
        <v>90.848020000000005</v>
      </c>
      <c r="R30" s="9">
        <v>1.36503</v>
      </c>
      <c r="S30" s="9">
        <v>91.029709999999994</v>
      </c>
      <c r="T30" s="9">
        <v>1.3377289999999999</v>
      </c>
      <c r="U30" s="9">
        <v>91.211770000000001</v>
      </c>
      <c r="V30" s="9">
        <v>1.3109740000000001</v>
      </c>
      <c r="W30" s="9">
        <v>91.394199999999998</v>
      </c>
      <c r="X30" s="9">
        <v>1.2847550000000001</v>
      </c>
      <c r="Y30" s="9">
        <v>91.576989999999995</v>
      </c>
      <c r="Z30" s="9">
        <v>1.2590600000000001</v>
      </c>
      <c r="AA30" s="9">
        <v>91.760140000000007</v>
      </c>
      <c r="AB30" s="9">
        <v>1.2338789999999999</v>
      </c>
      <c r="AC30" s="9">
        <v>91.943659999999994</v>
      </c>
      <c r="AD30" s="9">
        <v>1.209201</v>
      </c>
      <c r="AE30" s="9">
        <v>92.127549999999999</v>
      </c>
    </row>
    <row r="31" spans="1:31" s="6" customFormat="1">
      <c r="A31" s="8" t="s">
        <v>62</v>
      </c>
      <c r="B31" s="9">
        <v>2.3617819999999998</v>
      </c>
      <c r="C31" s="9">
        <v>92.179199999999994</v>
      </c>
      <c r="D31" s="9">
        <v>2.3145470000000001</v>
      </c>
      <c r="E31" s="9">
        <v>92.363560000000007</v>
      </c>
      <c r="F31" s="9">
        <v>2.268256</v>
      </c>
      <c r="G31" s="9">
        <v>92.548289999999994</v>
      </c>
      <c r="H31" s="9">
        <v>2.2228910000000002</v>
      </c>
      <c r="I31" s="9">
        <v>91.98</v>
      </c>
      <c r="J31" s="9">
        <v>2.1784330000000001</v>
      </c>
      <c r="K31" s="9">
        <v>92.918850000000006</v>
      </c>
      <c r="L31" s="9">
        <v>2.19</v>
      </c>
      <c r="M31" s="9">
        <v>93.104690000000005</v>
      </c>
      <c r="N31" s="9">
        <v>2.0921669999999999</v>
      </c>
      <c r="O31" s="9">
        <v>93.290899999999993</v>
      </c>
      <c r="P31" s="9">
        <v>2.0503230000000001</v>
      </c>
      <c r="Q31" s="9">
        <v>93.47748</v>
      </c>
      <c r="R31" s="9">
        <v>2.0093169999999998</v>
      </c>
      <c r="S31" s="9">
        <v>93.664439999999999</v>
      </c>
      <c r="T31" s="9">
        <v>1.969131</v>
      </c>
      <c r="U31" s="9">
        <v>93.851759999999999</v>
      </c>
      <c r="V31" s="9">
        <v>2.1</v>
      </c>
      <c r="W31" s="9">
        <v>94.039469999999994</v>
      </c>
      <c r="X31" s="9">
        <v>1.8911530000000001</v>
      </c>
      <c r="Y31" s="9">
        <v>94.227549999999994</v>
      </c>
      <c r="Z31" s="9">
        <v>1.8533299999999999</v>
      </c>
      <c r="AA31" s="9">
        <v>94.415999999999997</v>
      </c>
      <c r="AB31" s="9">
        <v>1.816263</v>
      </c>
      <c r="AC31" s="9">
        <v>94.604830000000007</v>
      </c>
      <c r="AD31" s="9">
        <v>1.779938</v>
      </c>
      <c r="AE31" s="9">
        <v>94.794039999999995</v>
      </c>
    </row>
    <row r="32" spans="1:31" s="6" customFormat="1">
      <c r="A32" s="8" t="s">
        <v>63</v>
      </c>
      <c r="B32" s="9">
        <v>2.5680510000000001</v>
      </c>
      <c r="C32" s="9">
        <v>92.797579999999996</v>
      </c>
      <c r="D32" s="9">
        <v>2.5166900000000001</v>
      </c>
      <c r="E32" s="9">
        <v>92.983180000000004</v>
      </c>
      <c r="F32" s="9">
        <v>2.4663560000000002</v>
      </c>
      <c r="G32" s="9">
        <v>93.169139999999999</v>
      </c>
      <c r="H32" s="9">
        <v>2.4170289999999999</v>
      </c>
      <c r="I32" s="9">
        <v>93.35548</v>
      </c>
      <c r="J32" s="9">
        <v>2.3686880000000001</v>
      </c>
      <c r="K32" s="9">
        <v>93.542190000000005</v>
      </c>
      <c r="L32" s="9">
        <v>2.3213149999999998</v>
      </c>
      <c r="M32" s="9">
        <v>93.729280000000003</v>
      </c>
      <c r="N32" s="9">
        <v>2.2748879999999998</v>
      </c>
      <c r="O32" s="9">
        <v>93.916740000000004</v>
      </c>
      <c r="P32" s="9">
        <v>2.2293910000000001</v>
      </c>
      <c r="Q32" s="9">
        <v>94.104569999999995</v>
      </c>
      <c r="R32" s="9">
        <v>2.1848030000000001</v>
      </c>
      <c r="S32" s="9">
        <v>94.292779999999993</v>
      </c>
      <c r="T32" s="9">
        <v>2.1411069999999999</v>
      </c>
      <c r="U32" s="9">
        <v>94.481369999999998</v>
      </c>
      <c r="V32" s="9">
        <v>2.0982850000000002</v>
      </c>
      <c r="W32" s="9">
        <v>94.670330000000007</v>
      </c>
      <c r="X32" s="9">
        <v>2.0563189999999998</v>
      </c>
      <c r="Y32" s="9">
        <v>94.859669999999994</v>
      </c>
      <c r="Z32" s="9">
        <v>2.0151919999999999</v>
      </c>
      <c r="AA32" s="9">
        <v>95.049390000000002</v>
      </c>
      <c r="AB32" s="9">
        <v>1.9748889999999999</v>
      </c>
      <c r="AC32" s="9">
        <v>95.239490000000004</v>
      </c>
      <c r="AD32" s="9">
        <v>1.9353910000000001</v>
      </c>
      <c r="AE32" s="9">
        <v>95.429969999999997</v>
      </c>
    </row>
    <row r="33" spans="1:31" s="6" customFormat="1">
      <c r="A33" s="8" t="s">
        <v>64</v>
      </c>
      <c r="B33" s="9">
        <v>2.7170190000000001</v>
      </c>
      <c r="C33" s="9">
        <v>88.821380000000005</v>
      </c>
      <c r="D33" s="9">
        <v>2.6626789999999998</v>
      </c>
      <c r="E33" s="9">
        <v>88.999030000000005</v>
      </c>
      <c r="F33" s="9">
        <v>2.6094249999999999</v>
      </c>
      <c r="G33" s="9">
        <v>89.177030000000002</v>
      </c>
      <c r="H33" s="9">
        <v>2.8</v>
      </c>
      <c r="I33" s="9">
        <v>89.355379999999997</v>
      </c>
      <c r="J33" s="9">
        <v>2.5060920000000002</v>
      </c>
      <c r="K33" s="9">
        <v>88.87</v>
      </c>
      <c r="L33" s="9">
        <v>2.4559700000000002</v>
      </c>
      <c r="M33" s="9">
        <v>89.713160000000002</v>
      </c>
      <c r="N33" s="9">
        <v>2.4068510000000001</v>
      </c>
      <c r="O33" s="9">
        <v>89.892579999999995</v>
      </c>
      <c r="P33" s="9">
        <v>2.358714</v>
      </c>
      <c r="Q33" s="9">
        <v>90.072370000000006</v>
      </c>
      <c r="R33" s="9">
        <v>2.3115389999999998</v>
      </c>
      <c r="S33" s="9">
        <v>90.252510000000001</v>
      </c>
      <c r="T33" s="9">
        <v>2.2653080000000001</v>
      </c>
      <c r="U33" s="9">
        <v>90.433019999999999</v>
      </c>
      <c r="V33" s="9">
        <v>2.220002</v>
      </c>
      <c r="W33" s="9">
        <v>90.613889999999998</v>
      </c>
      <c r="X33" s="9">
        <v>2.175602</v>
      </c>
      <c r="Y33" s="9">
        <v>90.795109999999994</v>
      </c>
      <c r="Z33" s="9">
        <v>2.4</v>
      </c>
      <c r="AA33" s="9">
        <v>90.976699999999994</v>
      </c>
      <c r="AB33" s="9">
        <v>2.089448</v>
      </c>
      <c r="AC33" s="9">
        <v>91.158659999999998</v>
      </c>
      <c r="AD33" s="9">
        <v>2.0476589999999999</v>
      </c>
      <c r="AE33" s="9">
        <v>91.340969999999999</v>
      </c>
    </row>
    <row r="34" spans="1:31" s="6" customFormat="1">
      <c r="A34" s="8" t="s">
        <v>65</v>
      </c>
      <c r="B34" s="9">
        <v>2.3283670000000001</v>
      </c>
      <c r="C34" s="9">
        <v>90.794759999999997</v>
      </c>
      <c r="D34" s="9">
        <v>2.2818000000000001</v>
      </c>
      <c r="E34" s="9">
        <v>90.976349999999996</v>
      </c>
      <c r="F34" s="9">
        <v>2.236164</v>
      </c>
      <c r="G34" s="9">
        <v>91.158299999999997</v>
      </c>
      <c r="H34" s="9">
        <v>2.2200000000000002</v>
      </c>
      <c r="I34" s="9">
        <v>92.12</v>
      </c>
      <c r="J34" s="9">
        <v>2.1476120000000001</v>
      </c>
      <c r="K34" s="9">
        <v>90.12</v>
      </c>
      <c r="L34" s="9">
        <v>2.14</v>
      </c>
      <c r="M34" s="9">
        <v>91.70635</v>
      </c>
      <c r="N34" s="9">
        <v>2.062567</v>
      </c>
      <c r="O34" s="9">
        <v>91.889759999999995</v>
      </c>
      <c r="P34" s="9">
        <v>2.021315</v>
      </c>
      <c r="Q34" s="9">
        <v>92.073539999999994</v>
      </c>
      <c r="R34" s="9">
        <v>1.9808889999999999</v>
      </c>
      <c r="S34" s="9">
        <v>92.257689999999997</v>
      </c>
      <c r="T34" s="9">
        <v>1.941271</v>
      </c>
      <c r="U34" s="9">
        <v>92.4422</v>
      </c>
      <c r="V34" s="9">
        <v>1.9024460000000001</v>
      </c>
      <c r="W34" s="9">
        <v>90.14</v>
      </c>
      <c r="X34" s="9">
        <v>1.8643970000000001</v>
      </c>
      <c r="Y34" s="9">
        <v>92.812340000000006</v>
      </c>
      <c r="Z34" s="9">
        <v>1.8271090000000001</v>
      </c>
      <c r="AA34" s="9">
        <v>92.997969999999995</v>
      </c>
      <c r="AB34" s="9">
        <v>1.790567</v>
      </c>
      <c r="AC34" s="9">
        <v>93.183959999999999</v>
      </c>
      <c r="AD34" s="9">
        <v>1.7547550000000001</v>
      </c>
      <c r="AE34" s="9">
        <v>92.78</v>
      </c>
    </row>
    <row r="35" spans="1:31" s="6" customFormat="1">
      <c r="A35" s="8" t="s">
        <v>66</v>
      </c>
      <c r="B35" s="9">
        <v>2.7966549999999999</v>
      </c>
      <c r="C35" s="9">
        <v>87.635859999999994</v>
      </c>
      <c r="D35" s="9">
        <v>2.7407219999999999</v>
      </c>
      <c r="E35" s="9">
        <v>87.811139999999995</v>
      </c>
      <c r="F35" s="9">
        <v>2.685908</v>
      </c>
      <c r="G35" s="9">
        <v>87.986760000000004</v>
      </c>
      <c r="H35" s="9">
        <v>2.6321889999999999</v>
      </c>
      <c r="I35" s="9">
        <v>88.162729999999996</v>
      </c>
      <c r="J35" s="9">
        <v>2.7</v>
      </c>
      <c r="K35" s="9">
        <v>88.339060000000003</v>
      </c>
      <c r="L35" s="9">
        <v>2.527955</v>
      </c>
      <c r="M35" s="9">
        <v>88.515730000000005</v>
      </c>
      <c r="N35" s="9">
        <v>2.4773960000000002</v>
      </c>
      <c r="O35" s="9">
        <v>88.692769999999996</v>
      </c>
      <c r="P35" s="9">
        <v>2.427848</v>
      </c>
      <c r="Q35" s="9">
        <v>88.870149999999995</v>
      </c>
      <c r="R35" s="9">
        <v>2.3792909999999998</v>
      </c>
      <c r="S35" s="9">
        <v>89.047889999999995</v>
      </c>
      <c r="T35" s="9">
        <v>2.3317049999999999</v>
      </c>
      <c r="U35" s="9">
        <v>89.225989999999996</v>
      </c>
      <c r="V35" s="9">
        <v>2.2850709999999999</v>
      </c>
      <c r="W35" s="9">
        <v>89.404439999999994</v>
      </c>
      <c r="X35" s="9">
        <v>2.2393689999999999</v>
      </c>
      <c r="Y35" s="9">
        <v>89.583250000000007</v>
      </c>
      <c r="Z35" s="9">
        <v>2.194582</v>
      </c>
      <c r="AA35" s="9">
        <v>89.762420000000006</v>
      </c>
      <c r="AB35" s="9">
        <v>2.15069</v>
      </c>
      <c r="AC35" s="9">
        <v>89.941940000000002</v>
      </c>
      <c r="AD35" s="9">
        <v>2.1076769999999998</v>
      </c>
      <c r="AE35" s="9">
        <v>90.12182</v>
      </c>
    </row>
    <row r="36" spans="1:31" s="6" customFormat="1">
      <c r="A36" s="8" t="s">
        <v>67</v>
      </c>
      <c r="B36" s="9">
        <v>3.1539199999999998</v>
      </c>
      <c r="C36" s="9">
        <v>91.260159999999999</v>
      </c>
      <c r="D36" s="9">
        <v>3.0908419999999999</v>
      </c>
      <c r="E36" s="9">
        <v>91.442679999999996</v>
      </c>
      <c r="F36" s="9">
        <v>3.0290249999999999</v>
      </c>
      <c r="G36" s="9">
        <v>91.625569999999996</v>
      </c>
      <c r="H36" s="9">
        <v>2.9684439999999999</v>
      </c>
      <c r="I36" s="9">
        <v>91.808819999999997</v>
      </c>
      <c r="J36" s="9">
        <v>2.9090750000000001</v>
      </c>
      <c r="K36" s="9">
        <v>91.992440000000002</v>
      </c>
      <c r="L36" s="9">
        <v>2.8508939999999998</v>
      </c>
      <c r="M36" s="9">
        <v>92.176419999999993</v>
      </c>
      <c r="N36" s="9">
        <v>2.793876</v>
      </c>
      <c r="O36" s="9">
        <v>92.360770000000002</v>
      </c>
      <c r="P36" s="9">
        <v>2.7379980000000002</v>
      </c>
      <c r="Q36" s="9">
        <v>92.545500000000004</v>
      </c>
      <c r="R36" s="9">
        <v>2.6832379999999998</v>
      </c>
      <c r="S36" s="9">
        <v>92.730590000000007</v>
      </c>
      <c r="T36" s="9">
        <v>2.6295739999999999</v>
      </c>
      <c r="U36" s="9">
        <v>92.916049999999998</v>
      </c>
      <c r="V36" s="9">
        <v>2.5769820000000001</v>
      </c>
      <c r="W36" s="9">
        <v>93.101879999999994</v>
      </c>
      <c r="X36" s="9">
        <v>2.5254430000000001</v>
      </c>
      <c r="Y36" s="9">
        <v>93.288079999999994</v>
      </c>
      <c r="Z36" s="9">
        <v>2.4749340000000002</v>
      </c>
      <c r="AA36" s="9">
        <v>93.47466</v>
      </c>
      <c r="AB36" s="9">
        <v>2.4254349999999998</v>
      </c>
      <c r="AC36" s="9">
        <v>93.661609999999996</v>
      </c>
      <c r="AD36" s="9">
        <v>2.3769260000000001</v>
      </c>
      <c r="AE36" s="9">
        <v>93.848929999999996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zoomScale="70" workbookViewId="0">
      <selection activeCell="G10" sqref="G10"/>
    </sheetView>
  </sheetViews>
  <sheetFormatPr defaultColWidth="9.109375" defaultRowHeight="14.4"/>
  <cols>
    <col min="1" max="1" width="11.5546875" customWidth="1"/>
    <col min="2" max="2" width="19.88671875" customWidth="1"/>
    <col min="3" max="3" width="19.33203125" customWidth="1"/>
    <col min="4" max="4" width="23.88671875" customWidth="1"/>
  </cols>
  <sheetData>
    <row r="1" spans="1:4" ht="15.6">
      <c r="A1" s="1" t="s">
        <v>98</v>
      </c>
      <c r="B1" s="2" t="s">
        <v>99</v>
      </c>
      <c r="C1" s="2" t="s">
        <v>100</v>
      </c>
      <c r="D1" s="4" t="s">
        <v>101</v>
      </c>
    </row>
    <row r="2" spans="1:4">
      <c r="A2" s="1" t="s">
        <v>102</v>
      </c>
      <c r="B2" s="1">
        <f>AVERAGE(tptday1)</f>
        <v>2.1506866285714299</v>
      </c>
      <c r="C2" s="1">
        <f>AVERAGE(tptq1)</f>
        <v>91.385729142857102</v>
      </c>
      <c r="D2" s="1">
        <f>_xlfn.STDEV.S(tptday1)</f>
        <v>0.50088178827996399</v>
      </c>
    </row>
    <row r="3" spans="1:4">
      <c r="A3" s="1" t="s">
        <v>103</v>
      </c>
      <c r="B3" s="1">
        <f>AVERAGE(tptday2)</f>
        <v>2.1132616571428602</v>
      </c>
      <c r="C3" s="1">
        <f>AVERAGE(tptq2)</f>
        <v>91.568501428571494</v>
      </c>
      <c r="D3" s="1">
        <f>_xlfn.STDEV.S(tptday2)</f>
        <v>0.48829660136617897</v>
      </c>
    </row>
    <row r="4" spans="1:4">
      <c r="A4" s="1" t="s">
        <v>104</v>
      </c>
      <c r="B4" s="1">
        <f>AVERAGE(tptday3)</f>
        <v>2.06589351428571</v>
      </c>
      <c r="C4" s="1">
        <f>AVERAGE(tptq3)</f>
        <v>91.751638</v>
      </c>
      <c r="D4" s="1">
        <f>_xlfn.STDEV.S(tptday3)</f>
        <v>0.47734526284924</v>
      </c>
    </row>
    <row r="5" spans="1:4">
      <c r="A5" s="1" t="s">
        <v>105</v>
      </c>
      <c r="B5" s="1">
        <f>AVERAGE(tptday4)</f>
        <v>2.0414078</v>
      </c>
      <c r="C5" s="1">
        <f>AVERAGE(tptq4)</f>
        <v>91.935884857142895</v>
      </c>
      <c r="D5" s="1">
        <f>_xlfn.STDEV.S(tptday4)</f>
        <v>0.479134740416993</v>
      </c>
    </row>
    <row r="6" spans="1:4">
      <c r="A6" s="1" t="s">
        <v>106</v>
      </c>
      <c r="B6" s="1">
        <f>AVERAGE(tptday5)</f>
        <v>2.0082555714285699</v>
      </c>
      <c r="C6" s="1">
        <f>AVERAGE(tptq5)</f>
        <v>91.920065714285698</v>
      </c>
      <c r="D6" s="1">
        <f>_xlfn.STDEV.S(tptday5)</f>
        <v>0.45172107428714697</v>
      </c>
    </row>
    <row r="7" spans="1:4">
      <c r="A7" s="1" t="s">
        <v>107</v>
      </c>
      <c r="B7" s="1">
        <f>AVERAGE(tptday6)</f>
        <v>1.9535951428571401</v>
      </c>
      <c r="C7" s="1">
        <f>AVERAGE(tptq6)</f>
        <v>92.303250000000006</v>
      </c>
      <c r="D7" s="1">
        <f>_xlfn.STDEV.S(tptday6)</f>
        <v>0.453599658167675</v>
      </c>
    </row>
    <row r="8" spans="1:4">
      <c r="A8" s="1" t="s">
        <v>108</v>
      </c>
      <c r="B8" s="1">
        <f>AVERAGE(tptday7)</f>
        <v>1.91750794285714</v>
      </c>
      <c r="C8" s="1">
        <f>AVERAGE(tptq7)</f>
        <v>92.464404285714295</v>
      </c>
      <c r="D8" s="1">
        <f>_xlfn.STDEV.S(tptday7)</f>
        <v>0.42832379122464798</v>
      </c>
    </row>
    <row r="9" spans="1:4">
      <c r="A9" s="1" t="s">
        <v>109</v>
      </c>
      <c r="B9" s="1">
        <f>AVERAGE(tptday8)</f>
        <v>1.87406031428571</v>
      </c>
      <c r="C9" s="1">
        <f>AVERAGE(tptq8)</f>
        <v>92.661167428571403</v>
      </c>
      <c r="D9" s="1">
        <f>_xlfn.STDEV.S(tptday8)</f>
        <v>0.42724812134731499</v>
      </c>
    </row>
    <row r="10" spans="1:4">
      <c r="A10" s="1" t="s">
        <v>110</v>
      </c>
      <c r="B10" s="1">
        <f>AVERAGE(tptday9)</f>
        <v>1.8287006571428599</v>
      </c>
      <c r="C10" s="1">
        <f>AVERAGE(tptq9)</f>
        <v>92.775435714285706</v>
      </c>
      <c r="D10" s="1">
        <f>_xlfn.STDEV.S(tptday9)</f>
        <v>0.42837999069496702</v>
      </c>
    </row>
    <row r="11" spans="1:4">
      <c r="A11" s="1" t="s">
        <v>111</v>
      </c>
      <c r="B11" s="1">
        <f>AVERAGE(tptday10)</f>
        <v>1.79993011428571</v>
      </c>
      <c r="C11" s="1">
        <f>AVERAGE(tptq10)</f>
        <v>92.957643142857094</v>
      </c>
      <c r="D11" s="1">
        <f>_xlfn.STDEV.S(tptday10)</f>
        <v>0.40668006493960401</v>
      </c>
    </row>
    <row r="12" spans="1:4">
      <c r="A12" s="1" t="s">
        <v>112</v>
      </c>
      <c r="B12" s="1">
        <f>AVERAGE(tptday11)</f>
        <v>1.78157377142857</v>
      </c>
      <c r="C12" s="1">
        <f>AVERAGE(tptq11)</f>
        <v>93.087545428571403</v>
      </c>
      <c r="D12" s="1">
        <f>_xlfn.STDEV.S(tptday11)</f>
        <v>0.40558788751790897</v>
      </c>
    </row>
    <row r="13" spans="1:4">
      <c r="A13" s="1" t="s">
        <v>113</v>
      </c>
      <c r="B13" s="1">
        <f>AVERAGE(tptday12)</f>
        <v>1.73122874285714</v>
      </c>
      <c r="C13" s="1">
        <f>AVERAGE(tptq12)</f>
        <v>93.333743142857102</v>
      </c>
      <c r="D13" s="1">
        <f>_xlfn.STDEV.S(tptday12)</f>
        <v>0.39691850952692898</v>
      </c>
    </row>
    <row r="14" spans="1:4">
      <c r="A14" s="1" t="s">
        <v>114</v>
      </c>
      <c r="B14" s="1">
        <f>AVERAGE(tptday13)</f>
        <v>1.70249831428571</v>
      </c>
      <c r="C14" s="1">
        <f>AVERAGE(tptq13)</f>
        <v>93.414434</v>
      </c>
      <c r="D14" s="1">
        <f>_xlfn.STDEV.S(tptday13)</f>
        <v>0.40283519612541102</v>
      </c>
    </row>
    <row r="15" spans="1:4">
      <c r="A15" s="1" t="s">
        <v>115</v>
      </c>
      <c r="B15" s="1">
        <f>AVERAGE(tptday14)</f>
        <v>1.66465914285714</v>
      </c>
      <c r="C15" s="1">
        <f>AVERAGE(tptq14)</f>
        <v>93.722237714285697</v>
      </c>
      <c r="D15" s="1">
        <f>_xlfn.STDEV.S(tptday14)</f>
        <v>0.38255775141509402</v>
      </c>
    </row>
    <row r="16" spans="1:4">
      <c r="A16" s="1" t="s">
        <v>116</v>
      </c>
      <c r="B16" s="1">
        <f>AVERAGE(tptday15)</f>
        <v>1.6370448</v>
      </c>
      <c r="C16" s="1">
        <f>AVERAGE(tptq15)</f>
        <v>93.696997428571393</v>
      </c>
      <c r="D16" s="1">
        <f>_xlfn.STDEV.S(tptday15)</f>
        <v>0.37049638868898099</v>
      </c>
    </row>
    <row r="17" spans="1:4">
      <c r="A17" s="1" t="s">
        <v>117</v>
      </c>
      <c r="B17" s="1">
        <f>AVERAGE(B2:B16)</f>
        <v>1.8846869409523801</v>
      </c>
      <c r="C17" s="1">
        <f>AVERAGE(C2:C16)</f>
        <v>92.598578495238101</v>
      </c>
      <c r="D17" s="1">
        <f>_xlfn.STDEV.S(tptday1)</f>
        <v>0.50088178827996399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zoomScale="58" workbookViewId="0">
      <selection activeCell="A8" sqref="A8"/>
    </sheetView>
  </sheetViews>
  <sheetFormatPr defaultColWidth="9.109375" defaultRowHeight="14.4"/>
  <sheetData>
    <row r="1" spans="1:1">
      <c r="A1" t="s">
        <v>118</v>
      </c>
    </row>
    <row r="2" spans="1:1">
      <c r="A2" t="s">
        <v>119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="65" workbookViewId="0">
      <selection activeCell="M5" sqref="M5"/>
    </sheetView>
  </sheetViews>
  <sheetFormatPr defaultColWidth="9.109375" defaultRowHeight="14.4"/>
  <sheetData>
    <row r="1" spans="1:1">
      <c r="A1" t="s">
        <v>120</v>
      </c>
    </row>
    <row r="3" spans="1:1">
      <c r="A3" t="s">
        <v>121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zoomScale="59" workbookViewId="0">
      <selection activeCell="D11" sqref="D11"/>
    </sheetView>
  </sheetViews>
  <sheetFormatPr defaultColWidth="9.109375" defaultRowHeight="14.4"/>
  <sheetData>
    <row r="1" spans="1:1">
      <c r="A1" t="s">
        <v>122</v>
      </c>
    </row>
    <row r="2" spans="1:1">
      <c r="A2" s="5" t="s">
        <v>123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zoomScale="51" workbookViewId="0">
      <selection activeCell="A2" sqref="A2"/>
    </sheetView>
  </sheetViews>
  <sheetFormatPr defaultColWidth="9.109375" defaultRowHeight="14.4"/>
  <sheetData>
    <row r="1" spans="1:1">
      <c r="A1" t="s">
        <v>124</v>
      </c>
    </row>
    <row r="2" spans="1:1">
      <c r="A2" t="s">
        <v>125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C7" sqref="C7"/>
    </sheetView>
  </sheetViews>
  <sheetFormatPr defaultColWidth="9.109375" defaultRowHeight="14.4"/>
  <sheetData>
    <row r="1" spans="1:1">
      <c r="A1" t="s">
        <v>126</v>
      </c>
    </row>
    <row r="2" spans="1:1">
      <c r="A2" t="s">
        <v>127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activeCell="C10" sqref="C10"/>
    </sheetView>
  </sheetViews>
  <sheetFormatPr defaultColWidth="9.109375" defaultRowHeight="14.4"/>
  <sheetData>
    <row r="1" spans="1:1">
      <c r="A1" t="s">
        <v>128</v>
      </c>
    </row>
    <row r="2" spans="1:1">
      <c r="A2" t="s">
        <v>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30</vt:i4>
      </vt:variant>
    </vt:vector>
  </HeadingPairs>
  <TitlesOfParts>
    <vt:vector size="4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  <vt:lpstr>tptday1</vt:lpstr>
      <vt:lpstr>tptday10</vt:lpstr>
      <vt:lpstr>tptday11</vt:lpstr>
      <vt:lpstr>tptday12</vt:lpstr>
      <vt:lpstr>tptday13</vt:lpstr>
      <vt:lpstr>tptday14</vt:lpstr>
      <vt:lpstr>tptday15</vt:lpstr>
      <vt:lpstr>tptday2</vt:lpstr>
      <vt:lpstr>tptday3</vt:lpstr>
      <vt:lpstr>tptday4</vt:lpstr>
      <vt:lpstr>tptday5</vt:lpstr>
      <vt:lpstr>tptday6</vt:lpstr>
      <vt:lpstr>tptday7</vt:lpstr>
      <vt:lpstr>tptday8</vt:lpstr>
      <vt:lpstr>tptday9</vt:lpstr>
      <vt:lpstr>tptq1</vt:lpstr>
      <vt:lpstr>tptq10</vt:lpstr>
      <vt:lpstr>tptq11</vt:lpstr>
      <vt:lpstr>tptq12</vt:lpstr>
      <vt:lpstr>tptq13</vt:lpstr>
      <vt:lpstr>tptq14</vt:lpstr>
      <vt:lpstr>tptq15</vt:lpstr>
      <vt:lpstr>tptq2</vt:lpstr>
      <vt:lpstr>tptq3</vt:lpstr>
      <vt:lpstr>tptq4</vt:lpstr>
      <vt:lpstr>tptq5</vt:lpstr>
      <vt:lpstr>tptq6</vt:lpstr>
      <vt:lpstr>tptq7</vt:lpstr>
      <vt:lpstr>tptq8</vt:lpstr>
      <vt:lpstr>tptq9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harsh sen</cp:lastModifiedBy>
  <dcterms:created xsi:type="dcterms:W3CDTF">2024-08-14T05:51:00Z</dcterms:created>
  <dcterms:modified xsi:type="dcterms:W3CDTF">2024-08-17T10:40:04Z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F9A0B8EBEE18404A98095B332398AE48_13</vt:lpwstr>
  </property>
  <property fmtid="{D5CDD505-2E9C-101B-9397-08002B2CF9AE}" pid="3" name="KSOProductBuildVer">
    <vt:lpwstr>1033-12.2.0.17545</vt:lpwstr>
  </property>
</Properties>
</file>