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4"/>
  <workbookPr defaultThemeVersion="166925"/>
  <mc:AlternateContent xmlns:mc="http://schemas.openxmlformats.org/markup-compatibility/2006">
    <mc:Choice Requires="x15">
      <x15ac:absPath xmlns:x15ac="http://schemas.microsoft.com/office/spreadsheetml/2010/11/ac" url="https://teckresources.sharepoint.com/sites/MARSBASEMETALS/Shared Documents/Execution/Testing/"/>
    </mc:Choice>
  </mc:AlternateContent>
  <xr:revisionPtr revIDLastSave="0" documentId="8_{B9A44686-E8D2-4D5E-B475-9E2DF9501442}" xr6:coauthVersionLast="47" xr6:coauthVersionMax="47" xr10:uidLastSave="{00000000-0000-0000-0000-000000000000}"/>
  <bookViews>
    <workbookView xWindow="28680" yWindow="-120" windowWidth="29040" windowHeight="15840" tabRatio="685" xr2:uid="{74953B89-7448-4EC5-A68F-2BDCF84C6280}"/>
  </bookViews>
  <sheets>
    <sheet name="Testing Tracker" sheetId="14" r:id="rId1"/>
    <sheet name="Refactored KPIs" sheetId="13" r:id="rId2"/>
    <sheet name="R1-3 Summary" sheetId="2" r:id="rId3"/>
    <sheet name="R5 Summary" sheetId="7" r:id="rId4"/>
    <sheet name="UAT Summary" sheetId="16" r:id="rId5"/>
    <sheet name="Pre-UAT &amp; UAT Defects" sheetId="9" r:id="rId6"/>
    <sheet name="UAT Testing Results" sheetId="10" r:id="rId7"/>
    <sheet name="UAT Testing Schedule" sheetId="15" r:id="rId8"/>
    <sheet name="Definitions" sheetId="11" r:id="rId9"/>
    <sheet name="Spanish-Summary" sheetId="5" state="hidden" r:id="rId10"/>
    <sheet name="Transformed Data" sheetId="18" r:id="rId11"/>
    <sheet name="Sheet2" sheetId="19" r:id="rId12"/>
  </sheets>
  <definedNames>
    <definedName name="_xlnm._FilterDatabase" localSheetId="5" hidden="1">'Pre-UAT &amp; UAT Defects'!$A$2:$M$84</definedName>
    <definedName name="_xlnm._FilterDatabase" localSheetId="1" hidden="1">'Refactored KPIs'!$A$1:$O$109</definedName>
    <definedName name="_xlnm._FilterDatabase" localSheetId="0" hidden="1">'Testing Tracker'!$A$1:$S$343</definedName>
    <definedName name="_xlnm._FilterDatabase" localSheetId="6" hidden="1">'UAT Testing Results'!$A$1:$K$45</definedName>
    <definedName name="_xlnm._FilterDatabase" localSheetId="7" hidden="1">'UAT Testing Schedule'!$A$1:$X$193</definedName>
    <definedName name="_xlnm.Print_Area" localSheetId="7">'UAT Testing Schedule'!$A$120:$G$147</definedName>
  </definedNames>
  <calcPr calcId="191028"/>
  <pivotCaches>
    <pivotCache cacheId="3199" r:id="rId13"/>
    <pivotCache cacheId="3200"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51" i="15" l="1"/>
  <c r="V238" i="15"/>
  <c r="V225" i="15"/>
  <c r="L225" i="15"/>
  <c r="V235" i="15"/>
  <c r="V110" i="15"/>
  <c r="F315" i="15"/>
  <c r="D176" i="15"/>
  <c r="G177" i="15"/>
  <c r="Y174" i="15"/>
  <c r="Y169" i="15"/>
  <c r="Y148" i="15"/>
  <c r="Y119" i="15"/>
  <c r="Y98" i="15"/>
  <c r="Y90" i="15"/>
  <c r="Y86" i="15"/>
  <c r="Q179" i="15"/>
  <c r="E193" i="15"/>
  <c r="G175" i="15"/>
  <c r="G174" i="15"/>
  <c r="G176" i="15"/>
  <c r="D174" i="15"/>
  <c r="D191" i="15"/>
  <c r="D190" i="15"/>
  <c r="D189" i="15"/>
  <c r="D188" i="15"/>
  <c r="D173" i="15"/>
  <c r="D178" i="15"/>
  <c r="D177" i="15"/>
  <c r="V262" i="15" l="1"/>
  <c r="G172" i="15"/>
  <c r="Y175" i="15"/>
  <c r="V185" i="15"/>
  <c r="U10" i="15"/>
  <c r="V158" i="15" s="1"/>
  <c r="U45" i="15"/>
  <c r="V150" i="15" s="1"/>
  <c r="U39" i="15"/>
  <c r="U49" i="15"/>
  <c r="U35" i="15"/>
  <c r="V72" i="15" l="1"/>
  <c r="D172" i="15"/>
  <c r="D192" i="15" s="1"/>
  <c r="D193" i="15" s="1"/>
  <c r="G173" i="15"/>
  <c r="V146" i="15"/>
  <c r="V75" i="15"/>
  <c r="V179" i="15"/>
  <c r="X20" i="7"/>
  <c r="X21" i="7"/>
  <c r="X22" i="7"/>
  <c r="X23" i="7"/>
  <c r="X24" i="7"/>
  <c r="X25" i="7"/>
  <c r="X26" i="7"/>
  <c r="X27" i="7"/>
  <c r="X28" i="7"/>
  <c r="X29" i="7"/>
  <c r="X19" i="7"/>
  <c r="AE20" i="2"/>
  <c r="AE21" i="2"/>
  <c r="AE22" i="2"/>
  <c r="AE23" i="2"/>
  <c r="AE24" i="2"/>
  <c r="AE25" i="2"/>
  <c r="AE26" i="2"/>
  <c r="AE27" i="2"/>
  <c r="AE28" i="2"/>
  <c r="AE29" i="2"/>
  <c r="AE19" i="2"/>
  <c r="B11" i="7" l="1"/>
  <c r="B8" i="7"/>
  <c r="B7" i="7"/>
  <c r="B6" i="7"/>
  <c r="B5" i="7"/>
  <c r="B4" i="7"/>
  <c r="B13" i="2"/>
  <c r="B12" i="2"/>
  <c r="B11" i="2"/>
  <c r="B10" i="2"/>
  <c r="B9" i="2"/>
  <c r="B8" i="2"/>
  <c r="B7" i="2"/>
  <c r="B6" i="2"/>
  <c r="B5" i="2"/>
  <c r="B4" i="2"/>
  <c r="C11" i="7" l="1"/>
  <c r="C8" i="7"/>
  <c r="C7" i="7"/>
  <c r="C6" i="7"/>
  <c r="C5" i="7"/>
  <c r="C4" i="7"/>
  <c r="C14" i="7"/>
  <c r="C13" i="7"/>
  <c r="C12" i="7"/>
  <c r="C10" i="7"/>
  <c r="C9" i="7"/>
  <c r="C9" i="2" l="1"/>
  <c r="J33" i="5" l="1" a="1"/>
  <c r="J33" i="5" s="1"/>
  <c r="J32" i="5" a="1"/>
  <c r="J32" i="5" s="1"/>
  <c r="I32" i="5" a="1"/>
  <c r="I32" i="5" s="1"/>
  <c r="G32" i="5" a="1"/>
  <c r="G32" i="5" s="1"/>
  <c r="F32" i="5" a="1"/>
  <c r="F32" i="5" s="1"/>
  <c r="H19" i="5"/>
  <c r="H32" i="5" s="1" a="1"/>
  <c r="H32" i="5" s="1"/>
  <c r="P19" i="5"/>
  <c r="P20" i="5"/>
  <c r="P21" i="5"/>
  <c r="P22" i="5"/>
  <c r="P23" i="5"/>
  <c r="P24" i="5"/>
  <c r="P25" i="5"/>
  <c r="P26" i="5"/>
  <c r="P27" i="5"/>
  <c r="P28" i="5"/>
  <c r="P29" i="5"/>
  <c r="B4" i="5"/>
  <c r="C4" i="5" s="1"/>
  <c r="B5" i="5"/>
  <c r="C5" i="5" s="1"/>
  <c r="B6" i="5"/>
  <c r="C6" i="5" s="1"/>
  <c r="B7" i="5"/>
  <c r="C7" i="5" s="1"/>
  <c r="B8" i="5"/>
  <c r="C8" i="5" s="1"/>
  <c r="B9" i="5"/>
  <c r="C9" i="5" s="1"/>
  <c r="B10" i="5"/>
  <c r="C10" i="5" s="1"/>
  <c r="B11" i="5"/>
  <c r="C11" i="5" s="1"/>
  <c r="B12" i="5"/>
  <c r="C12" i="5" s="1"/>
  <c r="B13" i="5"/>
  <c r="C13" i="5" s="1"/>
  <c r="C14" i="5"/>
  <c r="C14" i="2" l="1"/>
  <c r="H19" i="2"/>
  <c r="C11" i="2" l="1"/>
  <c r="C5" i="2"/>
  <c r="C10" i="2"/>
  <c r="C13" i="2" l="1"/>
  <c r="C12" i="2"/>
  <c r="C8" i="2"/>
  <c r="C7" i="2"/>
  <c r="C6" i="2"/>
  <c r="C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tc={AED29C9B-CE0D-4D29-A3CD-087D85DE2060}</author>
  </authors>
  <commentList>
    <comment ref="G82" authorId="0" shapeId="0" xr:uid="{AED29C9B-CE0D-4D29-A3CD-087D85DE2060}">
      <text>
        <t>[Threaded comment]
Your version of Excel allows you to read this threaded comment; however, any edits to it will get removed if the file is opened in a newer version of Excel. Learn more: https://go.microsoft.com/fwlink/?linkid=870924
Comment:
    @Stuart BartonSuspect incorrect AS-IS built name. Should be Plant Production Rate, same as RDM-PL-23.
@Oriaze Isoa @Gerry Beitel @Fahim Kanji</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<sst xmlns="http://schemas.openxmlformats.org/spreadsheetml/2006/main" count="15873" uniqueCount="1236">
  <si>
    <t>Cloud IO/DES 
Source data = Landing Zone, Data validation, Sustainment Plan
Prod Delta Lake (not MARS)</t>
  </si>
  <si>
    <t>Business Owner/ Data Steward Validation</t>
  </si>
  <si>
    <t>MARS Build Team
Unit Testing, Landing zone = Core data
DEV &amp; QA Env</t>
  </si>
  <si>
    <t>MARS Testing, Product Team
System Testing (Functional &amp; Non-Functional)
Equations, business rules, core, cube = expected results
QA Env</t>
  </si>
  <si>
    <t>Maintenance Team
Validation
QA Env</t>
  </si>
  <si>
    <t>Maintenance Site(s) SME
Validation, Business Acceptance
UAT Env</t>
  </si>
  <si>
    <t>Release</t>
  </si>
  <si>
    <t>RG</t>
  </si>
  <si>
    <t>Site</t>
  </si>
  <si>
    <t>KPI ID #</t>
  </si>
  <si>
    <t>KPI Category</t>
  </si>
  <si>
    <t>KPI Sub Category</t>
  </si>
  <si>
    <t>KPI / Metric</t>
  </si>
  <si>
    <t>Type</t>
  </si>
  <si>
    <t>Source System</t>
  </si>
  <si>
    <t>Data Landing Testing</t>
  </si>
  <si>
    <t>Validation</t>
  </si>
  <si>
    <t>Unit Testing</t>
  </si>
  <si>
    <t>Equation Testing</t>
  </si>
  <si>
    <t>Business Rule Testing</t>
  </si>
  <si>
    <t>Pre-UAT</t>
  </si>
  <si>
    <t>UAT</t>
  </si>
  <si>
    <t>Release Planned Date</t>
  </si>
  <si>
    <t>Release Name</t>
  </si>
  <si>
    <t>Comments</t>
  </si>
  <si>
    <t>R3</t>
  </si>
  <si>
    <t>R1-3</t>
  </si>
  <si>
    <t>RDM</t>
  </si>
  <si>
    <t>RDM-FI-35</t>
  </si>
  <si>
    <t>Finance</t>
  </si>
  <si>
    <t>Plant Standard Operating Metrics</t>
  </si>
  <si>
    <t>Plant Department Site Cash Production Cost Per Monthly Plant Operating Hours (Actual)</t>
  </si>
  <si>
    <t>Metric</t>
  </si>
  <si>
    <t>Gencid</t>
  </si>
  <si>
    <t>Testing Passed</t>
  </si>
  <si>
    <t>D5</t>
  </si>
  <si>
    <t>R1</t>
  </si>
  <si>
    <t>RDM-ME-12</t>
  </si>
  <si>
    <t>Mobile Equipment Avail.</t>
  </si>
  <si>
    <t>Box Factor</t>
  </si>
  <si>
    <t>KPI</t>
  </si>
  <si>
    <t>Cloud IO</t>
  </si>
  <si>
    <t>Remove</t>
  </si>
  <si>
    <t>As per SAM these fall under SHM and should not be part of MARS for BM Scope (DR21)</t>
  </si>
  <si>
    <t>RDM-ME-13</t>
  </si>
  <si>
    <t>Fleet Productivity</t>
  </si>
  <si>
    <t>RDM-ME-14</t>
  </si>
  <si>
    <t>Maintenance Availability (Actual)</t>
  </si>
  <si>
    <t>Cloud IO &lt;35 days and &gt;35 days</t>
  </si>
  <si>
    <t>D3</t>
  </si>
  <si>
    <t>In Production</t>
  </si>
  <si>
    <t>RDM-ME-15</t>
  </si>
  <si>
    <t>Mean Down Time (Hours)</t>
  </si>
  <si>
    <t>RDM-ME-16</t>
  </si>
  <si>
    <t>Mean Failure Time (Hours)</t>
  </si>
  <si>
    <t>RDM-ME-17</t>
  </si>
  <si>
    <t>Mean Time Between Down (Hours)</t>
  </si>
  <si>
    <t>RDM-ME-18</t>
  </si>
  <si>
    <t>Mean Time Between Failure (Hours)</t>
  </si>
  <si>
    <t>RDM-ME-19</t>
  </si>
  <si>
    <t>Mean Time To Repair (Hours)</t>
  </si>
  <si>
    <t>RDM-ME-20</t>
  </si>
  <si>
    <t>Mobile Availability (Actual)</t>
  </si>
  <si>
    <t>RDM-ME-21</t>
  </si>
  <si>
    <t>Operating Efficiency (Actual)</t>
  </si>
  <si>
    <t>RDM-ME-22</t>
  </si>
  <si>
    <t>Use of Availability (Actual)</t>
  </si>
  <si>
    <t>RDM-ME-38</t>
  </si>
  <si>
    <t>Mobile SOM</t>
  </si>
  <si>
    <t>Asset Down Count</t>
  </si>
  <si>
    <t>RDM-ME-39</t>
  </si>
  <si>
    <t>Asset Event Count</t>
  </si>
  <si>
    <t>RDM-ME-40</t>
  </si>
  <si>
    <t>Asset Failure Count</t>
  </si>
  <si>
    <t>RDM-ME-41</t>
  </si>
  <si>
    <t>FMS Total Active Maintenance Hours (Actual)</t>
  </si>
  <si>
    <t>RDM-ME-42</t>
  </si>
  <si>
    <t>FMS Total Available Time (Actual)</t>
  </si>
  <si>
    <t>RDM-ME-43</t>
  </si>
  <si>
    <t>FMS Total Excluded Calendar Hours (Actual)</t>
  </si>
  <si>
    <t>RDM-ME-44</t>
  </si>
  <si>
    <t>FMS Total Maintenance Delay Hours (Actual)</t>
  </si>
  <si>
    <t>RDM-ME-45</t>
  </si>
  <si>
    <t>FMS Total Maintenance Hours (Actual)</t>
  </si>
  <si>
    <t>RDM-ME-46</t>
  </si>
  <si>
    <t>FMS Total Operational Delay Hours (Actual)</t>
  </si>
  <si>
    <t>RDM-ME-47</t>
  </si>
  <si>
    <t>FMS Total Production Time (Hours) (Actual)</t>
  </si>
  <si>
    <t>RDM-ME-48</t>
  </si>
  <si>
    <t>FMS Total Standby Hours (Actual)</t>
  </si>
  <si>
    <t>RDM-ME-49</t>
  </si>
  <si>
    <t>FMS Total Utilized Time (Actual)</t>
  </si>
  <si>
    <t>R2</t>
  </si>
  <si>
    <t>RDM-WO/C-45</t>
  </si>
  <si>
    <t>Compliance</t>
  </si>
  <si>
    <t>Total Hours (Actual) - Mine</t>
  </si>
  <si>
    <t>GenCID</t>
  </si>
  <si>
    <t>D1</t>
  </si>
  <si>
    <t>RDM-WO/C-86</t>
  </si>
  <si>
    <t>Total Hours (Actual) - Mill</t>
  </si>
  <si>
    <t>RDM-WO/C-4</t>
  </si>
  <si>
    <t>Work Order</t>
  </si>
  <si>
    <t># PMs Scheduled  - Mill</t>
  </si>
  <si>
    <t>RDM-WO/C-6</t>
  </si>
  <si>
    <t># Total Maintenance WO Completed  - Mill</t>
  </si>
  <si>
    <t>CDA</t>
  </si>
  <si>
    <t>CDA-ME-12</t>
  </si>
  <si>
    <t>CDA-ME-13</t>
  </si>
  <si>
    <t>RDM-WO/C-7</t>
  </si>
  <si>
    <t># Scheduled Maintenance WO  - Mill</t>
  </si>
  <si>
    <t>R5</t>
  </si>
  <si>
    <t>HVC</t>
  </si>
  <si>
    <t>HVC-ME-38</t>
  </si>
  <si>
    <t>Wenco</t>
  </si>
  <si>
    <t>D4</t>
  </si>
  <si>
    <t>HVC-ME-39</t>
  </si>
  <si>
    <t>HVC-ME-40</t>
  </si>
  <si>
    <t>HVC-ME-41</t>
  </si>
  <si>
    <t>HVC-ME-42</t>
  </si>
  <si>
    <t>HVC-ME-43</t>
  </si>
  <si>
    <t>HVC-ME-44</t>
  </si>
  <si>
    <t>HVC-ME-45</t>
  </si>
  <si>
    <t>CDA-ME-33</t>
  </si>
  <si>
    <t>Average Operating Hours to First Down After PM</t>
  </si>
  <si>
    <t>CDA-ME-34</t>
  </si>
  <si>
    <t>Average Down Count (First Hour)</t>
  </si>
  <si>
    <t>CDA-ME-35</t>
  </si>
  <si>
    <t>Average Failure Count (First Hour)</t>
  </si>
  <si>
    <t>CDA-ME-27</t>
  </si>
  <si>
    <t>Maintenance Department Site Cash Production Cost Per  Prod/Aux Operating Hours (Actual)</t>
  </si>
  <si>
    <t>CDA-ME-36</t>
  </si>
  <si>
    <t>Total Down Count (First Hour)</t>
  </si>
  <si>
    <t>CDA-ME-37</t>
  </si>
  <si>
    <t>Total Failure Count (First Hour)</t>
  </si>
  <si>
    <t>HVC-ME-46</t>
  </si>
  <si>
    <t>HVC-ME-47</t>
  </si>
  <si>
    <t>HVC-ME-48</t>
  </si>
  <si>
    <t>HVC-ME-49</t>
  </si>
  <si>
    <t>HVC-ME-14</t>
  </si>
  <si>
    <t>FMS Maintenance Availability (Actual)</t>
  </si>
  <si>
    <t>HVC-ME-15</t>
  </si>
  <si>
    <t>FMS Mean Down Time (Hours)</t>
  </si>
  <si>
    <t>HVC-ME-16</t>
  </si>
  <si>
    <t>FMS Mean Failure Time (Hours)</t>
  </si>
  <si>
    <t>HVC-ME-17</t>
  </si>
  <si>
    <t>FMS Mean Time Between Down (Hours)</t>
  </si>
  <si>
    <t>HVC-ME-18</t>
  </si>
  <si>
    <t>FMS Mean Time Between Failure (Hours)</t>
  </si>
  <si>
    <t>HVC-ME-19</t>
  </si>
  <si>
    <t>FMS Mean Time To Repair (Hours)</t>
  </si>
  <si>
    <t>HVC-ME-20</t>
  </si>
  <si>
    <t>FMS Mobile Availability (Actual)</t>
  </si>
  <si>
    <t>HVC-ME-21</t>
  </si>
  <si>
    <t>FMS Operating Efficiency (Actual)</t>
  </si>
  <si>
    <t>HVC-WO-1</t>
  </si>
  <si>
    <t>Scheduled Maintenance WO Hours - Mill</t>
  </si>
  <si>
    <t>JDE (Maintenance)</t>
  </si>
  <si>
    <t>D2</t>
  </si>
  <si>
    <t>HVC-ME-22</t>
  </si>
  <si>
    <t>FMS Use of Availability (Actual)</t>
  </si>
  <si>
    <t>HVC-PL-5</t>
  </si>
  <si>
    <t>Plant SOM</t>
  </si>
  <si>
    <t>% Capacity Plant Feed Rate</t>
  </si>
  <si>
    <t>PARCview</t>
  </si>
  <si>
    <t>HVC-PL-5b</t>
  </si>
  <si>
    <t>% Capacity Plant Production Rate</t>
  </si>
  <si>
    <t>CDA-PL-44</t>
  </si>
  <si>
    <t>Plant</t>
  </si>
  <si>
    <t>Plant Assay</t>
  </si>
  <si>
    <t>Recovery % - Cu</t>
  </si>
  <si>
    <t>PIS</t>
  </si>
  <si>
    <t>D6</t>
  </si>
  <si>
    <t>Gerry to confirm</t>
  </si>
  <si>
    <t>CDA-ME-14</t>
  </si>
  <si>
    <t>Site  Maintenance Availability calculation in MARS BM  (SOM) not matching CDA site maintenance availability calculation.  Passed as data matches Wenco.  To be explored by site and Maintenance Team.
In Production</t>
  </si>
  <si>
    <t>CDA-ME-15</t>
  </si>
  <si>
    <t>CDA-ME-16</t>
  </si>
  <si>
    <t>CDA-ME-17</t>
  </si>
  <si>
    <t>HVC-WO-71</t>
  </si>
  <si>
    <t>Break-in Ratio (duration) - Mill</t>
  </si>
  <si>
    <t>HVC-WO-76</t>
  </si>
  <si>
    <t>PM Schedule Compliance (By Duration) - Mill</t>
  </si>
  <si>
    <t>CDA-ME-18</t>
  </si>
  <si>
    <t>HVC-WO-78</t>
  </si>
  <si>
    <t>Schedule Compliance (By Duration) - Mill</t>
  </si>
  <si>
    <t>HVC-WO-79</t>
  </si>
  <si>
    <t>Schedule Compliance (By Work Order Count) - Mill</t>
  </si>
  <si>
    <t>HVC-WO-80</t>
  </si>
  <si>
    <t>Schedule Load (Actual) - Mill</t>
  </si>
  <si>
    <t>Deferred</t>
  </si>
  <si>
    <t>Deferred to future release</t>
  </si>
  <si>
    <t>HVC-WO-83</t>
  </si>
  <si>
    <t>Total Break-In Hours (Actual) - Mill</t>
  </si>
  <si>
    <t>HVC-WO-85</t>
  </si>
  <si>
    <t>Total Distinct Work Order Count - Mill</t>
  </si>
  <si>
    <t>HVC-WO-86</t>
  </si>
  <si>
    <t>HVC-WO-88</t>
  </si>
  <si>
    <t>Total Hours (Scheduled) - Mill</t>
  </si>
  <si>
    <t>HVC-WO-97</t>
  </si>
  <si>
    <t>Total Non Break-In Hours (Actual) - Mill</t>
  </si>
  <si>
    <t>HVC-WO-98</t>
  </si>
  <si>
    <t>Total Non Break-In PM Hours (Actual) - Mill</t>
  </si>
  <si>
    <t>HVC-WO-99</t>
  </si>
  <si>
    <t>Total PM Hours (Scheduled) - Mill</t>
  </si>
  <si>
    <t>HVC-WO-103</t>
  </si>
  <si>
    <t>Total Work Order Count - Mill</t>
  </si>
  <si>
    <t>RDM-WO/C-13</t>
  </si>
  <si>
    <t># PMs Scheduled - Mine</t>
  </si>
  <si>
    <t>RDM-WO/C-15</t>
  </si>
  <si>
    <t># Total Maintenance WO Completed - Mine</t>
  </si>
  <si>
    <t>CDA-ME-19</t>
  </si>
  <si>
    <t>CDA-ME-20</t>
  </si>
  <si>
    <t>CDA-ME-21</t>
  </si>
  <si>
    <t>CDA-ME-22</t>
  </si>
  <si>
    <t>HVC-PL-34</t>
  </si>
  <si>
    <t>Copper Conc Insol Grade \ Zinc Conc. Ag Grade</t>
  </si>
  <si>
    <t>On Hold</t>
  </si>
  <si>
    <t>HVC is updating their tags so once complete this can be retested (Two week outage with the site), it will be tested after the Source system is replaced at the HVC site.</t>
  </si>
  <si>
    <t>CDA-ME-38</t>
  </si>
  <si>
    <t>CDA-ME-39</t>
  </si>
  <si>
    <t>CDA-ME-40</t>
  </si>
  <si>
    <t>Equation walk through.Operating as expected. Substatus source issue.  Substatus not being used.  Future meeting with Mario and Erwin to review and address issue
In Production</t>
  </si>
  <si>
    <t>RDM-WO/C-16</t>
  </si>
  <si>
    <t># Scheduled Maintenance WO - Mine</t>
  </si>
  <si>
    <t>RDM-WO/C-44</t>
  </si>
  <si>
    <t>Total Distinct Work Order Count - Mine</t>
  </si>
  <si>
    <t>RDM-WO/C-62</t>
  </si>
  <si>
    <t>Total Work Order Count - Mine</t>
  </si>
  <si>
    <t>RDM-WO/C-85</t>
  </si>
  <si>
    <t>RDM-WO/C-103</t>
  </si>
  <si>
    <t>RDM-PL-1</t>
  </si>
  <si>
    <t>Effective Asset Utilization</t>
  </si>
  <si>
    <t>RDM-PL-2</t>
  </si>
  <si>
    <t>Maintenance Availability</t>
  </si>
  <si>
    <t>RDM-PL-3</t>
  </si>
  <si>
    <t>RDM-PL-4</t>
  </si>
  <si>
    <t>Mean Time Between Downs (Hours)</t>
  </si>
  <si>
    <t>RDM-PL-5</t>
  </si>
  <si>
    <t>% Capacity</t>
  </si>
  <si>
    <t>Remove till there is a clarification on the requirement</t>
  </si>
  <si>
    <t>RDM-PL-6</t>
  </si>
  <si>
    <t>Physical Availability</t>
  </si>
  <si>
    <t>RDM-PL-12</t>
  </si>
  <si>
    <t>Daily Production Rate When Running</t>
  </si>
  <si>
    <t>RDM-PL-15</t>
  </si>
  <si>
    <t>Tonnes Processed (Total Milled in SMT)</t>
  </si>
  <si>
    <t>RDM-PL-21</t>
  </si>
  <si>
    <t>Plant Feed Rate</t>
  </si>
  <si>
    <t>RDM-PL-26</t>
  </si>
  <si>
    <t>Plant Downtime</t>
  </si>
  <si>
    <t>Total Stream Downtime (Hours)</t>
  </si>
  <si>
    <t>RDM-PL-30</t>
  </si>
  <si>
    <t>Copper Tails Grade (Zinc Tails Grade)</t>
  </si>
  <si>
    <t>RDM-PL-31</t>
  </si>
  <si>
    <t>Copper Conc Produced (Zinc Conc Produced)</t>
  </si>
  <si>
    <t>RDM-PL-32</t>
  </si>
  <si>
    <t>Copper Contained in Cu Conc (Zinc Contained in Zinc Conc)</t>
  </si>
  <si>
    <t>CDA-ME-41</t>
  </si>
  <si>
    <t>CDA-ME-42</t>
  </si>
  <si>
    <t>RDM-PL-33</t>
  </si>
  <si>
    <t>Copper Conc Mo Grade \ Zinc Con Pb Grade</t>
  </si>
  <si>
    <t>RDM-PL-34</t>
  </si>
  <si>
    <t>RDM-PL-35</t>
  </si>
  <si>
    <t>Plant Production Metrics</t>
  </si>
  <si>
    <t xml:space="preserve">Plant Yield (Adjusted) </t>
  </si>
  <si>
    <t>RDM-PL-36</t>
  </si>
  <si>
    <t>Plant Yield (Unadjusted)</t>
  </si>
  <si>
    <t>RDM-PL-38c</t>
  </si>
  <si>
    <t>Total Metal - Zinc + Lead (Adjusted)</t>
  </si>
  <si>
    <t>RDM-PL-39c</t>
  </si>
  <si>
    <t>Total Metal - Zinc + Lead (Unadjusted)</t>
  </si>
  <si>
    <t>CDA-ME-43</t>
  </si>
  <si>
    <t>CDA-ME-44</t>
  </si>
  <si>
    <t>RDM-PL-40</t>
  </si>
  <si>
    <t>Total ore (Adjusted)</t>
  </si>
  <si>
    <t>RDM-PL-41</t>
  </si>
  <si>
    <t>Total ore (Unadjusted)</t>
  </si>
  <si>
    <t>RDM-PL-47</t>
  </si>
  <si>
    <t>Total Number of Downs</t>
  </si>
  <si>
    <t>RDM-PL-48</t>
  </si>
  <si>
    <t>Available Time (Hours)</t>
  </si>
  <si>
    <t>RDM-PL-49</t>
  </si>
  <si>
    <t>Calendar Time (Hours)</t>
  </si>
  <si>
    <t>RDM-PL-50</t>
  </si>
  <si>
    <t>Excluded Calendar Time (Hours)</t>
  </si>
  <si>
    <t>RDM-PL-51</t>
  </si>
  <si>
    <t>Maintenance Non Scheduled (Hours)</t>
  </si>
  <si>
    <t>RDM-PL-52</t>
  </si>
  <si>
    <t>Maintenance Scheduled (Hours)</t>
  </si>
  <si>
    <t>RDM-PL-53</t>
  </si>
  <si>
    <t>Maintenance Time (Hours)</t>
  </si>
  <si>
    <t>RDM-PL-54</t>
  </si>
  <si>
    <t>Major Maintenance Shutdown (Hours)</t>
  </si>
  <si>
    <t>RDM-PL-55</t>
  </si>
  <si>
    <t>Operating Delays (Hours)</t>
  </si>
  <si>
    <t>RDM-PL-56</t>
  </si>
  <si>
    <t>Production Time (Hours)</t>
  </si>
  <si>
    <t>RDM-PL-57</t>
  </si>
  <si>
    <t>Standby Time (Hours)</t>
  </si>
  <si>
    <t>RDM-PL-58</t>
  </si>
  <si>
    <t>Utilized Time (Hours)</t>
  </si>
  <si>
    <t>RDM-PL-38</t>
  </si>
  <si>
    <t>Total Metal Zinc (Adjusted)</t>
  </si>
  <si>
    <t>RDM-PL-39</t>
  </si>
  <si>
    <t>Total Metal Zinc (Unadjusted)</t>
  </si>
  <si>
    <t>RDM-PL-38b</t>
  </si>
  <si>
    <t>Total Metal Lead (Adjusted)</t>
  </si>
  <si>
    <t>RDM-PL-39b</t>
  </si>
  <si>
    <t>Total Metal Lead (Unadjusted)</t>
  </si>
  <si>
    <t>RDM-PL-23</t>
  </si>
  <si>
    <t>Plant Production Rate</t>
  </si>
  <si>
    <t>RDM-PL-44a</t>
  </si>
  <si>
    <t>Recovery % - Zn</t>
  </si>
  <si>
    <t>RDM-PL-44b</t>
  </si>
  <si>
    <t>Recovery % - Pb</t>
  </si>
  <si>
    <t>RDM-PL-13</t>
  </si>
  <si>
    <t>Best Daily Production Rate</t>
  </si>
  <si>
    <t>In Production (Should be removed - 23 Feb 2023)</t>
  </si>
  <si>
    <t>RDM-PL-5b</t>
  </si>
  <si>
    <t xml:space="preserve">% Capacity Plant Production Rate </t>
  </si>
  <si>
    <t>Oriaze to confirm from the Maintenance Team</t>
  </si>
  <si>
    <t>CDA-PL-30</t>
  </si>
  <si>
    <t>CDA-PL-31</t>
  </si>
  <si>
    <t>CDA-PL-32</t>
  </si>
  <si>
    <t>CDA-PL-33</t>
  </si>
  <si>
    <t>CDA-PL-34</t>
  </si>
  <si>
    <t>CDA-PL-35</t>
  </si>
  <si>
    <t>CDA-PL-38</t>
  </si>
  <si>
    <t>Total Metal (Adjusted)</t>
  </si>
  <si>
    <t>CDA-PL-40</t>
  </si>
  <si>
    <t>RDM-PL-14</t>
  </si>
  <si>
    <t>Number of Maintenance Events</t>
  </si>
  <si>
    <t>Out of Scope</t>
  </si>
  <si>
    <t>RDM-PL-27</t>
  </si>
  <si>
    <t>Total Stream Event Count</t>
  </si>
  <si>
    <t>Failed</t>
  </si>
  <si>
    <t>Source data issue</t>
  </si>
  <si>
    <t>RDM-WO/C-8</t>
  </si>
  <si>
    <t># Scheduled Maintenance WO Completed  - Mill</t>
  </si>
  <si>
    <t>Source data issue (excel is part of the data required and cannot be ingested).  Moving to the backlog to remove from R1-3 deployment will be delivered in a future release.  # Scheduled Maintenance WO Completed is blank because this needed to be created in conjunction with a spreadsheet as a source to get weekly schedule which is not available from the source system. You are right to see data for #scheduled maintenance WO and #total maintenance WO completed as those are the count of work orders in scheduled and completed statuses respectively. The combination of both does not give #scheduled maintenance WO completed as this kpi is for work orders that are completed as scheduled, and since we don’t have spreadsheets ingested, this is blank.</t>
  </si>
  <si>
    <t>RDM-WO/C-17</t>
  </si>
  <si>
    <t># Scheduled Maintenance WO Completed - Mine</t>
  </si>
  <si>
    <t>RDM-ME-33</t>
  </si>
  <si>
    <t>CDA-ME-45</t>
  </si>
  <si>
    <t>RDM-ME-34</t>
  </si>
  <si>
    <t>RDM-ME-35</t>
  </si>
  <si>
    <t>CDA-ME-46</t>
  </si>
  <si>
    <t>CDA-ME-47</t>
  </si>
  <si>
    <t>CDA-ME-48</t>
  </si>
  <si>
    <t>CDA-ME-49</t>
  </si>
  <si>
    <t>HVC-WO-2</t>
  </si>
  <si>
    <t>Scheduled Maintenance WO Hours Completed  - Mill</t>
  </si>
  <si>
    <t>HVC-WO-3</t>
  </si>
  <si>
    <t>Non-scheduled Maintenance WO Hours Completed  - Mill</t>
  </si>
  <si>
    <t>HVC-WO-4</t>
  </si>
  <si>
    <t>HVC-WO-5</t>
  </si>
  <si>
    <t># PMs Completed as Scheduled  - Mill</t>
  </si>
  <si>
    <t>HVC-WO-6</t>
  </si>
  <si>
    <t>HVC-WO-7</t>
  </si>
  <si>
    <t>HVC-WO-8</t>
  </si>
  <si>
    <t>HVC-WO-9</t>
  </si>
  <si>
    <t># Non-scheduled Maintenance WO Completed  - Mill</t>
  </si>
  <si>
    <t>HVC-WO-77</t>
  </si>
  <si>
    <t>PM Schedule Compliance (By Work Order Count)  - Mill</t>
  </si>
  <si>
    <t>HVC-PL-30</t>
  </si>
  <si>
    <t>HVC-PL-31</t>
  </si>
  <si>
    <t>HVC-PL-32</t>
  </si>
  <si>
    <t>HVC-PL-33</t>
  </si>
  <si>
    <t>HVC-PL-35</t>
  </si>
  <si>
    <t>HVC-PL-38</t>
  </si>
  <si>
    <t>HVC-PL-40</t>
  </si>
  <si>
    <t>RDM-ME-36</t>
  </si>
  <si>
    <t>RDM-ME-37</t>
  </si>
  <si>
    <t>RDM-PL-7</t>
  </si>
  <si>
    <t>% Online Time</t>
  </si>
  <si>
    <t>HVC-PL-44</t>
  </si>
  <si>
    <t>HVC-PL-22</t>
  </si>
  <si>
    <t>Plant Labor Factor (Internal Labor Factor)</t>
  </si>
  <si>
    <t>In Progress</t>
  </si>
  <si>
    <t>Need to Check with Jacob</t>
  </si>
  <si>
    <t>HVC-PL-17</t>
  </si>
  <si>
    <t>Plant Maintenance Internal Labor Hours</t>
  </si>
  <si>
    <t>HVC-PL-14</t>
  </si>
  <si>
    <t>HVC-PL-15</t>
  </si>
  <si>
    <t>Tonnes Processed</t>
  </si>
  <si>
    <t>HVC-PL-47</t>
  </si>
  <si>
    <t>HVC-PL-48</t>
  </si>
  <si>
    <t>Standard Time Definitions</t>
  </si>
  <si>
    <t>HVC-PL-49</t>
  </si>
  <si>
    <t>HVC-PL-50</t>
  </si>
  <si>
    <t>HVC-PL-51</t>
  </si>
  <si>
    <t>HVC-PL-52</t>
  </si>
  <si>
    <t>HVC-PL-53</t>
  </si>
  <si>
    <t>HVC-PL-54</t>
  </si>
  <si>
    <t>HVC-PL-55</t>
  </si>
  <si>
    <t>HVC-PL-56</t>
  </si>
  <si>
    <t>HVC-PL-57</t>
  </si>
  <si>
    <t>HVC-PL-58</t>
  </si>
  <si>
    <t>HVC-PL-7</t>
  </si>
  <si>
    <t>HVC-PL-45</t>
  </si>
  <si>
    <t>Best Daily Feed Rate</t>
  </si>
  <si>
    <t>HVC-PL-13</t>
  </si>
  <si>
    <t>HVC-PL-46</t>
  </si>
  <si>
    <t>Daily Feed Rate When Running</t>
  </si>
  <si>
    <t>HVC-PL-12</t>
  </si>
  <si>
    <t>HVC-PL-1</t>
  </si>
  <si>
    <t>HVC-PL-2</t>
  </si>
  <si>
    <t>HVC-PL-3</t>
  </si>
  <si>
    <t>HVC-PL-4</t>
  </si>
  <si>
    <t>HVC-PL-6</t>
  </si>
  <si>
    <t>HVC-PL-21</t>
  </si>
  <si>
    <t>HVC-PL-23</t>
  </si>
  <si>
    <t>RDM-FI-20</t>
  </si>
  <si>
    <t>Finance Planning</t>
  </si>
  <si>
    <t>Maintenance Department Site Cash Production Cost (Actual)</t>
  </si>
  <si>
    <t>RDM-FI-2</t>
  </si>
  <si>
    <t>Plant Department Site Cash Production Cost (Actual)</t>
  </si>
  <si>
    <t>RDM-FI-3</t>
  </si>
  <si>
    <t>Finance General Ledger</t>
  </si>
  <si>
    <t>Site Cash Production Cost (Actual)</t>
  </si>
  <si>
    <t>Requirement is being reviewed, it may need another round of QA process if the requirement changes</t>
  </si>
  <si>
    <t>RDM-FI-4</t>
  </si>
  <si>
    <t>Total Costs (Actual)</t>
  </si>
  <si>
    <t>RDM-PL-26-RT</t>
  </si>
  <si>
    <t>RT-DUET</t>
  </si>
  <si>
    <t>RDM-PL-27-RT</t>
  </si>
  <si>
    <t>RDM-PL-51-RT</t>
  </si>
  <si>
    <t>RDM-PL-52-RT</t>
  </si>
  <si>
    <t>RDM-PL-53-RT</t>
  </si>
  <si>
    <t>RDM-PL-54-RT</t>
  </si>
  <si>
    <t>RDM-PL-55-RT</t>
  </si>
  <si>
    <t>RDM-PL-57-RT</t>
  </si>
  <si>
    <t>RDM-PL-47-RT</t>
  </si>
  <si>
    <t>QB2</t>
  </si>
  <si>
    <t>QB2-WO/C-30</t>
  </si>
  <si>
    <t>Break-in Ratio (duration) - Mine</t>
  </si>
  <si>
    <t>Maximo</t>
  </si>
  <si>
    <t>QB2-WO/C-34</t>
  </si>
  <si>
    <t>Failure Break-In Ratio - Mine</t>
  </si>
  <si>
    <t>QB2-WO/C-35</t>
  </si>
  <si>
    <t>Non Failure Break-In Ratio - Mine</t>
  </si>
  <si>
    <t>QB2-WO/C-36</t>
  </si>
  <si>
    <t>PM Schedule Compliance (By Duration) - Mine</t>
  </si>
  <si>
    <t>QB2-WO/C-37</t>
  </si>
  <si>
    <t>PM Schedule Compliance (By Work Order Count)  - Mine</t>
  </si>
  <si>
    <t>QB2-WO/C-38</t>
  </si>
  <si>
    <t>Schedule Compliance (By Duration) - Mine</t>
  </si>
  <si>
    <t>QB2-WO/C-39</t>
  </si>
  <si>
    <t>Schedule Compliance (By Work Order Count) - Mine</t>
  </si>
  <si>
    <t>QB2-WO/C-40</t>
  </si>
  <si>
    <t>Schedule Load (Actual) - Mine</t>
  </si>
  <si>
    <t>QB2-WO/C-41</t>
  </si>
  <si>
    <t>Schedule Load (Available) - Mine</t>
  </si>
  <si>
    <t>QB2-WO/C-64</t>
  </si>
  <si>
    <t>Work Index  - Mine</t>
  </si>
  <si>
    <t>QB2-WO/C-65</t>
  </si>
  <si>
    <t>Work Index (Corrected) - Mine</t>
  </si>
  <si>
    <t>QB2-WO/C-18</t>
  </si>
  <si>
    <t># Non-scheduled Maintenance WO Completed</t>
  </si>
  <si>
    <t>QB2-WO/C-19</t>
  </si>
  <si>
    <t># Non-Scheduled Maintenance WO Completed due to Failure</t>
  </si>
  <si>
    <t>QB2-WO/C-14</t>
  </si>
  <si>
    <t># PMs Completed as Scheduled</t>
  </si>
  <si>
    <t>QB2-WO/C-13</t>
  </si>
  <si>
    <t># PMs Scheduled</t>
  </si>
  <si>
    <t>QB2-WO/C-10</t>
  </si>
  <si>
    <t>Mine Maintenance Internal labor Hours</t>
  </si>
  <si>
    <t>QB2-WO/C-16</t>
  </si>
  <si>
    <t># Scheduled Maintenance WO</t>
  </si>
  <si>
    <t>QB2-WO/C-17</t>
  </si>
  <si>
    <t># Scheduled Maintenance WO Completed</t>
  </si>
  <si>
    <t>QB2-WO/C-15</t>
  </si>
  <si>
    <t># Total Maintenance WO Completed</t>
  </si>
  <si>
    <t>QB2-WO/C-12-MA</t>
  </si>
  <si>
    <t>Mine Maintenance other Contractor labor Hours</t>
  </si>
  <si>
    <t>QB2-WO/C-11-MA</t>
  </si>
  <si>
    <t>Mine Maintenance Resident Contractor labor Hours</t>
  </si>
  <si>
    <t>QB2-WO/C-24</t>
  </si>
  <si>
    <t>Average Compliance Days - Mine</t>
  </si>
  <si>
    <t>QB2-WO/C-25</t>
  </si>
  <si>
    <t>Average Compliance Meter Hours - Mine</t>
  </si>
  <si>
    <t>QB2-WO/C-42</t>
  </si>
  <si>
    <t>Total Break-In Failure Hours (Actual) - Mine</t>
  </si>
  <si>
    <t>QB2-WO/C-43</t>
  </si>
  <si>
    <t>Total Break-In Hours (Actual) - Mine</t>
  </si>
  <si>
    <t>QB2-WO/C-44</t>
  </si>
  <si>
    <t>Total Break-In Non Failure Hours (Actual) - Mine</t>
  </si>
  <si>
    <t>QB2-WO/C-45</t>
  </si>
  <si>
    <t>QB2-WO/C-46</t>
  </si>
  <si>
    <t>QB2-WO/C-47</t>
  </si>
  <si>
    <t>Total Hours (Available) - Mine</t>
  </si>
  <si>
    <t>QB2-WO/C-48</t>
  </si>
  <si>
    <t>Total Hours (Scheduled) - Mine</t>
  </si>
  <si>
    <t>QB2-WO/C-57</t>
  </si>
  <si>
    <t>Total Non Break-In Hours (Actual) - Mine</t>
  </si>
  <si>
    <t>QB2-WO/C-58</t>
  </si>
  <si>
    <t>Total Non Break-In PM Hours (Actual) - Mine</t>
  </si>
  <si>
    <t>QB2-WO/C-59</t>
  </si>
  <si>
    <t>Total PM Hours (Scheduled) - Mine</t>
  </si>
  <si>
    <t>QB2-WO/C-63</t>
  </si>
  <si>
    <t>QB2-WO/C-49</t>
  </si>
  <si>
    <t>Item and Trade</t>
  </si>
  <si>
    <t>Total Item Break-In Cost (Actual) - Mine</t>
  </si>
  <si>
    <t>Don to confirm if it can be delivered from Maximo</t>
  </si>
  <si>
    <t>QB2-WO/C-32-MA</t>
  </si>
  <si>
    <t>Break-in Work (Count)</t>
  </si>
  <si>
    <t>QB2-WO/C-49-MA</t>
  </si>
  <si>
    <t>QB2-WO/C-50</t>
  </si>
  <si>
    <t>Total Item Cost (Actual) - Mine</t>
  </si>
  <si>
    <t>QB2-WO/C-51</t>
  </si>
  <si>
    <t>Total Item Cost (Budget) - Mine</t>
  </si>
  <si>
    <t>QB2-WO/C-52</t>
  </si>
  <si>
    <t>Total Item Quantity (Actual) - Mine</t>
  </si>
  <si>
    <t>QB2-WO/C-53</t>
  </si>
  <si>
    <t>Total Item Quantity (Resource) - Mine</t>
  </si>
  <si>
    <t>Will move to D7</t>
  </si>
  <si>
    <t>QB2-WO/C-102-MA</t>
  </si>
  <si>
    <t>Total Trade Cost (Actual) - Mill</t>
  </si>
  <si>
    <t>QB2-WO/C-103-MA</t>
  </si>
  <si>
    <t>Total Trade Cost (Budget) - Mill</t>
  </si>
  <si>
    <t>HVC-WO-71-MA</t>
  </si>
  <si>
    <t>HVC-WO-73-MA</t>
  </si>
  <si>
    <t>Compliance Utilization - Mill</t>
  </si>
  <si>
    <t>HVC-WO-76-MA</t>
  </si>
  <si>
    <t>HVC-WO-77-MA</t>
  </si>
  <si>
    <t>HVC-WO-78-MA</t>
  </si>
  <si>
    <t>HVC-WO-79-MA</t>
  </si>
  <si>
    <t>HVC-WO-80-MA</t>
  </si>
  <si>
    <t>HVC-WO-81-MA</t>
  </si>
  <si>
    <t>Schedule Load (Available) - Mill</t>
  </si>
  <si>
    <t>HVC-WO-65</t>
  </si>
  <si>
    <t>Average Compliance Days - Mill</t>
  </si>
  <si>
    <t>HVC-WO-19-MA</t>
  </si>
  <si>
    <t>HVC-WO-27</t>
  </si>
  <si>
    <t>Average Meter Hours Difference - Mine</t>
  </si>
  <si>
    <t>HVC-WO-69</t>
  </si>
  <si>
    <t>Average Target Days - Mill</t>
  </si>
  <si>
    <t>HVC-WO-69-MA</t>
  </si>
  <si>
    <t>HVC-WO-72-MA</t>
  </si>
  <si>
    <t>Break-in Work (Count) - Mill</t>
  </si>
  <si>
    <t>HVC-WO-83-MA</t>
  </si>
  <si>
    <t>HVC-WO-84</t>
  </si>
  <si>
    <t>Total Break-In Non Failure Hours (Actual) - Mill</t>
  </si>
  <si>
    <t>HVC-WO-85-MA</t>
  </si>
  <si>
    <t>HVC-WO-86-MA</t>
  </si>
  <si>
    <t>HVC-WO-88-MA</t>
  </si>
  <si>
    <t>HVC-WO-97-MA</t>
  </si>
  <si>
    <t>HVC-WO-98-MA</t>
  </si>
  <si>
    <t>HVC-WO-99-MA</t>
  </si>
  <si>
    <t>HVC-WO-103-MA</t>
  </si>
  <si>
    <t>HVC-WO-89</t>
  </si>
  <si>
    <t>Total Item Break-In Cost (Actual) - Mill</t>
  </si>
  <si>
    <t>HVC-WO-48</t>
  </si>
  <si>
    <t>HVC-WO-90</t>
  </si>
  <si>
    <t>Total Item Cost (Actual) - Mill</t>
  </si>
  <si>
    <t>HVC-WO-49</t>
  </si>
  <si>
    <t>HVC-WO-91</t>
  </si>
  <si>
    <t>Total Item Cost (Budget) - Mill</t>
  </si>
  <si>
    <t>HVC-WO-50</t>
  </si>
  <si>
    <t>HVC-WO-92</t>
  </si>
  <si>
    <t>Total Item Quantity (Actual) - Mill</t>
  </si>
  <si>
    <t>HVC-WO-51</t>
  </si>
  <si>
    <t>HVC-WO-100</t>
  </si>
  <si>
    <t>Total Trade Break-In Cost (Actual) - Mill</t>
  </si>
  <si>
    <t>HVC-WO-59</t>
  </si>
  <si>
    <t>Total Trade Break-In Cost (Actual) - Mine</t>
  </si>
  <si>
    <t>HVC-WO-101</t>
  </si>
  <si>
    <t>HVC-WO-60</t>
  </si>
  <si>
    <t>Total Trade Cost (Actual) - Mine</t>
  </si>
  <si>
    <t>HVC-WO-102</t>
  </si>
  <si>
    <t>HVC-WO-61</t>
  </si>
  <si>
    <t>Total Trade Cost (Budget) - Mine</t>
  </si>
  <si>
    <t>HVC-WO-9-MA</t>
  </si>
  <si>
    <t>HVC-WO-5-MA</t>
  </si>
  <si>
    <t>HVC-WO-4-MA</t>
  </si>
  <si>
    <t>HVC-WO-7-MA</t>
  </si>
  <si>
    <t>HVC-WO-33-MA</t>
  </si>
  <si>
    <t>Failure Break-In Ratio</t>
  </si>
  <si>
    <t>HVC-WO-34-MA</t>
  </si>
  <si>
    <t>Non Failure Break-In Ratio</t>
  </si>
  <si>
    <t>HVC-WO-41-MA</t>
  </si>
  <si>
    <t xml:space="preserve">Total Break-In Failure Hours (Actual) </t>
  </si>
  <si>
    <t>HVC-WO-42-MA</t>
  </si>
  <si>
    <t>Total Break-In Hours (Actual)</t>
  </si>
  <si>
    <t>HVC-WO-46-MA</t>
  </si>
  <si>
    <t>Total Hours (Available)</t>
  </si>
  <si>
    <t>HVC-WO-63-MA</t>
  </si>
  <si>
    <t>Work Index</t>
  </si>
  <si>
    <t>HVC-WO-10-MA</t>
  </si>
  <si>
    <t>HVC-WO-11-MA</t>
  </si>
  <si>
    <t>HVC-WO-12-MA</t>
  </si>
  <si>
    <t>HVC-WO-8-MA</t>
  </si>
  <si>
    <t>HVC-WO-6-MA</t>
  </si>
  <si>
    <t>HVC-WO-3-MA</t>
  </si>
  <si>
    <t>HVC-WO-1-MA</t>
  </si>
  <si>
    <t>HVC-WO-2-MA</t>
  </si>
  <si>
    <t>HVC-FI-20a</t>
  </si>
  <si>
    <t>Cost Datamart</t>
  </si>
  <si>
    <t>HVC-FI-3a</t>
  </si>
  <si>
    <t>HVC-FI-1</t>
  </si>
  <si>
    <t>Maintenance Repair Cost (Actual)</t>
  </si>
  <si>
    <t>JDE (Cost)</t>
  </si>
  <si>
    <t>HVC-FI-11</t>
  </si>
  <si>
    <t>Maintenance Repair Cost (Budget)</t>
  </si>
  <si>
    <t>HVC-FI-12</t>
  </si>
  <si>
    <t>Maintenance Repair Cost (Forecast)</t>
  </si>
  <si>
    <t>RDM-PL-5b-RT</t>
  </si>
  <si>
    <t>RDM-PL-5-RT</t>
  </si>
  <si>
    <t>RDM-PL-7-RT</t>
  </si>
  <si>
    <t>RDM-PL-3-RT</t>
  </si>
  <si>
    <t>RDM-PL-4-RT</t>
  </si>
  <si>
    <t>RDM-PL-12-RT</t>
  </si>
  <si>
    <t>RDM-PL-13-RT</t>
  </si>
  <si>
    <t>RDM-PL-48-RT</t>
  </si>
  <si>
    <t>RDM-PL-2-RT</t>
  </si>
  <si>
    <t>RDM-PL-45-RT</t>
  </si>
  <si>
    <t>RDM-PL-46-RT</t>
  </si>
  <si>
    <t>RDM-PL-14-RT</t>
  </si>
  <si>
    <t>De-scoped</t>
  </si>
  <si>
    <t>RDM-PL-56-RT</t>
  </si>
  <si>
    <t>RDM-PL-6-RT</t>
  </si>
  <si>
    <t>RDM-PL-58-RT</t>
  </si>
  <si>
    <t>RDM-PL-46</t>
  </si>
  <si>
    <t>RDM-PL-1-RT</t>
  </si>
  <si>
    <t>RDM-PL-21-RT</t>
  </si>
  <si>
    <t>RDM-PL-23-RT</t>
  </si>
  <si>
    <t>R6</t>
  </si>
  <si>
    <t>QB2-ME-14</t>
  </si>
  <si>
    <t>Minestar</t>
  </si>
  <si>
    <t>QB2-ME-15</t>
  </si>
  <si>
    <t>QB2-ME-16</t>
  </si>
  <si>
    <t>QB2-ME-17</t>
  </si>
  <si>
    <t>QB2-ME-18</t>
  </si>
  <si>
    <t>QB2-ME-19</t>
  </si>
  <si>
    <t>QB2-ME-20</t>
  </si>
  <si>
    <t>QB2-ME-21</t>
  </si>
  <si>
    <t>QB2-ME-22</t>
  </si>
  <si>
    <t>QB2-ME-38</t>
  </si>
  <si>
    <t>QB2-ME-39</t>
  </si>
  <si>
    <t>QB2-ME-40</t>
  </si>
  <si>
    <t>QB2-ME-41</t>
  </si>
  <si>
    <t>QB2-ME-42</t>
  </si>
  <si>
    <t>QB2-ME-43</t>
  </si>
  <si>
    <t>QB2-ME-44</t>
  </si>
  <si>
    <t>QB2-ME-45</t>
  </si>
  <si>
    <t>QB2-ME-46</t>
  </si>
  <si>
    <t>QB2-ME-47</t>
  </si>
  <si>
    <t>QB2-ME-48</t>
  </si>
  <si>
    <t>QB2-ME-49</t>
  </si>
  <si>
    <t>R</t>
  </si>
  <si>
    <t>Maintenance Team
Validation
UAT Env</t>
  </si>
  <si>
    <t>HVC is updating their tags so once complete this can be retested (Two week outage with the site)</t>
  </si>
  <si>
    <t xml:space="preserve">Physical Availability </t>
  </si>
  <si>
    <t xml:space="preserve">% Online Time </t>
  </si>
  <si>
    <t>RDM-PL-9</t>
  </si>
  <si>
    <t>Number of Maintenance  Events</t>
  </si>
  <si>
    <t xml:space="preserve">Plant Feed Rate </t>
  </si>
  <si>
    <t>Total Metal (Unadjusted)</t>
  </si>
  <si>
    <t>MARS for BM Testing Summary</t>
  </si>
  <si>
    <t>R1 - 3 KPI Tracking</t>
  </si>
  <si>
    <t>Current</t>
  </si>
  <si>
    <t>%</t>
  </si>
  <si>
    <t>Business Rule testing</t>
  </si>
  <si>
    <t>High or Critical Defect - Project/T&amp;I Issue</t>
  </si>
  <si>
    <t>High or Critical Defect - Source Data Issue</t>
  </si>
  <si>
    <t>Ready for Pre-UAT</t>
  </si>
  <si>
    <t>Deployed to Production</t>
  </si>
  <si>
    <t>Total KPIs</t>
  </si>
  <si>
    <t>Delta</t>
  </si>
  <si>
    <t xml:space="preserve">Ready for Pre-UAT </t>
  </si>
  <si>
    <t>Pre-UAT Completed</t>
  </si>
  <si>
    <t>UAT Completed</t>
  </si>
  <si>
    <r>
      <t xml:space="preserve">There are 102 </t>
    </r>
    <r>
      <rPr>
        <b/>
        <sz val="11"/>
        <rFont val="Calibri"/>
        <family val="2"/>
        <scheme val="minor"/>
      </rPr>
      <t xml:space="preserve">KPI's </t>
    </r>
    <r>
      <rPr>
        <sz val="11"/>
        <color theme="1"/>
        <rFont val="Calibri"/>
        <family val="2"/>
        <scheme val="minor"/>
      </rPr>
      <t>to be delivered for R1-3</t>
    </r>
  </si>
  <si>
    <t xml:space="preserve"> </t>
  </si>
  <si>
    <t>R5 KPI Tracking</t>
  </si>
  <si>
    <r>
      <t xml:space="preserve">There are 54 </t>
    </r>
    <r>
      <rPr>
        <b/>
        <sz val="11"/>
        <rFont val="Calibri"/>
        <family val="2"/>
        <scheme val="minor"/>
      </rPr>
      <t xml:space="preserve">KPI's </t>
    </r>
    <r>
      <rPr>
        <sz val="11"/>
        <color theme="1"/>
        <rFont val="Calibri"/>
        <family val="2"/>
        <scheme val="minor"/>
      </rPr>
      <t>to be delivered for R5</t>
    </r>
  </si>
  <si>
    <t>Pre-UAT Status</t>
  </si>
  <si>
    <t>Sum of Count of KPI IDS</t>
  </si>
  <si>
    <t>Column Labels</t>
  </si>
  <si>
    <t>CDA Total</t>
  </si>
  <si>
    <t>HVC Total</t>
  </si>
  <si>
    <t>RDM Total</t>
  </si>
  <si>
    <t>Grand Total</t>
  </si>
  <si>
    <t>Row Labels</t>
  </si>
  <si>
    <t>No</t>
  </si>
  <si>
    <t>Yes</t>
  </si>
  <si>
    <t>Compliance and Workorder</t>
  </si>
  <si>
    <t>Fleet</t>
  </si>
  <si>
    <t xml:space="preserve">Plant </t>
  </si>
  <si>
    <t>UAT Status</t>
  </si>
  <si>
    <t>ID</t>
  </si>
  <si>
    <t>Open/
Closed</t>
  </si>
  <si>
    <t>Status</t>
  </si>
  <si>
    <t>Priority</t>
  </si>
  <si>
    <t>Created</t>
  </si>
  <si>
    <t>Category</t>
  </si>
  <si>
    <t>Related KPI ID</t>
  </si>
  <si>
    <t>ADO #</t>
  </si>
  <si>
    <t>Description</t>
  </si>
  <si>
    <t>Maintanence Team / Site Impact</t>
  </si>
  <si>
    <t>Actions/Next Steps</t>
  </si>
  <si>
    <t>RCA Comment</t>
  </si>
  <si>
    <t>Closed</t>
  </si>
  <si>
    <t>Fixed &amp; Validated by QA</t>
  </si>
  <si>
    <t>Critical</t>
  </si>
  <si>
    <t>D1-RDM 12</t>
  </si>
  <si>
    <t>UAT Set-up</t>
  </si>
  <si>
    <t>UAT Environment</t>
  </si>
  <si>
    <t>Access Issue- Sam Can’t Access QA /UAT Environment</t>
  </si>
  <si>
    <t>Unable to test</t>
  </si>
  <si>
    <t>High</t>
  </si>
  <si>
    <t>UAT not available</t>
  </si>
  <si>
    <t>Testing is occuring in the QA environment.  More suseptable to changes</t>
  </si>
  <si>
    <t>Second QA environment spun up vs. Promotion to UAT</t>
  </si>
  <si>
    <t>View Access Issue-Sam Needs view of Discovery Tables (Raw Data Tables)</t>
  </si>
  <si>
    <t>Delay in testing/incomplete testing</t>
  </si>
  <si>
    <t>Sam doing QA not UAT needs Same Access as Abhi for Testing</t>
  </si>
  <si>
    <t>Medium</t>
  </si>
  <si>
    <t>Documentation</t>
  </si>
  <si>
    <t>Requirements/ Specification / Data Dictionary not provided to Sam to Complete testing</t>
  </si>
  <si>
    <t>Documents required for Sam to do Pre-UAT not provided</t>
  </si>
  <si>
    <t>KPI/Metrics To be tested not from KPI Catalogue</t>
  </si>
  <si>
    <t>BA provided incorrect KPI List for testing to Sam</t>
  </si>
  <si>
    <t xml:space="preserve">Performance Issues- MARS BM Performance issue ~ 5 min to Run Queries Spec 15 Sec </t>
  </si>
  <si>
    <t>New Data Refresh procedure introduced into UAT directly vs. QA. Owner: Build Team</t>
  </si>
  <si>
    <t>Access Issue -Can’t access Update UAT Environment (UAT MARS TEST V2 (import)​)</t>
  </si>
  <si>
    <t>ADO Group Conflict Issue resolved by Build Team</t>
  </si>
  <si>
    <t>Requirements Gathering</t>
  </si>
  <si>
    <t>Future Deployment</t>
  </si>
  <si>
    <t>Enhancement</t>
  </si>
  <si>
    <t>Crew Code/ Maintenance ID</t>
  </si>
  <si>
    <t>Crew code is required but missing.  This is currently not available from the source data. NB: There exists AM and PM in the data set for work shifts in Gencid.  There's no further crew classification.</t>
  </si>
  <si>
    <t>Red Dog doesn't have crew codes - they have trade codes. 
 Required by SOM (Source Sam)</t>
  </si>
  <si>
    <t>BA work required to work with site to have crew code available at RDM Site (and others).</t>
  </si>
  <si>
    <t>Defect</t>
  </si>
  <si>
    <t>Work Orders</t>
  </si>
  <si>
    <t>The total work order appears to not be providing the correct results on mine vs mill</t>
  </si>
  <si>
    <t>Invalid results</t>
  </si>
  <si>
    <t>Duplicate item</t>
  </si>
  <si>
    <t>Source Data</t>
  </si>
  <si>
    <t>Looks like after the fix (599244), “Other” work orders make up almost 55% of work orders at RDM.</t>
  </si>
  <si>
    <r>
      <rPr>
        <sz val="12"/>
        <color rgb="FF000000"/>
        <rFont val="Calibri"/>
        <family val="2"/>
      </rPr>
      <t xml:space="preserve">Poor data quality </t>
    </r>
    <r>
      <rPr>
        <b/>
        <sz val="12"/>
        <color rgb="FF000000"/>
        <rFont val="Calibri"/>
        <family val="2"/>
      </rPr>
      <t>at Source</t>
    </r>
  </si>
  <si>
    <t>Stu to follow up with the process to address source data issues.</t>
  </si>
  <si>
    <t>Total Work Order Count values for Mill and Mine are identical</t>
  </si>
  <si>
    <t>Poor data quality</t>
  </si>
  <si>
    <t>Development team to resolve</t>
  </si>
  <si>
    <t>Functions as Designed</t>
  </si>
  <si>
    <t>Investigation</t>
  </si>
  <si>
    <t>WO Start Date and WO End Date don’t populate for RDM</t>
  </si>
  <si>
    <t>Close - functions as designed</t>
  </si>
  <si>
    <t>Seems like # Scheduled Maintenance WOs don’t populate before 2021 and Mine # Scheduled Maintenance WOs seem very low for 2019-2022</t>
  </si>
  <si>
    <t>Oriaze has reviewed Discovery Tables appears to be source data issue. Nicole to validate that the source data not present.  Stu to follow up with the process to address source data issues.</t>
  </si>
  <si>
    <t>Seems like counts of PMs Scheduled is off despite other fields summing correctly.</t>
  </si>
  <si>
    <t>Reviewed by Oriaze. Conjoin of Workorder and PM required for unique count of PMS. Kirk updated and applied Fix in QA. QA Passed. Promoted to UAT-Failed due to unrelated pipeline issues.  Pipleine issue fix deployed. Retest of fix in UAT being performed. Passed by Sharvan for Arjun. Arjun to confirm</t>
  </si>
  <si>
    <t xml:space="preserve">D2 or D3-Fleet KPI/Metrics </t>
  </si>
  <si>
    <t>Work Shift not working properly-Looks like relationship is to plan not FMS</t>
  </si>
  <si>
    <t>Not part of Pre-UAT.  Need to understand and discuss the business process</t>
  </si>
  <si>
    <t>Minor (Medium)</t>
  </si>
  <si>
    <t>Backlog</t>
  </si>
  <si>
    <t>The previous work order status date highlighted doesn’t align with the highlighted wo status date</t>
  </si>
  <si>
    <t>Assigned to the Build Team</t>
  </si>
  <si>
    <t>Backloged</t>
  </si>
  <si>
    <t>Requested</t>
  </si>
  <si>
    <t>N periods are not working. No Identifier for for break-in work and schedules to check compliance are in spreadsheets so both of these do not apply to RDM work orders</t>
  </si>
  <si>
    <t>Not Working</t>
  </si>
  <si>
    <t xml:space="preserve">Backlog </t>
  </si>
  <si>
    <t>NA</t>
  </si>
  <si>
    <t>Slow Process time/Work order ID as slicer</t>
  </si>
  <si>
    <t>Investigated. Works as expected.  Oriaze/Arjun to list what slicers work with what KPI/Metrics to proactive communicate expecations to users.</t>
  </si>
  <si>
    <t>Fixed</t>
  </si>
  <si>
    <t>D2-HVC</t>
  </si>
  <si>
    <t>CSV missing "898" type in WO</t>
  </si>
  <si>
    <t>Missing WOs</t>
  </si>
  <si>
    <t>Oriaze to obtained updated CSV file and build team to upload</t>
  </si>
  <si>
    <t>Missing WO that contributed hours (total &amp; scheduled)</t>
  </si>
  <si>
    <t>Oriaze to update</t>
  </si>
  <si>
    <t>WO 1196101 missing 1 hour work - May 23, 2022</t>
  </si>
  <si>
    <t>TBD</t>
  </si>
  <si>
    <t>Low</t>
  </si>
  <si>
    <t>Work Orders with 0 actual hours and 0 schedule hours are showing (expected these values would be filtered out)</t>
  </si>
  <si>
    <t>D3-HVC</t>
  </si>
  <si>
    <t>Environment</t>
  </si>
  <si>
    <t>Not applicable</t>
  </si>
  <si>
    <t>JDE Maintenance no longer used at the end of the year</t>
  </si>
  <si>
    <t>Change in source system</t>
  </si>
  <si>
    <t>Track this in PI 6. Being tracked in PI 5</t>
  </si>
  <si>
    <t>Access to the Cube</t>
  </si>
  <si>
    <t>Unable to access the UAT environment - security was wiped for the dataset.  It took awhile for the change to propagate</t>
  </si>
  <si>
    <t>Determine root cause</t>
  </si>
  <si>
    <t>Source Data issue</t>
  </si>
  <si>
    <t>Plant Metrics</t>
  </si>
  <si>
    <t>Plant metrics at HVC return 0/NaN values from 10/26/2021 to 12/30/2021</t>
  </si>
  <si>
    <t>Accepted as-is</t>
  </si>
  <si>
    <t>Invalid</t>
  </si>
  <si>
    <t>D2-CDA</t>
  </si>
  <si>
    <t>Copper Conc Mo Grade % doesn’t populate for the plant assay metrics for CDA</t>
  </si>
  <si>
    <t>Site error - looking at the wrong report</t>
  </si>
  <si>
    <t>10/14/2019 – 12/4/2019 doesn’t populate for any metrics for the plant assay metrics for CDA</t>
  </si>
  <si>
    <t>Comment</t>
  </si>
  <si>
    <t xml:space="preserve">Break in workorder of 1 hour shown.  Supervisor entered in the wrong line.   
Logic should show that if line items in the Time Entry File have all the same Date, Shift, Supervisor, and Work Order Number, then the scheduled hours can be summed, and the actual hours can be summed for those matching line items. </t>
  </si>
  <si>
    <t>Captured as a comment, no action is required</t>
  </si>
  <si>
    <t>Open</t>
  </si>
  <si>
    <t>D2 - CDA</t>
  </si>
  <si>
    <t>Metric Fail CDA-PL-44 Recovery % CU not matching site reports</t>
  </si>
  <si>
    <t>Site has a different formula than standard/other sites.  Action to review with Maintenance Team
Stu to followup with the Maintenance team on 
Oriaze's email.
ETA  - Jan 10
Sites need to decide whether they want this Metric as Standard metric or not.</t>
  </si>
  <si>
    <t>D2- CDA</t>
  </si>
  <si>
    <t>Refresh MARS Daily refresh time is not optimized (3:00 AM- 6:00 AM MST) with Site Shift Schedule</t>
  </si>
  <si>
    <t>Future release - needs to go in to the backlog</t>
  </si>
  <si>
    <t>Feedback</t>
  </si>
  <si>
    <t>Translation of Metrics/KPI to Spanish.  Planed as a future enhancement.  In-term may be able to enter the Spanish name in the Description field</t>
  </si>
  <si>
    <t>Null</t>
  </si>
  <si>
    <t>Captured as a comment, future plan</t>
  </si>
  <si>
    <t xml:space="preserve">Documentation Request to know PIS system Tags that are being used for the Metric. Where do they find without consulting Oriaze? E.g. Option put in the Description Field or Other Coms material. </t>
  </si>
  <si>
    <t>Captured as a comment</t>
  </si>
  <si>
    <t>Field Name Change Requested (include CU in name). MARS BM Field Name (MARS-BM Table] RE: “Plant Assay Metrics'[zinc_tails_flag]”  Zinc flag refers to Copper and Zinc Flag recommendation name be change to reflect metric e.g  “CuZn_tails_flag”.  Caused confusion/time to confirm that Zinc tails flag included Copper.</t>
  </si>
  <si>
    <t>Address in Refactor Work-Already being address (TBC)</t>
  </si>
  <si>
    <t xml:space="preserve">Metric Name may require change. “Copper Tails Grade %” in MARS BM Tool and Data Dictionary not matching KPI/Metric Name in KPI Catalogue/Testing “Copper Tails Grade (Zinc Tails Grade)”. Currently different names in different documents cause confusion.Also, Metric refers to Cu and Zn % depending on Site e.g. Copper tails grade (Zn grade) % might be a better name. Less preferred option list Zinc in description field. </t>
  </si>
  <si>
    <t>Oriaze to inform of name updates. </t>
  </si>
  <si>
    <t>FMS</t>
  </si>
  <si>
    <t>FMS Model issue.  Status code is partially blank for all the equipments for every month from 2020</t>
  </si>
  <si>
    <t xml:space="preserve">Kirk believes that it is a model issue.  </t>
  </si>
  <si>
    <t>TBC</t>
  </si>
  <si>
    <t>Gerry is unable to access 7 metrics for RDM - UAT.  Values are coming up blank.</t>
  </si>
  <si>
    <t>Kirk to investigate</t>
  </si>
  <si>
    <t>Resolved</t>
  </si>
  <si>
    <t xml:space="preserve">Need to determine how to respond to UAT testers on clarifications of KPI/metric deifinitions </t>
  </si>
  <si>
    <t>Kirk and Gerry to work together to get the definitions</t>
  </si>
  <si>
    <t>Phantom hours showing up in RDM Mobile for equipment not running during specific times</t>
  </si>
  <si>
    <t>Mean Time Between Down(Hours) is showing blank screen in Pre-UAT.</t>
  </si>
  <si>
    <t>Need to verify with Oriaze to modify the requirement document with comment that Status Codes should be considered for this KPI, hence left the defect open</t>
  </si>
  <si>
    <t>Mean Time Between Failure(Hours) is showing blank screen in Pre-UAT.</t>
  </si>
  <si>
    <t>RDA-ME-16/CDA-ME-16</t>
  </si>
  <si>
    <t>RDA-ME-16/CDA-ME-16: The calculation for Unscheduled Total Maintenance Hours(Actual) is not consistent.</t>
  </si>
  <si>
    <t>HVC-PL-30/HVC-PL-32</t>
  </si>
  <si>
    <t xml:space="preserve">HVC-PL-30/HVC-PL-32: HVC - Two Plant Assay Metrices are not visible in Pre-UAT </t>
  </si>
  <si>
    <t>%Online Time is showing lots of NaN values</t>
  </si>
  <si>
    <t>D4-CDA</t>
  </si>
  <si>
    <t>Pre-UAT : FMS: CDA : The Month Date filter goes blank after selecting the site as CDA</t>
  </si>
  <si>
    <t>D3-CDA</t>
  </si>
  <si>
    <t>Pre-UAT - FMS:  RDM-ME-21: FMS Operating Efficiency is blank for some equipment</t>
  </si>
  <si>
    <t>D3-RDM</t>
  </si>
  <si>
    <t>Pre-UAT |  RDM showing some Spanish equipment type</t>
  </si>
  <si>
    <t>UAT - The Use of Availability(Actual) va;ue does not match with the report for the date 2022-11-16</t>
  </si>
  <si>
    <t>Error</t>
  </si>
  <si>
    <t>D4-HVC</t>
  </si>
  <si>
    <t>Pre-UAT - HVC Plant SOM : The KPIs/Metrics are not visible in Pre-UAT cube in Power BI</t>
  </si>
  <si>
    <t>UAT - No data showing for user: Frank Laroche for HVC-PL-30</t>
  </si>
  <si>
    <t>Issue resolved</t>
  </si>
  <si>
    <t>HVC-PL-5b is missing from the KPI Catalog.</t>
  </si>
  <si>
    <t>Plant Assay &amp; Plant Production</t>
  </si>
  <si>
    <t>HVC Plant Assay and Plant Production KPIs/Metrics are not showing up in UAT environment</t>
  </si>
  <si>
    <t>Cannot proceed with UAT</t>
  </si>
  <si>
    <t>Copper Conc Mo Grade ppm is not a valid Metric for HVC. It should be Copper Conc Mo Grade % for HVC.</t>
  </si>
  <si>
    <t>Invalid Metric</t>
  </si>
  <si>
    <t>Production: Mapping Error on Ball Mill/Isamill</t>
  </si>
  <si>
    <t>Incorrect mapping</t>
  </si>
  <si>
    <t>With Test team to test</t>
  </si>
  <si>
    <t>No requirement specification, so missed Testing</t>
  </si>
  <si>
    <t>D4-RDM</t>
  </si>
  <si>
    <t>UAT: RDM Finance : Plant Department Site Cash Production Cost Per Operating Hours (Actual) is not showing data</t>
  </si>
  <si>
    <t>Showing no value</t>
  </si>
  <si>
    <t>New</t>
  </si>
  <si>
    <t>HVC Plant Assay</t>
  </si>
  <si>
    <t>Pre - UAT - HVC-PL-34 : Plant Assay : Copper Conc Insol Grade is showing 0 value for Nov 2021 to Dec 2021 and then Feb 2022 to Dec 2022</t>
  </si>
  <si>
    <t>No value shows for some time duration</t>
  </si>
  <si>
    <t>Future work</t>
  </si>
  <si>
    <t xml:space="preserve">HVC </t>
  </si>
  <si>
    <t>Pre-UAT : HVC Plant SOM: The Month Year filter is going blank as soon as HVC site is selected</t>
  </si>
  <si>
    <t>Calendar is not working for HVC</t>
  </si>
  <si>
    <t>Dimensions are not clearly mentioned in requirement and code changed along with time</t>
  </si>
  <si>
    <t>CDA FMS</t>
  </si>
  <si>
    <t>UAT and Pre-UAT : Some of the CDA FMS KPIs/Metrics are showing slight different values in UAT compared to Pre-UAT.</t>
  </si>
  <si>
    <t>Showing slight different value in Pre-UAT compared to UAT</t>
  </si>
  <si>
    <t xml:space="preserve">The data was not at per in Pre-UAT compared to UAT </t>
  </si>
  <si>
    <t>HVC FMS</t>
  </si>
  <si>
    <t>FMS Data showing NULL instead of Unknown</t>
  </si>
  <si>
    <t>Missing requirement</t>
  </si>
  <si>
    <t>HVC FMS | Production Time, Utilized Time, Standby Time, Available Time and Operating Delays Power BI Values are not matching with Site Values for CAT793F,CAT793F and CAT793C</t>
  </si>
  <si>
    <t>Issue is resolved</t>
  </si>
  <si>
    <t>QA defect</t>
  </si>
  <si>
    <t>HVC FMS | System Dimension (FMS Name) is missing in the cube</t>
  </si>
  <si>
    <t>System Names from the KPIs/Metrics are missing</t>
  </si>
  <si>
    <t>HVC Plant SOM</t>
  </si>
  <si>
    <t>Pre-UAT : HVC Plant SOM: Production Time, Utilized Time and Available Time are showing negative values.</t>
  </si>
  <si>
    <t>Negative values</t>
  </si>
  <si>
    <t>Data for three dates are showing negative(Aug 15, 2021, Nov 28, 2022, Dec 7, 2022). This is a bad data issue at the source</t>
  </si>
  <si>
    <t>Something changed moving the code after QA functional testing to Pre-UAT</t>
  </si>
  <si>
    <t>HVC-PL-5 and HVC-PL-5b</t>
  </si>
  <si>
    <t>HVC Plant SOM: % Capacity Plant Feed Rate and % Capacity Plant Production Rate are showing more than 100% value</t>
  </si>
  <si>
    <t>Showing &gt;100% values</t>
  </si>
  <si>
    <t>The defect is resolved in the 654219 cube. It needs to be promoted to the next environment.</t>
  </si>
  <si>
    <t>Missing requirement to validate KPIs with different sites/All sites together</t>
  </si>
  <si>
    <t>HVC Plant SOM: Mean Down Time (Hours) and Mean Time Between Downs (Hours) are showing NaN and Infinity for some days.</t>
  </si>
  <si>
    <t>With Build Team</t>
  </si>
  <si>
    <t>Missing requirement to validate KPIs with different dates in a month</t>
  </si>
  <si>
    <t>RDM Finance</t>
  </si>
  <si>
    <t>Pre-UAT: The logic for Plant Department Site Cash Production Cost Per Operating Hours (Actual) is changed</t>
  </si>
  <si>
    <t>DAX clean up was not done and also a miss from QA</t>
  </si>
  <si>
    <t>Completed</t>
  </si>
  <si>
    <t>HVC Plant SOM requirement needs to be updated with the Auto Mills filter for Mean Time Between Downs(Hours).</t>
  </si>
  <si>
    <t>Done</t>
  </si>
  <si>
    <t>HVC-PL-52 and HVC-PL-54</t>
  </si>
  <si>
    <t>UAT: HVC Plant SOM: Major Maintenance Shutdown and Maintenance Scheduled</t>
  </si>
  <si>
    <t>Issue is fixed</t>
  </si>
  <si>
    <t>Missing requirement and Specification document</t>
  </si>
  <si>
    <t>UAT: Asset Event Count (HVC FMS) is duplicate</t>
  </si>
  <si>
    <t xml:space="preserve">Invalid result </t>
  </si>
  <si>
    <t>Missing specification document</t>
  </si>
  <si>
    <t xml:space="preserve">HVC-ME-20, HVC-ME-21, HVC-ME-22 </t>
  </si>
  <si>
    <t>UAT: HVC FMS: Physical Availability, Use of Availability and Operating Efficiency (HVC FMS) don't match with the site report</t>
  </si>
  <si>
    <t>Missing requirement and Site Report document</t>
  </si>
  <si>
    <t xml:space="preserve">HVC-ME-46, HVC-ME-47, HVC-ME-48 </t>
  </si>
  <si>
    <t>UAT: HVC FMS: The hours are off for Production Time, Operational Delay, Standby Time (HVC FMS)</t>
  </si>
  <si>
    <t>UAT: HVC FMS: Production Time Hours Exist Where There Shouldn't Be (HVC FMS)</t>
  </si>
  <si>
    <t>UAT | Discovery tables are missing in UAT Synapse</t>
  </si>
  <si>
    <t>Missing source table in the Synapse</t>
  </si>
  <si>
    <t>QA found this issue during smoke testing</t>
  </si>
  <si>
    <t>Cancelled</t>
  </si>
  <si>
    <t>HVC Finance</t>
  </si>
  <si>
    <t>HVC-FI-2</t>
  </si>
  <si>
    <t>UAT: RDM-FI-2: Plant Department Site Cash Production Cost (Actual) is showing different value compared to Site report</t>
  </si>
  <si>
    <t>Incorrect Test result</t>
  </si>
  <si>
    <t>The issue is being handled with a PBI</t>
  </si>
  <si>
    <t>UAT: HVC-PL-53: Maintenance Time (Hours) is not calculated properly.</t>
  </si>
  <si>
    <t>Missing requirement to test the Total for the required KPIs/Metrics</t>
  </si>
  <si>
    <t>UAT | Totals are not showing correctly for % Online Time, Effective Asset Utilization, Maintenance Availability, Physical Availability and Mean time Between Downs (Hours)</t>
  </si>
  <si>
    <t>Invalid result</t>
  </si>
  <si>
    <t>The issue is resolved</t>
  </si>
  <si>
    <t>UAT | Total are not showing correctly for Available Time, Calendar Time, Utilized Time and Production Time, Mean Down Time (Hours), Mean Time Between Down and Tonnes Processed</t>
  </si>
  <si>
    <t>Created a PBI</t>
  </si>
  <si>
    <t>UAT | Auto Mill slicer for HVC SOM Metrics are not working correctly</t>
  </si>
  <si>
    <t>Incorrect slicing</t>
  </si>
  <si>
    <t>Something changed after QA Functional Testing was completed, since testing completed 2 months before the code implemented in Prod</t>
  </si>
  <si>
    <t>D5-HVC</t>
  </si>
  <si>
    <t>HVC-WO</t>
  </si>
  <si>
    <t>Comma Separators in Numbers not Present</t>
  </si>
  <si>
    <t>Incorrect format</t>
  </si>
  <si>
    <t>Need to retest after the cube merge</t>
  </si>
  <si>
    <t>QA Defect</t>
  </si>
  <si>
    <t>HVC WO /Compliance Rework - Duplication in Total Hours Reworked Fields</t>
  </si>
  <si>
    <t>Duplicate measure</t>
  </si>
  <si>
    <t>RDM-Plant SOM</t>
  </si>
  <si>
    <t>UAT | RDM | RDM-PL-47:Total Number of Downs values are different in UAT and PROD</t>
  </si>
  <si>
    <t>QA discovered this issue during the smoke test. The requirement updated after QA Functional Testing was  completed</t>
  </si>
  <si>
    <t>Total Ore Adjusted Totals Incorrect</t>
  </si>
  <si>
    <t>UAT: Asset Failure Count: The total on the Asset Failure Count is not adding up.</t>
  </si>
  <si>
    <t>This is error in testing.</t>
  </si>
  <si>
    <t>Testing error, not a defect</t>
  </si>
  <si>
    <t>PRD: RDM Plant SOM: RDM-PL-46 : Daily Feed Rate When Running is showing in Production, it should be hidden</t>
  </si>
  <si>
    <t>KPI/Metric should not be released in Prod</t>
  </si>
  <si>
    <t>Completed QA testing</t>
  </si>
  <si>
    <t>It is not a defect</t>
  </si>
  <si>
    <t>PRD : Hot Fix: FMS: There are Blank Primary and Secondary Status Codes showing up for all the sites.</t>
  </si>
  <si>
    <t>Hotfix item will be released on 2 March, 2023 with PBI 660764</t>
  </si>
  <si>
    <t xml:space="preserve">The issues were not present in QA and Pre-UAT. </t>
  </si>
  <si>
    <t>Test Script</t>
  </si>
  <si>
    <t>Tester</t>
  </si>
  <si>
    <t>Pass/Fail</t>
  </si>
  <si>
    <t>RDO</t>
  </si>
  <si>
    <t>RDO-WO/C-45</t>
  </si>
  <si>
    <t>RDO-WO C-45.MARS BM - UAT Test Script (Total Hours (Actual) - Mine)v2.docx</t>
  </si>
  <si>
    <t>Robin Bailes</t>
  </si>
  <si>
    <t>Pass</t>
  </si>
  <si>
    <t>RDO-WO/C-86</t>
  </si>
  <si>
    <t>RDO-WO C-86.MARS BM - UAT Test Script (Total Hours (Actual) - Mill)v2.docx</t>
  </si>
  <si>
    <t>RDO-WO/C-4</t>
  </si>
  <si>
    <t>RDO-WO.C-4.MARS BM - UAT Test Script (# PMs Scheduled  - Mill)v2.docx</t>
  </si>
  <si>
    <t>Ntam Baharanyi</t>
  </si>
  <si>
    <t>RDO-WO/C-6</t>
  </si>
  <si>
    <t>RDO-WO.C-6.MARS BM - UAT Test Script (# Total Maintenance WO Completed  - Mill)v2.docx</t>
  </si>
  <si>
    <t>RDO-WO/C-7</t>
  </si>
  <si>
    <t>RDO-WO.C-7.MARS BM - UAT Test Script (# Scheduled Maintenance WO - Mill)v2.docx</t>
  </si>
  <si>
    <t>RDO-WO/C-13</t>
  </si>
  <si>
    <t>RDO-WO.C-13.MARS BM - UAT Test Script (# PMs Scheduled  - Mine)v2.docx</t>
  </si>
  <si>
    <t>RDO-WO/C-15</t>
  </si>
  <si>
    <t>RDO-WO.C15.MARS BM - UAT Test Script (# Total Maintenance WO Completed  - Mine)v2.docx</t>
  </si>
  <si>
    <t>RDO-WO/C-16</t>
  </si>
  <si>
    <t>RDO-WO.C-16.MARS BM - UAT Test Script (# Scheduled Maintenance WO - Mine)v2.docx</t>
  </si>
  <si>
    <t>RDO-WO/C-44</t>
  </si>
  <si>
    <t>RDO-WO.C-44.MARS BM - UAT Test Script (Total Distinct Work Order Count - Mine)v2.docx</t>
  </si>
  <si>
    <t>RDO-WO/C-62</t>
  </si>
  <si>
    <t>RDO-WO.C62.MARS BM - UAT Test Script (Total Work Order Count - Mine)v2.docx</t>
  </si>
  <si>
    <t>RDO-WO/C-85</t>
  </si>
  <si>
    <t>RDO-WO.C-85.MARS BM - UAT Test Script (Total Distinct Work Order Count - Mill)v2.docx</t>
  </si>
  <si>
    <t>RDO-WO/C-103</t>
  </si>
  <si>
    <t>RDO-WO.C-103.MARS BM - UAT Test Script (Total Work Order Count - Mill)v2.docx</t>
  </si>
  <si>
    <t>HVC-WO-1 MARS BM - UAT Test Script (Scheduled Maintenance WO Hours - Mill).docx</t>
  </si>
  <si>
    <t>Paul Sundher</t>
  </si>
  <si>
    <t>HVC-WO-103 MARS BM - UAT Test Script (Total Work Order Count - Mill).docx</t>
  </si>
  <si>
    <t>HVC-WO-2 MARS BM - UAT Test Script (Scheduled Maintenance WO Hours Completed  - Mill).docx</t>
  </si>
  <si>
    <t>Testing</t>
  </si>
  <si>
    <t>HVC-WO-3 MARS BM - UAT Test Script (Non-scheduled Maintenance WO Hours Completed  - Mill).docx</t>
  </si>
  <si>
    <t>HVC-WO-4 MARS BM - UAT Test Script (# PMs Scheduled  - Mill).docx</t>
  </si>
  <si>
    <t>HVC-WO-5 MARS BM - UAT Test Script (# PMs Completed as Scheduled  - Mill).docx</t>
  </si>
  <si>
    <t>HVC-WO-6 MARS BM - UAT Test Script (# Total Maintenance WO Completed  - Mill).docx</t>
  </si>
  <si>
    <t>HVC-WO-7 MARS BM - UAT Test Script (# Scheduled Maintenance WO  - Mill).docx</t>
  </si>
  <si>
    <t>HVC-WO-71 MARS BM - UAT Test Script (Break-in Ratio (duration) - Mill).docx</t>
  </si>
  <si>
    <t>HVC-WO-76 MARS BM - UAT Test Script (PM Schedule Compliance (By Duration) - Mill).docx</t>
  </si>
  <si>
    <t>HVC-WO-77 MARS BM - UAT Test Script (PM Schedule Compliance (By Work Order Count)  - Mill).docx</t>
  </si>
  <si>
    <t>HVC-WO-78 MARS BM - UAT Test Script (Schedule Compliance (By Duration) - Mill).docx</t>
  </si>
  <si>
    <t>HVC-WO-79 MARS BM - UAT Test Script (Schedule Compliance (By Work Order Count) - Mill).docx</t>
  </si>
  <si>
    <t>HVC-WO-8 MARS BM - UAT Test Script (# Scheduled Maintenance WO Completed  - Mill).docx</t>
  </si>
  <si>
    <t>HVC-WO-80 MARS BM - UAT Test Script (Schedule Load (Actual) - Mill).docx</t>
  </si>
  <si>
    <t>HVC-WO-83 MARS BM - UAT Test Script (Total Break-In Hours (Actual) - Mill).docx</t>
  </si>
  <si>
    <t>HVC-WO-85 MARS BM - UAT Test Script (Total Distinct Work Order Count - Mill).docx</t>
  </si>
  <si>
    <t>HVC-WO-86 MARS BM - UAT Test Script (Total Hours (Actual) - Mill).docx</t>
  </si>
  <si>
    <t>HVC-WO-88 MARS BM - UAT Test Script (Total Hours (Scheduled) - Mill).docx</t>
  </si>
  <si>
    <t>HVC-WO-9 MARS BM - UAT Test Script (# Non-scheduled Maintenance WO Completed  - Mill).docx</t>
  </si>
  <si>
    <t>HVC-WO-97 MARS BM - UAT Test Script (Total Non Break-In Hours (Actual) - Mill).docx</t>
  </si>
  <si>
    <t>HVC-WO-98 MARS BM - UAT Test Script (Total Non Break-In PM Hours (Actual) - Mill).docx</t>
  </si>
  <si>
    <t>HVC-WO-99 MARS BM - UAT Test Script (Total PM Hours (Scheduled) - Mill).docx</t>
  </si>
  <si>
    <t>CDA-PL-30 MARS BM - UAT Test Script (Copper Tails Grade (Zinc Tails Grade)).docx</t>
  </si>
  <si>
    <t>Miguel Vargas Romero</t>
  </si>
  <si>
    <t>CDA-PL-31 MARS BM - UAT Test Script (Copper Conc Produced (Zinc Conc Produced)).docx</t>
  </si>
  <si>
    <t>CDA-PL-32 MARS BM - UAT Test Script (Copper Contained in Cu Conc (Zinc Contained in Zinc Conc)).docx</t>
  </si>
  <si>
    <t>CDA-PL-33 MARS BM - UAT Test Script (Copper Conc Mo Grade  Zinc Con Pb Grade).docx</t>
  </si>
  <si>
    <t>Defer to Mario</t>
  </si>
  <si>
    <t>CDA-PL-34 MARS BM - UAT Test Script (Copper Conc Insol Grade  Zinc Conc. Ag Grade).docx</t>
  </si>
  <si>
    <t>CDA-PL-35 MARS BM - UAT Test Script (Plant Yield (Adjusted)).docx</t>
  </si>
  <si>
    <t>CDA-PL-38 MARS BM - UAT Test Script (Total Metal (Adjusted)).docx</t>
  </si>
  <si>
    <t>CDA-PL-40 MARS BM - UAT Test Script (Total ore (Adjusted)).docx</t>
  </si>
  <si>
    <t>CDA-PL-44 MARS BM - UAT Test Script (Recovery % - Cu).docx</t>
  </si>
  <si>
    <t>KPI Macro Category</t>
  </si>
  <si>
    <t>KPI / Metric (ORG)</t>
  </si>
  <si>
    <t xml:space="preserve">KPI / Metric As Built Name </t>
  </si>
  <si>
    <t>Testing Order</t>
  </si>
  <si>
    <t>Proposed Tester</t>
  </si>
  <si>
    <t>Time</t>
  </si>
  <si>
    <t>Date</t>
  </si>
  <si>
    <t>Pre-UAT Passed</t>
  </si>
  <si>
    <t>UAT Passed</t>
  </si>
  <si>
    <t>Count of KPI IDS</t>
  </si>
  <si>
    <t xml:space="preserve"> Sumary Status</t>
  </si>
  <si>
    <t xml:space="preserve">Summary Comment </t>
  </si>
  <si>
    <t>Deployment/ 
Dpl Target</t>
  </si>
  <si>
    <t>KPI Catlouge 12:37 2.22.2023</t>
  </si>
  <si>
    <t>D4 Target@ 12:47 2.22.2023</t>
  </si>
  <si>
    <t>Complete- Nov 7 &amp; 8th (9th Added)</t>
  </si>
  <si>
    <t>Deployed</t>
  </si>
  <si>
    <t>Paul Sundher/James Anderson</t>
  </si>
  <si>
    <t>Nov 22 &amp; Nov 23</t>
  </si>
  <si>
    <t>Complete- Dec 1 &amp; 9</t>
  </si>
  <si>
    <t>Complete- Dec 1 &amp; 8</t>
  </si>
  <si>
    <t xml:space="preserve">                                                                                                                                                                                                                                                                                                                                                                                                                                                                                                                                                                                                                                                                                                                                                                                                                                                                                                                                                                                                                                                                                                                                                             </t>
  </si>
  <si>
    <t>Complete- Dec 1 &amp; 7</t>
  </si>
  <si>
    <t xml:space="preserve">Miguel Vargas Romero/Mario </t>
  </si>
  <si>
    <t>Complete- Dec 1 &amp; 2</t>
  </si>
  <si>
    <t>Complete- Dec 1 &amp; 4</t>
  </si>
  <si>
    <t>Complete- Dec 1 &amp; 3</t>
  </si>
  <si>
    <t>Complete- Dec 1 &amp; 5</t>
  </si>
  <si>
    <t>Complete- Dec 1 &amp; 6</t>
  </si>
  <si>
    <t>Nov 22 &amp; Nov 22</t>
  </si>
  <si>
    <t xml:space="preserve">Randy Lewelellen/Robin Bailes </t>
  </si>
  <si>
    <t>UAT Dec</t>
  </si>
  <si>
    <t xml:space="preserve">Tonnes Processed </t>
  </si>
  <si>
    <t>Randy Lewelellen</t>
  </si>
  <si>
    <t>Critical Issue/Bug-PreUAT</t>
  </si>
  <si>
    <t>See Arjun's Comments</t>
  </si>
  <si>
    <t>Zinc Con Pb Grade %</t>
  </si>
  <si>
    <t>Frank Laroche</t>
  </si>
  <si>
    <t>UAT Feb 6</t>
  </si>
  <si>
    <t>Bruno/Frank</t>
  </si>
  <si>
    <t>UAT Feb 16th (to Feb 21)</t>
  </si>
  <si>
    <t>Pablo Galleguillos Astorga</t>
  </si>
  <si>
    <t xml:space="preserve">Feb 9th (To Feb 15) </t>
  </si>
  <si>
    <r>
      <t xml:space="preserve">Minestar </t>
    </r>
    <r>
      <rPr>
        <sz val="10"/>
        <color theme="1"/>
        <rFont val="Calibri"/>
        <family val="2"/>
        <scheme val="minor"/>
      </rPr>
      <t>Wenco</t>
    </r>
  </si>
  <si>
    <t>UAT Feb 17th (to Feb 21)</t>
  </si>
  <si>
    <t>Failed-Dep</t>
  </si>
  <si>
    <t>Total Metal - Copper (Adjusted)</t>
  </si>
  <si>
    <t>Plant Yield - Copper (Adjusted)</t>
  </si>
  <si>
    <r>
      <rPr>
        <strike/>
        <sz val="10"/>
        <color rgb="FF000000"/>
        <rFont val="Calibri"/>
        <family val="2"/>
      </rPr>
      <t xml:space="preserve">% Capacity Plant Production Rate </t>
    </r>
    <r>
      <rPr>
        <sz val="10"/>
        <color rgb="FF000000"/>
        <rFont val="Calibri"/>
        <family val="2"/>
      </rPr>
      <t>Plant Prodcution Rate</t>
    </r>
  </si>
  <si>
    <t>SOM</t>
  </si>
  <si>
    <t>Critical Issue/Bug-UAT</t>
  </si>
  <si>
    <t>In Pre-UAT</t>
  </si>
  <si>
    <t xml:space="preserve">Pre-UAT Arjun </t>
  </si>
  <si>
    <t>May be reversed labeling with  HVCPL52</t>
  </si>
  <si>
    <t>May be reversed labeling with  HVCPL54</t>
  </si>
  <si>
    <t>Noted Issue: Site Metric differ from SOM</t>
  </si>
  <si>
    <t>Copper Tails Grade %</t>
  </si>
  <si>
    <t>Copper Contained in Cu Conc %</t>
  </si>
  <si>
    <t>Copper Conc Produced</t>
  </si>
  <si>
    <r>
      <rPr>
        <strike/>
        <sz val="10"/>
        <color rgb="FFFF0000"/>
        <rFont val="Calibri"/>
        <family val="2"/>
        <scheme val="minor"/>
      </rPr>
      <t>Copper Conc Mo Grade</t>
    </r>
    <r>
      <rPr>
        <sz val="10"/>
        <color theme="1"/>
        <rFont val="Calibri"/>
        <family val="2"/>
        <scheme val="minor"/>
      </rPr>
      <t>Copper Conc Mo Grade %</t>
    </r>
  </si>
  <si>
    <t>R4</t>
  </si>
  <si>
    <t>Noted Issue: Substatus code not being used at Site</t>
  </si>
  <si>
    <t>Note: Works only for SAG</t>
  </si>
  <si>
    <t>Tonnes Proccessed</t>
  </si>
  <si>
    <t>Added to D4. Previously Missed</t>
  </si>
  <si>
    <t>Move to D5-Critical Issue/Bug-UAT</t>
  </si>
  <si>
    <t>Link to Many table. Inflated results</t>
  </si>
  <si>
    <r>
      <t xml:space="preserve">D4 </t>
    </r>
    <r>
      <rPr>
        <sz val="11"/>
        <color rgb="FF4572C3"/>
        <rFont val="Calibri"/>
        <family val="2"/>
        <scheme val="minor"/>
      </rPr>
      <t>D5</t>
    </r>
  </si>
  <si>
    <t>Scheduled Maintenance WO Hours Completed</t>
  </si>
  <si>
    <t>UAT Nov 22 &amp; Nov 23</t>
  </si>
  <si>
    <t>Move to D5-In UAT</t>
  </si>
  <si>
    <t>Arjun Working on with Jodie</t>
  </si>
  <si>
    <r>
      <t>D4</t>
    </r>
    <r>
      <rPr>
        <sz val="11"/>
        <color rgb="FF4572C3"/>
        <rFont val="Calibri"/>
        <family val="2"/>
        <scheme val="minor"/>
      </rPr>
      <t xml:space="preserve"> D5</t>
    </r>
  </si>
  <si>
    <t>Complete- Dec 1 &amp; 10</t>
  </si>
  <si>
    <t>Formula Issue. W Gerry</t>
  </si>
  <si>
    <t>PM Schedule Compliance (By Work Order Count)</t>
  </si>
  <si>
    <r>
      <t xml:space="preserve">Plant Production Rate </t>
    </r>
    <r>
      <rPr>
        <sz val="10"/>
        <color rgb="FFFF0000"/>
        <rFont val="Calibri"/>
        <family val="2"/>
        <scheme val="minor"/>
      </rPr>
      <t xml:space="preserve">% Capacity Plant Production Rate </t>
    </r>
  </si>
  <si>
    <t>See Note</t>
  </si>
  <si>
    <t>Under review. Not aligned with SOM Intent.</t>
  </si>
  <si>
    <r>
      <rPr>
        <strike/>
        <sz val="11"/>
        <color rgb="FFFF0000"/>
        <rFont val="Calibri"/>
        <family val="2"/>
        <scheme val="minor"/>
      </rPr>
      <t>Plant</t>
    </r>
    <r>
      <rPr>
        <sz val="11"/>
        <color rgb="FFFF0000"/>
        <rFont val="Calibri"/>
        <family val="2"/>
        <scheme val="minor"/>
      </rPr>
      <t xml:space="preserve"> Finance</t>
    </r>
  </si>
  <si>
    <t>Plant Department Site Cash Production Cost Per Operating Hours (Actual)</t>
  </si>
  <si>
    <t>UAT passed for 2022 and prior.Problem W 2023. W Kirk</t>
  </si>
  <si>
    <t>Non-Scheduled Maintenance WO Hours Completed</t>
  </si>
  <si>
    <t># Non-Scheduled Maintenance WO Completed</t>
  </si>
  <si>
    <t>Moved to D5-Critical Issue/Bug-UAT</t>
  </si>
  <si>
    <r>
      <t>D4</t>
    </r>
    <r>
      <rPr>
        <sz val="10"/>
        <color rgb="FFFF0000"/>
        <rFont val="Calibri"/>
        <family val="2"/>
        <scheme val="minor"/>
      </rPr>
      <t xml:space="preserve"> D5'</t>
    </r>
  </si>
  <si>
    <r>
      <rPr>
        <strike/>
        <sz val="10"/>
        <color rgb="FFFF0000"/>
        <rFont val="Calibri"/>
        <family val="2"/>
        <scheme val="minor"/>
      </rPr>
      <t xml:space="preserve">HVC-PL-23 </t>
    </r>
    <r>
      <rPr>
        <sz val="10"/>
        <color rgb="FFFF0000"/>
        <rFont val="Calibri"/>
        <family val="2"/>
        <scheme val="minor"/>
      </rPr>
      <t>HVC-PL-5B</t>
    </r>
  </si>
  <si>
    <t>Moved to Backlog</t>
  </si>
  <si>
    <t>Jacob. Deffer</t>
  </si>
  <si>
    <t>Move to Backlog</t>
  </si>
  <si>
    <t>Recommend De-scope</t>
  </si>
  <si>
    <t xml:space="preserve">Source Data Issue.  Genid stores combined </t>
  </si>
  <si>
    <t>Deffered</t>
  </si>
  <si>
    <t xml:space="preserve"> Name issue</t>
  </si>
  <si>
    <t>Confirm Out of scope (with Don)</t>
  </si>
  <si>
    <t>Complete</t>
  </si>
  <si>
    <t xml:space="preserve"> Deffered Source Issue-HVC is updating their tags so once complete this can be retested (Two week outage with the site) Update: Postponed unitl site Changes Source</t>
  </si>
  <si>
    <t>Deffered/Descope</t>
  </si>
  <si>
    <t xml:space="preserve">Total </t>
  </si>
  <si>
    <t>UAT Passed/Critical Issue-Dep</t>
  </si>
  <si>
    <t>Summary Table D4 (KPI Catlouge Aligned)</t>
  </si>
  <si>
    <t xml:space="preserve">Move to Backlog </t>
  </si>
  <si>
    <t xml:space="preserve">UAT Passed </t>
  </si>
  <si>
    <t>Deffered/Descoped</t>
  </si>
  <si>
    <t>Changed in KPI Catalouge</t>
  </si>
  <si>
    <t>D3 Documentation above fix required-Add supporting Metric and change down Events metric</t>
  </si>
  <si>
    <t xml:space="preserve">Updated </t>
  </si>
  <si>
    <t>2.13.2023</t>
  </si>
  <si>
    <t>-RDM RT Duet</t>
  </si>
  <si>
    <t>Being Built-Needs Testing of Source; Business Validation, QA</t>
  </si>
  <si>
    <t>#  of Metrics</t>
  </si>
  <si>
    <t># metric Impacted (Cum)</t>
  </si>
  <si>
    <t>D4 Critical Issue/Bugs- Summary</t>
  </si>
  <si>
    <t>Critical Issue/Bug-Pre UAT</t>
  </si>
  <si>
    <t>In QA</t>
  </si>
  <si>
    <t xml:space="preserve">Daily Feed Rate When Running   </t>
  </si>
  <si>
    <t xml:space="preserve">D4 </t>
  </si>
  <si>
    <t>D5 March</t>
  </si>
  <si>
    <t>Gencid/Rt Duet-Contous (3 day vs. 1)</t>
  </si>
  <si>
    <t xml:space="preserve">Gencid/Rt Duet (Gencid Each Day a down 3 event/ 1 Event) </t>
  </si>
  <si>
    <t>RT-DUET*</t>
  </si>
  <si>
    <t>Gencid/Rt Duet</t>
  </si>
  <si>
    <r>
      <t>RDM-PL-21</t>
    </r>
    <r>
      <rPr>
        <sz val="10"/>
        <color rgb="FFFF0000"/>
        <rFont val="Calibri"/>
        <family val="2"/>
        <scheme val="minor"/>
      </rPr>
      <t>-RT</t>
    </r>
  </si>
  <si>
    <r>
      <t>RDM-PL-23</t>
    </r>
    <r>
      <rPr>
        <sz val="10"/>
        <color rgb="FFFF0000"/>
        <rFont val="Calibri"/>
        <family val="2"/>
        <scheme val="minor"/>
      </rPr>
      <t>-RT</t>
    </r>
  </si>
  <si>
    <r>
      <t>RDM-PL-5b</t>
    </r>
    <r>
      <rPr>
        <sz val="10"/>
        <color rgb="FFFF0000"/>
        <rFont val="Calibri"/>
        <family val="2"/>
        <scheme val="minor"/>
      </rPr>
      <t>-</t>
    </r>
    <r>
      <rPr>
        <sz val="10"/>
        <rFont val="Calibri"/>
        <family val="2"/>
        <scheme val="minor"/>
      </rPr>
      <t>RT</t>
    </r>
  </si>
  <si>
    <t>1 Under review for Alignment with SOM</t>
  </si>
  <si>
    <t>Pulled ones from Oriaze #1 Mar 3. Note not approved.</t>
  </si>
  <si>
    <t xml:space="preserve">Change </t>
  </si>
  <si>
    <r>
      <rPr>
        <strike/>
        <sz val="11"/>
        <rFont val="Calibri"/>
        <family val="2"/>
        <scheme val="minor"/>
      </rPr>
      <t>Plant</t>
    </r>
    <r>
      <rPr>
        <sz val="11"/>
        <rFont val="Calibri"/>
        <family val="2"/>
        <scheme val="minor"/>
      </rPr>
      <t xml:space="preserve"> Finance</t>
    </r>
  </si>
  <si>
    <t>Notin D5</t>
  </si>
  <si>
    <t>Pulled ones from Oriaze #1 Mar 15. Note not approved.</t>
  </si>
  <si>
    <t xml:space="preserve"> de</t>
  </si>
  <si>
    <t>Deployed but  Hidden Require Fixing</t>
  </si>
  <si>
    <t xml:space="preserve">RDM </t>
  </si>
  <si>
    <t>RDM -PL-5</t>
  </si>
  <si>
    <t>RDM -PL-13</t>
  </si>
  <si>
    <t>Not sure where this one is at</t>
  </si>
  <si>
    <t>RDM-PL-45</t>
  </si>
  <si>
    <t xml:space="preserve">Keep </t>
  </si>
  <si>
    <t>Compliance Utilization</t>
  </si>
  <si>
    <t>Work Index (Corrected)</t>
  </si>
  <si>
    <t>Non-scheduled Maintenance WO hours Complete-Mill</t>
  </si>
  <si>
    <t>Total Break-in Hours (Actual)</t>
  </si>
  <si>
    <t>Scheduled Maintenance WO Hours</t>
  </si>
  <si>
    <t>Total Hours (Scheduled)</t>
  </si>
  <si>
    <t>Scheduled Maintenance WO Hours completed</t>
  </si>
  <si>
    <t>Total Non Break-in Hours Actual</t>
  </si>
  <si>
    <t>Schedule Load (Actual)</t>
  </si>
  <si>
    <t>Schedule Load Available</t>
  </si>
  <si>
    <t>Already Deployed Impacted</t>
  </si>
  <si>
    <t>Pulled ones from Oriaze #2. Note not approved.</t>
  </si>
  <si>
    <t>Add Pushed Metrics</t>
  </si>
  <si>
    <t>D6 (March )-Dec Road Map</t>
  </si>
  <si>
    <t>HVC  Maximo</t>
  </si>
  <si>
    <t xml:space="preserve">Work order </t>
  </si>
  <si>
    <t>HVC Finance (Checking)</t>
  </si>
  <si>
    <t>Abhi</t>
  </si>
  <si>
    <t>KPI Catalouge</t>
  </si>
  <si>
    <t>QB Maximo  -WO/Compliance</t>
  </si>
  <si>
    <t xml:space="preserve">Compliance </t>
  </si>
  <si>
    <t>Don Confirming 2</t>
  </si>
  <si>
    <t>D7</t>
  </si>
  <si>
    <t xml:space="preserve">5 Finanace </t>
  </si>
  <si>
    <t>No Deployment</t>
  </si>
  <si>
    <t xml:space="preserve">2 Down Times </t>
  </si>
  <si>
    <t xml:space="preserve">Work Order </t>
  </si>
  <si>
    <t>QB2-WO-C-18</t>
  </si>
  <si>
    <t># Non-scheduled Maintenance WO Completed  - Mine</t>
  </si>
  <si>
    <t>QB2-WO-C-19</t>
  </si>
  <si>
    <t># Non-Scheduled Maintenance WO Completed due to Failure  - Mine</t>
  </si>
  <si>
    <t>QB2-WO-C-14</t>
  </si>
  <si>
    <t># PMs Completed as Scheduled - Mine</t>
  </si>
  <si>
    <t>QB2-WO-C-13</t>
  </si>
  <si>
    <t>QB2-WO-C-16</t>
  </si>
  <si>
    <t>QB2-WO-C-17</t>
  </si>
  <si>
    <t>QB2-WO-C-15</t>
  </si>
  <si>
    <t>QB2-WO-C-10</t>
  </si>
  <si>
    <t>Source Not Landed</t>
  </si>
  <si>
    <t xml:space="preserve">QB Maximo HVC-WO/Compliance </t>
  </si>
  <si>
    <t>HVC Finance-Maximo/Cost Mart  (History if Required JDE)</t>
  </si>
  <si>
    <t>Source Landing Completion/Validation -Req</t>
  </si>
  <si>
    <t>Oriaze had 3. Reconicilation Required</t>
  </si>
  <si>
    <t xml:space="preserve">CDA Finance- JDE </t>
  </si>
  <si>
    <t>Source Validation Req</t>
  </si>
  <si>
    <t>D5 (April)-Dec Road Map</t>
  </si>
  <si>
    <t>A defect is a shortcoming, an imperfection or a flaw in any system, which deviates the actual result from the expected one. Moreover, when the result does not meet the requirements or expectations of the end user, it is termed as a defect</t>
  </si>
  <si>
    <t>Critical Defect</t>
  </si>
  <si>
    <r>
      <rPr>
        <b/>
        <sz val="11"/>
        <color rgb="FF000000"/>
        <rFont val="Calibri"/>
        <family val="2"/>
      </rPr>
      <t>Showstopper, the system cannot function without the change.  These defects result in complete failure.</t>
    </r>
    <r>
      <rPr>
        <sz val="11"/>
        <color rgb="FF000000"/>
        <rFont val="Calibri"/>
        <family val="2"/>
      </rPr>
      <t xml:space="preserve">
•An issue that effects a central/Critical requirement/ Critical Functionality.
•No workaround identified.
•Test execution cannot proceed until the defect is resolved.
•Deployment to production cannot proceed due to a defect.</t>
    </r>
  </si>
  <si>
    <t>Major (High)</t>
  </si>
  <si>
    <r>
      <rPr>
        <b/>
        <sz val="11"/>
        <color rgb="FF000000"/>
        <rFont val="Calibri"/>
        <family val="2"/>
      </rPr>
      <t>A major defect is that which collapses or crashes the system and yet there are a few functionalities that remain operable. A workaround in such cases is not impossible but it is very difficult.</t>
    </r>
    <r>
      <rPr>
        <sz val="11"/>
        <color rgb="FF000000"/>
        <rFont val="Calibri"/>
        <family val="2"/>
      </rPr>
      <t xml:space="preserve">
•An issue that impacts one of the important features/functions.
•Workaround is identified but not accepted by the business.
•Not all the test execution is halted due to the issue.
•Deployment to production cannot proceed with business agreement.</t>
    </r>
  </si>
  <si>
    <r>
      <rPr>
        <b/>
        <sz val="11"/>
        <color rgb="FF000000"/>
        <rFont val="Calibri"/>
        <family val="2"/>
      </rPr>
      <t>Such defects have an impact on the less important data and minor functions. It can cause some malfunction but will still keep the software up and running. The workaround is easy and obvious.</t>
    </r>
    <r>
      <rPr>
        <sz val="11"/>
        <color rgb="FF000000"/>
        <rFont val="Calibri"/>
        <family val="2"/>
      </rPr>
      <t xml:space="preserve">
•An issue that impacts a non-critical feature/functionality.
•Workaround is identified and received business agreement.
•Test execution can proceed with the defect in place.
•Deployment to production can proceed with the approvals from the key stakeholders.</t>
    </r>
  </si>
  <si>
    <t>Trivial (Low)</t>
  </si>
  <si>
    <r>
      <rPr>
        <b/>
        <sz val="11"/>
        <color rgb="FF000000"/>
        <rFont val="Calibri"/>
        <family val="2"/>
      </rPr>
      <t>These errors do not relate to the data or working of the software. In fact, trivial errors are those that relate to the look and feel of the program. These errors do not cause malfunctions by impacting any data or function.</t>
    </r>
    <r>
      <rPr>
        <sz val="11"/>
        <color rgb="FF000000"/>
        <rFont val="Calibri"/>
        <family val="2"/>
      </rPr>
      <t xml:space="preserve">
•An issue that is impacting a non-critical functionality/feature.
•Cosmetic in nature and no adverse effect.
•Test execution can proceed with this defect in place.
•Deployment can proceed with the defect in place.</t>
    </r>
  </si>
  <si>
    <t>Severity</t>
  </si>
  <si>
    <t>The impact that a defect has on either the development or execution of MARS BM. It is the degree of impact that the defect has, on the application.</t>
  </si>
  <si>
    <t>PreUAT needs to be updated</t>
  </si>
  <si>
    <t>Dashboard formulas are not changing</t>
  </si>
  <si>
    <t>CDA and RDO CloudIO testing complete, data issues being documented by Barb (Low &amp; med), Pre-UAT testing to proceed with the identification of the known issues</t>
  </si>
  <si>
    <r>
      <t xml:space="preserve">There are </t>
    </r>
    <r>
      <rPr>
        <b/>
        <sz val="11"/>
        <color rgb="FFFF0000"/>
        <rFont val="Calibri"/>
        <family val="2"/>
        <scheme val="minor"/>
      </rPr>
      <t xml:space="preserve">102 KPI's </t>
    </r>
    <r>
      <rPr>
        <sz val="11"/>
        <color theme="1"/>
        <rFont val="Calibri"/>
        <family val="2"/>
        <scheme val="minor"/>
      </rPr>
      <t>to be delivered for R1 - 3</t>
    </r>
  </si>
  <si>
    <t>Site changed their shift start and end times a number of times in February 2022. The CloudIO logic that calculates some status information uses the configured shift time in order to provide a clean timeline and as such, it applied some of it's business rules incorrectly in context of the data prior to March 2022. Data after March 2022 is unaffected.</t>
  </si>
  <si>
    <t>We've engaged with site but they are unable to confirm the time ranges for shift changes, we're currently working to extrapolate that information and plan a resolution to correct the historical data.</t>
  </si>
  <si>
    <t>Data after March 2022 is ready to move to the next stage of testing. Update for historical data will take a bit of time (potentially up to 6 weeks but not confirmed, we think that window is about the same whether we fix in CloudIO or Mars.)</t>
  </si>
  <si>
    <t>This is the key item where we can deliver a window of data and start getting some value of data and then iterate to deliver the full history in the future if the team is onboard with that approach.</t>
  </si>
  <si>
    <t>Craig Yelliga - ETA ~Sept 14</t>
  </si>
  <si>
    <t>* Additional testing resource required Start date: asap -Dec 2022</t>
  </si>
  <si>
    <t>IMPORTANT DETAIL</t>
  </si>
  <si>
    <t>In order to insert the PivotTable you selected, we had to organize your data in columns with a single header row.</t>
  </si>
  <si>
    <t>Field14</t>
  </si>
  <si>
    <t>Data Source is changing</t>
  </si>
  <si>
    <t>643106 - High, with Build Team, ETA - 13 Feb</t>
  </si>
  <si>
    <t>654219 - High, with Build Team, ETA - 13 Feb</t>
  </si>
  <si>
    <t>653361 - Medium, 653367 - Medium, With Build Team, ETA - 13 Feb</t>
  </si>
  <si>
    <t>QB</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</si>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</sst>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2">
    <font>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2"/>
      <name val="Calibri"/>
      <family val="2"/>
      <scheme val="minor"/>
    </font>
    <font>
      <b/>
      <sz val="11"/>
      <name val="Calibri"/>
      <family val="2"/>
      <scheme val="minor"/>
    </font>
    <font>
      <i/>
      <sz val="10"/>
      <color theme="1"/>
      <name val="Calibri"/>
      <family val="2"/>
      <scheme val="minor"/>
    </font>
    <font>
      <sz val="11"/>
      <color theme="1"/>
      <name val="Segoe UI"/>
      <family val="2"/>
    </font>
    <font>
      <sz val="11"/>
      <color theme="1"/>
      <name val="Calibri"/>
      <family val="2"/>
      <scheme val="minor"/>
    </font>
    <font>
      <b/>
      <sz val="11"/>
      <color rgb="FFFF0000"/>
      <name val="Calibri"/>
      <family val="2"/>
      <scheme val="minor"/>
    </font>
    <font>
      <sz val="8"/>
      <name val="Calibri"/>
      <family val="2"/>
      <scheme val="minor"/>
    </font>
    <font>
      <sz val="11"/>
      <color rgb="FF000000"/>
      <name val="Calibri"/>
      <family val="2"/>
    </font>
    <font>
      <sz val="11"/>
      <color rgb="FF006100"/>
      <name val="Calibri"/>
      <family val="2"/>
      <scheme val="minor"/>
    </font>
    <font>
      <sz val="12"/>
      <color rgb="FF000000"/>
      <name val="Calibri"/>
      <family val="2"/>
    </font>
    <font>
      <u/>
      <sz val="11"/>
      <color theme="10"/>
      <name val="Calibri"/>
      <family val="2"/>
    </font>
    <font>
      <sz val="11"/>
      <color rgb="FF000000"/>
      <name val="Arial"/>
      <family val="2"/>
      <charset val="1"/>
    </font>
    <font>
      <b/>
      <sz val="12"/>
      <color rgb="FF000000"/>
      <name val="Calibri"/>
      <family val="2"/>
    </font>
    <font>
      <b/>
      <sz val="12"/>
      <color rgb="FFFFFFFF"/>
      <name val="Calibri"/>
      <family val="2"/>
    </font>
    <font>
      <u/>
      <sz val="10"/>
      <color theme="10"/>
      <name val="Calibri"/>
      <family val="2"/>
    </font>
    <font>
      <b/>
      <sz val="11"/>
      <color rgb="FF000000"/>
      <name val="Calibri"/>
      <family val="2"/>
    </font>
    <font>
      <sz val="11"/>
      <color rgb="FF9C5700"/>
      <name val="Calibri"/>
      <family val="2"/>
      <scheme val="minor"/>
    </font>
    <font>
      <sz val="11"/>
      <color rgb="FF9C0006"/>
      <name val="Calibri"/>
      <family val="2"/>
      <scheme val="minor"/>
    </font>
    <font>
      <sz val="10"/>
      <color rgb="FF006100"/>
      <name val="Calibri"/>
      <family val="2"/>
      <scheme val="minor"/>
    </font>
    <font>
      <sz val="10"/>
      <color rgb="FF9C5700"/>
      <name val="Calibri"/>
      <family val="2"/>
      <scheme val="minor"/>
    </font>
    <font>
      <sz val="10"/>
      <color rgb="FF000000"/>
      <name val="Calibri"/>
      <family val="2"/>
    </font>
    <font>
      <sz val="10"/>
      <color rgb="FF9C0006"/>
      <name val="Calibri"/>
      <family val="2"/>
      <scheme val="minor"/>
    </font>
    <font>
      <sz val="10"/>
      <name val="Calibri"/>
      <family val="2"/>
      <scheme val="minor"/>
    </font>
    <font>
      <sz val="11"/>
      <name val="Calibri"/>
      <family val="2"/>
      <scheme val="minor"/>
    </font>
    <font>
      <b/>
      <sz val="16"/>
      <color theme="1"/>
      <name val="Calibri"/>
      <family val="2"/>
      <scheme val="minor"/>
    </font>
    <font>
      <sz val="11"/>
      <color rgb="FFFF0000"/>
      <name val="Calibri"/>
      <family val="2"/>
      <scheme val="minor"/>
    </font>
    <font>
      <sz val="10"/>
      <color rgb="FFFF0000"/>
      <name val="Calibri"/>
      <family val="2"/>
      <scheme val="minor"/>
    </font>
    <font>
      <b/>
      <sz val="10"/>
      <color rgb="FFFF0000"/>
      <name val="Calibri"/>
      <family val="2"/>
      <scheme val="minor"/>
    </font>
    <font>
      <sz val="11"/>
      <color rgb="FF000000"/>
      <name val="Calibri"/>
      <family val="2"/>
      <scheme val="minor"/>
    </font>
    <font>
      <sz val="11"/>
      <color rgb="FF4572C3"/>
      <name val="Calibri"/>
      <family val="2"/>
      <scheme val="minor"/>
    </font>
    <font>
      <sz val="11"/>
      <color theme="4"/>
      <name val="Calibri"/>
      <family val="2"/>
      <scheme val="minor"/>
    </font>
    <font>
      <sz val="10"/>
      <color theme="4"/>
      <name val="Calibri"/>
      <family val="2"/>
      <scheme val="minor"/>
    </font>
    <font>
      <b/>
      <sz val="8"/>
      <color rgb="FFFF0000"/>
      <name val="Calibri"/>
      <family val="2"/>
      <scheme val="minor"/>
    </font>
    <font>
      <sz val="10"/>
      <color rgb="FF000000"/>
      <name val="Calibri"/>
      <family val="2"/>
      <scheme val="minor"/>
    </font>
    <font>
      <sz val="7"/>
      <color rgb="FF000000"/>
      <name val="Calibri"/>
      <family val="2"/>
      <scheme val="minor"/>
    </font>
    <font>
      <strike/>
      <sz val="10"/>
      <color rgb="FFFF0000"/>
      <name val="Calibri"/>
      <family val="2"/>
      <scheme val="minor"/>
    </font>
    <font>
      <strike/>
      <sz val="10"/>
      <color theme="1"/>
      <name val="Calibri"/>
      <family val="2"/>
      <scheme val="minor"/>
    </font>
    <font>
      <strike/>
      <sz val="11"/>
      <color rgb="FFFF0000"/>
      <name val="Calibri"/>
      <family val="2"/>
      <scheme val="minor"/>
    </font>
    <font>
      <strike/>
      <sz val="10"/>
      <color rgb="FF000000"/>
      <name val="Calibri"/>
      <family val="2"/>
    </font>
    <font>
      <b/>
      <strike/>
      <sz val="10"/>
      <color rgb="FFFF0000"/>
      <name val="Calibri"/>
      <family val="2"/>
      <scheme val="minor"/>
    </font>
    <font>
      <sz val="11"/>
      <color rgb="FF4472C4"/>
      <name val="Calibri"/>
      <family val="2"/>
      <scheme val="minor"/>
    </font>
    <font>
      <sz val="11"/>
      <color rgb="FF333333"/>
      <name val="Calibri"/>
      <family val="2"/>
      <scheme val="minor"/>
    </font>
    <font>
      <sz val="10"/>
      <color rgb="FFFF0000"/>
      <name val="Calibri"/>
      <family val="2"/>
    </font>
    <font>
      <strike/>
      <sz val="11"/>
      <color rgb="FF4572C3"/>
      <name val="Calibri"/>
      <family val="2"/>
      <scheme val="minor"/>
    </font>
    <font>
      <sz val="10"/>
      <color rgb="FF000000"/>
      <name val="Calibri"/>
    </font>
    <font>
      <strike/>
      <sz val="11"/>
      <name val="Calibri"/>
      <family val="2"/>
      <scheme val="minor"/>
    </font>
  </fonts>
  <fills count="32">
    <fill>
      <patternFill patternType="none"/>
    </fill>
    <fill>
      <patternFill patternType="gray125"/>
    </fill>
    <fill>
      <patternFill patternType="solid">
        <fgColor theme="4"/>
      </patternFill>
    </fill>
    <fill>
      <patternFill patternType="solid">
        <fgColor rgb="FF00206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79998168889431442"/>
        <bgColor indexed="64"/>
      </patternFill>
    </fill>
    <fill>
      <patternFill patternType="solid">
        <fgColor rgb="FFE2EFDA"/>
        <bgColor indexed="64"/>
      </patternFill>
    </fill>
    <fill>
      <patternFill patternType="solid">
        <fgColor rgb="FFFFFFFF"/>
        <bgColor indexed="64"/>
      </patternFill>
    </fill>
    <fill>
      <patternFill patternType="solid">
        <fgColor theme="0"/>
        <bgColor indexed="64"/>
      </patternFill>
    </fill>
    <fill>
      <patternFill patternType="solid">
        <fgColor rgb="FF5B9BD5"/>
        <bgColor indexed="64"/>
      </patternFill>
    </fill>
    <fill>
      <patternFill patternType="solid">
        <fgColor rgb="FFC6EFCE"/>
      </patternFill>
    </fill>
    <fill>
      <patternFill patternType="solid">
        <fgColor rgb="FF1976D2"/>
        <bgColor rgb="FF1976D2"/>
      </patternFill>
    </fill>
    <fill>
      <patternFill patternType="solid">
        <fgColor theme="3" tint="0.59999389629810485"/>
        <bgColor indexed="64"/>
      </patternFill>
    </fill>
    <fill>
      <patternFill patternType="solid">
        <fgColor rgb="FFFFEB9C"/>
      </patternFill>
    </fill>
    <fill>
      <patternFill patternType="solid">
        <fgColor rgb="FFFFC7CE"/>
      </patternFill>
    </fill>
    <fill>
      <patternFill patternType="solid">
        <fgColor theme="6" tint="0.39997558519241921"/>
        <bgColor indexed="65"/>
      </patternFill>
    </fill>
    <fill>
      <patternFill patternType="solid">
        <fgColor theme="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0"/>
        <bgColor rgb="FFD9E1F2"/>
      </patternFill>
    </fill>
    <fill>
      <patternFill patternType="solid">
        <fgColor rgb="FFFFFFFF"/>
        <bgColor rgb="FF000000"/>
      </patternFill>
    </fill>
    <fill>
      <patternFill patternType="solid">
        <fgColor theme="0"/>
        <bgColor rgb="FF000000"/>
      </patternFill>
    </fill>
    <fill>
      <patternFill patternType="solid">
        <fgColor rgb="FFFFFFFF"/>
        <bgColor rgb="FFD9E1F2"/>
      </patternFill>
    </fill>
    <fill>
      <patternFill patternType="solid">
        <fgColor rgb="FFFFC0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rgb="FFFF0000"/>
        <bgColor rgb="FFD9E1F2"/>
      </patternFill>
    </fill>
    <fill>
      <patternFill patternType="solid">
        <fgColor theme="7"/>
        <bgColor indexed="64"/>
      </patternFill>
    </fill>
    <fill>
      <patternFill patternType="solid">
        <fgColor rgb="FFD9E1F2"/>
        <bgColor rgb="FFD9E1F2"/>
      </patternFill>
    </fill>
  </fills>
  <borders count="27">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rgb="FF000000"/>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s>
  <cellStyleXfs count="9">
    <xf numFmtId="0" fontId="0" fillId="0" borderId="0"/>
    <xf numFmtId="0" fontId="1" fillId="2" borderId="0" applyNumberFormat="0" applyBorder="0" applyAlignment="0" applyProtection="0"/>
    <xf numFmtId="9" fontId="10" fillId="0" borderId="0" applyFont="0" applyFill="0" applyBorder="0" applyAlignment="0" applyProtection="0"/>
    <xf numFmtId="0" fontId="14" fillId="12" borderId="0" applyNumberFormat="0" applyBorder="0" applyAlignment="0" applyProtection="0"/>
    <xf numFmtId="0" fontId="13" fillId="0" borderId="0"/>
    <xf numFmtId="0" fontId="16" fillId="0" borderId="0" applyNumberFormat="0" applyFill="0" applyBorder="0" applyAlignment="0" applyProtection="0"/>
    <xf numFmtId="0" fontId="22" fillId="15" borderId="0" applyNumberFormat="0" applyBorder="0" applyAlignment="0" applyProtection="0"/>
    <xf numFmtId="0" fontId="23" fillId="16" borderId="0" applyNumberFormat="0" applyBorder="0" applyAlignment="0" applyProtection="0"/>
    <xf numFmtId="0" fontId="10" fillId="17" borderId="0" applyNumberFormat="0" applyBorder="0" applyAlignment="0" applyProtection="0"/>
  </cellStyleXfs>
  <cellXfs count="506">
    <xf numFmtId="0" fontId="0" fillId="0" borderId="0" xfId="0"/>
    <xf numFmtId="0" fontId="0" fillId="0" borderId="1" xfId="0" applyBorder="1"/>
    <xf numFmtId="0" fontId="7" fillId="5" borderId="2" xfId="0" applyFont="1" applyFill="1" applyBorder="1" applyAlignment="1">
      <alignment horizontal="center" vertical="center" wrapText="1"/>
    </xf>
    <xf numFmtId="0" fontId="6" fillId="4" borderId="1" xfId="1" applyFont="1" applyFill="1" applyBorder="1" applyAlignment="1">
      <alignment horizontal="left" vertical="center" wrapText="1"/>
    </xf>
    <xf numFmtId="0" fontId="6" fillId="4" borderId="3" xfId="1" applyFont="1" applyFill="1" applyBorder="1" applyAlignment="1">
      <alignment horizontal="left" vertical="center" wrapText="1"/>
    </xf>
    <xf numFmtId="0" fontId="3" fillId="6"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3"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2" fillId="7" borderId="1" xfId="0" applyFont="1" applyFill="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vertical="center" wrapText="1"/>
    </xf>
    <xf numFmtId="0" fontId="2" fillId="7" borderId="3" xfId="0" applyFont="1" applyFill="1" applyBorder="1" applyAlignment="1">
      <alignment vertical="center"/>
    </xf>
    <xf numFmtId="0" fontId="5" fillId="0" borderId="0" xfId="0" applyFont="1"/>
    <xf numFmtId="0" fontId="5" fillId="0" borderId="0" xfId="0" applyFont="1" applyAlignment="1">
      <alignment horizontal="center" vertical="center"/>
    </xf>
    <xf numFmtId="0" fontId="3" fillId="7" borderId="1" xfId="0" applyFont="1" applyFill="1" applyBorder="1" applyAlignment="1">
      <alignment horizontal="center" vertical="center"/>
    </xf>
    <xf numFmtId="0" fontId="0" fillId="7" borderId="1" xfId="0" applyFill="1" applyBorder="1" applyAlignment="1">
      <alignment vertical="center" wrapText="1"/>
    </xf>
    <xf numFmtId="0" fontId="5" fillId="0" borderId="1" xfId="0" applyFont="1" applyBorder="1" applyAlignment="1">
      <alignment horizontal="center" vertical="center" wrapText="1"/>
    </xf>
    <xf numFmtId="0" fontId="8" fillId="0" borderId="0" xfId="0" applyFont="1"/>
    <xf numFmtId="0" fontId="0" fillId="0" borderId="1" xfId="0" applyBorder="1" applyAlignment="1">
      <alignment horizontal="center" vertical="center"/>
    </xf>
    <xf numFmtId="0" fontId="0" fillId="0" borderId="5" xfId="0" applyBorder="1" applyAlignment="1">
      <alignment horizontal="center" vertical="center"/>
    </xf>
    <xf numFmtId="0" fontId="0" fillId="0" borderId="4" xfId="0" applyBorder="1"/>
    <xf numFmtId="0" fontId="0" fillId="0" borderId="4" xfId="0" applyBorder="1" applyAlignment="1">
      <alignment horizontal="center" vertical="center"/>
    </xf>
    <xf numFmtId="0" fontId="0" fillId="0" borderId="5" xfId="0" applyBorder="1" applyAlignment="1">
      <alignment horizontal="left"/>
    </xf>
    <xf numFmtId="0" fontId="4" fillId="3" borderId="1" xfId="0" applyFont="1" applyFill="1" applyBorder="1"/>
    <xf numFmtId="16" fontId="4" fillId="3" borderId="1" xfId="0" applyNumberFormat="1" applyFont="1" applyFill="1" applyBorder="1" applyAlignment="1">
      <alignment horizontal="center"/>
    </xf>
    <xf numFmtId="0" fontId="0" fillId="0" borderId="5" xfId="0" applyBorder="1"/>
    <xf numFmtId="0" fontId="9" fillId="0" borderId="0" xfId="0" applyFont="1" applyAlignment="1">
      <alignment vertical="center"/>
    </xf>
    <xf numFmtId="0" fontId="0" fillId="0" borderId="0" xfId="0" applyAlignment="1">
      <alignment horizontal="left" vertical="center" indent="1"/>
    </xf>
    <xf numFmtId="0" fontId="9" fillId="0" borderId="0" xfId="0" applyFont="1" applyAlignment="1">
      <alignment horizontal="left" vertical="center" indent="1"/>
    </xf>
    <xf numFmtId="0" fontId="0" fillId="0" borderId="1" xfId="0" applyBorder="1" applyAlignment="1">
      <alignment horizontal="center"/>
    </xf>
    <xf numFmtId="0" fontId="0" fillId="0" borderId="4" xfId="0" applyBorder="1" applyAlignment="1">
      <alignment horizontal="center"/>
    </xf>
    <xf numFmtId="0" fontId="0" fillId="8" borderId="5" xfId="0" applyFill="1" applyBorder="1"/>
    <xf numFmtId="0" fontId="0" fillId="8" borderId="5" xfId="0" applyFill="1" applyBorder="1" applyAlignment="1">
      <alignment horizontal="center" vertical="center"/>
    </xf>
    <xf numFmtId="0" fontId="0" fillId="8" borderId="5" xfId="0" applyFill="1" applyBorder="1" applyAlignment="1">
      <alignment horizontal="center"/>
    </xf>
    <xf numFmtId="0" fontId="0" fillId="8" borderId="1" xfId="0" applyFill="1" applyBorder="1"/>
    <xf numFmtId="0" fontId="0" fillId="8" borderId="1" xfId="0" applyFill="1" applyBorder="1" applyAlignment="1">
      <alignment horizontal="center" vertical="center"/>
    </xf>
    <xf numFmtId="0" fontId="0" fillId="8" borderId="1" xfId="0" applyFill="1" applyBorder="1" applyAlignment="1">
      <alignment horizontal="center"/>
    </xf>
    <xf numFmtId="0" fontId="5" fillId="0" borderId="1" xfId="0" applyFont="1" applyBorder="1"/>
    <xf numFmtId="0" fontId="5" fillId="0" borderId="4" xfId="0" applyFont="1" applyBorder="1"/>
    <xf numFmtId="0" fontId="5" fillId="8" borderId="5" xfId="0" applyFont="1" applyFill="1" applyBorder="1"/>
    <xf numFmtId="0" fontId="5" fillId="8" borderId="1" xfId="0" applyFont="1" applyFill="1" applyBorder="1"/>
    <xf numFmtId="0" fontId="5" fillId="8" borderId="5" xfId="0" applyFont="1" applyFill="1" applyBorder="1" applyAlignment="1">
      <alignment horizontal="left"/>
    </xf>
    <xf numFmtId="0" fontId="7" fillId="5" borderId="6" xfId="0" applyFont="1" applyFill="1" applyBorder="1" applyAlignment="1">
      <alignment horizontal="center" vertical="center" wrapText="1"/>
    </xf>
    <xf numFmtId="0" fontId="3" fillId="0" borderId="1" xfId="0" applyFont="1" applyBorder="1" applyAlignment="1">
      <alignment horizontal="center" vertical="center"/>
    </xf>
    <xf numFmtId="16" fontId="4" fillId="3" borderId="0" xfId="0" applyNumberFormat="1" applyFont="1" applyFill="1" applyAlignment="1">
      <alignment horizontal="center"/>
    </xf>
    <xf numFmtId="9" fontId="0" fillId="0" borderId="1" xfId="2" applyFont="1" applyBorder="1" applyAlignment="1">
      <alignment horizontal="center" vertical="center"/>
    </xf>
    <xf numFmtId="9" fontId="0" fillId="0" borderId="4" xfId="2" applyFont="1" applyBorder="1" applyAlignment="1">
      <alignment horizontal="center" vertical="center"/>
    </xf>
    <xf numFmtId="9" fontId="0" fillId="0" borderId="1" xfId="2" applyFont="1" applyBorder="1" applyAlignment="1">
      <alignment horizontal="center"/>
    </xf>
    <xf numFmtId="9" fontId="0" fillId="0" borderId="4" xfId="2" applyFont="1" applyBorder="1" applyAlignment="1">
      <alignment horizontal="center"/>
    </xf>
    <xf numFmtId="9" fontId="0" fillId="8" borderId="5" xfId="2" applyFont="1" applyFill="1" applyBorder="1" applyAlignment="1">
      <alignment horizontal="center" vertical="center"/>
    </xf>
    <xf numFmtId="9" fontId="0" fillId="8" borderId="5" xfId="2" applyFont="1" applyFill="1" applyBorder="1" applyAlignment="1">
      <alignment horizontal="center"/>
    </xf>
    <xf numFmtId="9" fontId="0" fillId="8" borderId="1" xfId="2" applyFont="1" applyFill="1" applyBorder="1" applyAlignment="1">
      <alignment horizontal="center" vertical="center"/>
    </xf>
    <xf numFmtId="9" fontId="0" fillId="8" borderId="1" xfId="2" applyFont="1" applyFill="1" applyBorder="1" applyAlignment="1">
      <alignment horizontal="center"/>
    </xf>
    <xf numFmtId="1" fontId="5" fillId="0" borderId="1" xfId="2" applyNumberFormat="1" applyFont="1" applyBorder="1" applyAlignment="1">
      <alignment horizontal="center" vertical="center" wrapText="1"/>
    </xf>
    <xf numFmtId="1" fontId="5" fillId="0" borderId="1" xfId="2" applyNumberFormat="1" applyFont="1" applyBorder="1" applyAlignment="1">
      <alignment horizontal="center" vertical="center"/>
    </xf>
    <xf numFmtId="0" fontId="6" fillId="4" borderId="1" xfId="1" applyFont="1" applyFill="1" applyBorder="1" applyAlignment="1">
      <alignment horizontal="center" vertical="center" wrapText="1"/>
    </xf>
    <xf numFmtId="164" fontId="0" fillId="0" borderId="1" xfId="2" applyNumberFormat="1" applyFont="1" applyBorder="1"/>
    <xf numFmtId="9" fontId="0" fillId="0" borderId="5" xfId="2" applyFont="1" applyBorder="1" applyAlignment="1">
      <alignment horizontal="center" vertical="center"/>
    </xf>
    <xf numFmtId="164" fontId="0" fillId="7" borderId="1" xfId="2" applyNumberFormat="1" applyFont="1" applyFill="1" applyBorder="1"/>
    <xf numFmtId="9" fontId="0" fillId="0" borderId="1" xfId="2" applyFont="1" applyBorder="1"/>
    <xf numFmtId="9" fontId="0" fillId="0" borderId="1" xfId="2" applyFont="1" applyFill="1" applyBorder="1" applyAlignment="1">
      <alignment horizontal="center" vertical="center"/>
    </xf>
    <xf numFmtId="9" fontId="0" fillId="0" borderId="1" xfId="2" applyFont="1" applyFill="1" applyBorder="1" applyAlignment="1">
      <alignment horizontal="center"/>
    </xf>
    <xf numFmtId="1" fontId="5" fillId="0" borderId="1" xfId="2" applyNumberFormat="1" applyFont="1" applyFill="1" applyBorder="1" applyAlignment="1">
      <alignment horizontal="center" vertical="center" wrapText="1"/>
    </xf>
    <xf numFmtId="1" fontId="0" fillId="7" borderId="1" xfId="2" applyNumberFormat="1" applyFont="1" applyFill="1" applyBorder="1"/>
    <xf numFmtId="9" fontId="0" fillId="0" borderId="0" xfId="2" applyFont="1"/>
    <xf numFmtId="9" fontId="0" fillId="0" borderId="4" xfId="2" applyFont="1" applyBorder="1"/>
    <xf numFmtId="0" fontId="3" fillId="10" borderId="1" xfId="0" applyFont="1" applyFill="1" applyBorder="1" applyAlignment="1">
      <alignment horizontal="center" vertical="center"/>
    </xf>
    <xf numFmtId="9" fontId="0" fillId="9" borderId="5" xfId="2" applyFont="1" applyFill="1" applyBorder="1" applyAlignment="1">
      <alignment horizontal="center" vertical="center"/>
    </xf>
    <xf numFmtId="0" fontId="0" fillId="10" borderId="1" xfId="0" applyFill="1" applyBorder="1" applyAlignment="1">
      <alignment vertical="center"/>
    </xf>
    <xf numFmtId="0" fontId="0" fillId="0" borderId="7" xfId="0" applyBorder="1"/>
    <xf numFmtId="9" fontId="0" fillId="0" borderId="8" xfId="2" applyFont="1" applyBorder="1" applyAlignment="1">
      <alignment horizontal="center" vertical="center"/>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0" xfId="0" applyFont="1" applyBorder="1" applyAlignment="1">
      <alignment horizontal="center" vertical="center"/>
    </xf>
    <xf numFmtId="9" fontId="0" fillId="8" borderId="5" xfId="0" applyNumberFormat="1" applyFill="1" applyBorder="1"/>
    <xf numFmtId="9" fontId="0" fillId="8" borderId="1" xfId="0" applyNumberFormat="1" applyFill="1" applyBorder="1"/>
    <xf numFmtId="0" fontId="2" fillId="0" borderId="9" xfId="0" applyFont="1" applyBorder="1" applyAlignment="1">
      <alignment horizontal="center" vertical="center"/>
    </xf>
    <xf numFmtId="0" fontId="3" fillId="6" borderId="3" xfId="0" applyFont="1" applyFill="1" applyBorder="1" applyAlignment="1">
      <alignment horizontal="center" vertical="center"/>
    </xf>
    <xf numFmtId="0" fontId="3" fillId="6" borderId="9" xfId="0" applyFont="1" applyFill="1" applyBorder="1" applyAlignment="1">
      <alignment horizontal="center" vertical="center"/>
    </xf>
    <xf numFmtId="0" fontId="3" fillId="6" borderId="6" xfId="0" applyFont="1" applyFill="1" applyBorder="1" applyAlignment="1">
      <alignment horizontal="center" vertical="center"/>
    </xf>
    <xf numFmtId="0" fontId="2" fillId="0" borderId="12" xfId="0" applyFont="1" applyBorder="1" applyAlignment="1">
      <alignment vertical="center"/>
    </xf>
    <xf numFmtId="0" fontId="2" fillId="0" borderId="1" xfId="0" applyFont="1" applyBorder="1" applyAlignment="1">
      <alignment horizontal="center"/>
    </xf>
    <xf numFmtId="0" fontId="2" fillId="0" borderId="1" xfId="0" applyFont="1" applyBorder="1"/>
    <xf numFmtId="0" fontId="0" fillId="0" borderId="1" xfId="0" applyBorder="1" applyAlignment="1">
      <alignment wrapText="1"/>
    </xf>
    <xf numFmtId="0" fontId="3" fillId="6" borderId="13" xfId="0" applyFont="1" applyFill="1" applyBorder="1" applyAlignment="1">
      <alignment horizontal="center" vertical="center"/>
    </xf>
    <xf numFmtId="0" fontId="3" fillId="6" borderId="12" xfId="0" applyFont="1" applyFill="1" applyBorder="1" applyAlignment="1">
      <alignment horizontal="center" vertical="center"/>
    </xf>
    <xf numFmtId="0" fontId="0" fillId="0" borderId="9" xfId="0" applyBorder="1"/>
    <xf numFmtId="9" fontId="0" fillId="8" borderId="5" xfId="0" applyNumberFormat="1" applyFill="1" applyBorder="1" applyAlignment="1">
      <alignment horizontal="center"/>
    </xf>
    <xf numFmtId="9" fontId="0" fillId="8" borderId="1" xfId="0" applyNumberFormat="1" applyFill="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center" vertical="center"/>
    </xf>
    <xf numFmtId="0" fontId="15" fillId="0" borderId="0" xfId="4" applyFont="1" applyAlignment="1">
      <alignment horizontal="center" vertical="center"/>
    </xf>
    <xf numFmtId="0" fontId="15" fillId="0" borderId="0" xfId="4" applyFont="1" applyAlignment="1">
      <alignment horizontal="center" vertical="center" wrapText="1"/>
    </xf>
    <xf numFmtId="14" fontId="15" fillId="0" borderId="0" xfId="4" applyNumberFormat="1" applyFont="1" applyAlignment="1">
      <alignment horizontal="center" vertical="center"/>
    </xf>
    <xf numFmtId="0" fontId="16" fillId="0" borderId="0" xfId="5" applyAlignment="1">
      <alignment horizontal="center" vertical="center"/>
    </xf>
    <xf numFmtId="0" fontId="17" fillId="0" borderId="0" xfId="4" applyFont="1" applyAlignment="1">
      <alignment horizontal="center" vertical="center" wrapText="1"/>
    </xf>
    <xf numFmtId="49" fontId="19" fillId="13" borderId="0" xfId="4" applyNumberFormat="1" applyFont="1" applyFill="1" applyAlignment="1">
      <alignment horizontal="center" vertical="center"/>
    </xf>
    <xf numFmtId="49" fontId="19" fillId="13" borderId="0" xfId="4" applyNumberFormat="1" applyFont="1" applyFill="1" applyAlignment="1">
      <alignment horizontal="center" vertical="center" wrapText="1"/>
    </xf>
    <xf numFmtId="0" fontId="13" fillId="0" borderId="0" xfId="4"/>
    <xf numFmtId="0" fontId="14" fillId="12" borderId="1" xfId="3" applyBorder="1" applyAlignment="1">
      <alignment vertical="center"/>
    </xf>
    <xf numFmtId="0" fontId="2" fillId="0" borderId="1" xfId="4" applyFont="1" applyBorder="1" applyAlignment="1">
      <alignment vertical="center"/>
    </xf>
    <xf numFmtId="0" fontId="20" fillId="0" borderId="1" xfId="5" applyFont="1" applyBorder="1"/>
    <xf numFmtId="0" fontId="2" fillId="0" borderId="1" xfId="4" applyFont="1" applyBorder="1" applyAlignment="1">
      <alignment horizontal="center" vertical="center"/>
    </xf>
    <xf numFmtId="0" fontId="2" fillId="0" borderId="1" xfId="4" applyFont="1" applyBorder="1" applyAlignment="1">
      <alignment vertical="center" wrapText="1"/>
    </xf>
    <xf numFmtId="0" fontId="13" fillId="0" borderId="0" xfId="4" applyAlignment="1">
      <alignment vertical="top"/>
    </xf>
    <xf numFmtId="0" fontId="21" fillId="0" borderId="0" xfId="4" applyFont="1"/>
    <xf numFmtId="0" fontId="13" fillId="0" borderId="0" xfId="4" applyAlignment="1">
      <alignment vertical="top" wrapText="1"/>
    </xf>
    <xf numFmtId="0" fontId="21" fillId="0" borderId="0" xfId="4" applyFont="1" applyAlignment="1">
      <alignment vertical="top"/>
    </xf>
    <xf numFmtId="0" fontId="21" fillId="0" borderId="0" xfId="4" applyFont="1" applyAlignment="1">
      <alignment horizontal="right" vertical="top"/>
    </xf>
    <xf numFmtId="0" fontId="13" fillId="14" borderId="0" xfId="4" applyFill="1" applyAlignment="1">
      <alignment vertical="top" wrapText="1"/>
    </xf>
    <xf numFmtId="0" fontId="21" fillId="14" borderId="0" xfId="4" applyFont="1" applyFill="1" applyAlignment="1">
      <alignment vertical="top"/>
    </xf>
    <xf numFmtId="0" fontId="0" fillId="0" borderId="0" xfId="0" applyAlignment="1">
      <alignment horizontal="center"/>
    </xf>
    <xf numFmtId="0" fontId="2" fillId="10" borderId="11" xfId="0" applyFont="1" applyFill="1" applyBorder="1" applyAlignment="1">
      <alignment horizontal="center"/>
    </xf>
    <xf numFmtId="0" fontId="7" fillId="5" borderId="1" xfId="0" applyFont="1" applyFill="1" applyBorder="1" applyAlignment="1">
      <alignment horizontal="center" vertical="center" wrapText="1"/>
    </xf>
    <xf numFmtId="0" fontId="15" fillId="0" borderId="0" xfId="4" applyFont="1" applyAlignment="1">
      <alignment horizontal="left" vertical="center" wrapText="1"/>
    </xf>
    <xf numFmtId="0" fontId="24" fillId="12" borderId="1" xfId="3" applyFont="1" applyBorder="1" applyAlignment="1">
      <alignment vertical="center"/>
    </xf>
    <xf numFmtId="0" fontId="25" fillId="15" borderId="1" xfId="6" applyFont="1" applyBorder="1" applyAlignment="1">
      <alignment vertical="center"/>
    </xf>
    <xf numFmtId="0" fontId="26" fillId="0" borderId="1" xfId="4" applyFont="1" applyBorder="1"/>
    <xf numFmtId="0" fontId="2" fillId="17" borderId="1" xfId="8" applyFont="1" applyBorder="1"/>
    <xf numFmtId="0" fontId="27" fillId="16" borderId="1" xfId="7" applyFont="1" applyBorder="1"/>
    <xf numFmtId="0" fontId="2" fillId="10" borderId="1" xfId="0" applyFont="1" applyFill="1" applyBorder="1" applyAlignment="1">
      <alignment vertical="center"/>
    </xf>
    <xf numFmtId="0" fontId="2" fillId="10" borderId="1" xfId="0" applyFont="1" applyFill="1" applyBorder="1" applyAlignment="1">
      <alignment vertical="center" wrapText="1"/>
    </xf>
    <xf numFmtId="0" fontId="2" fillId="10" borderId="1" xfId="0" applyFont="1" applyFill="1" applyBorder="1" applyAlignment="1">
      <alignment horizontal="center" vertical="center"/>
    </xf>
    <xf numFmtId="0" fontId="2" fillId="18" borderId="1" xfId="0" applyFont="1" applyFill="1" applyBorder="1" applyAlignment="1">
      <alignment vertical="center"/>
    </xf>
    <xf numFmtId="0" fontId="2" fillId="18" borderId="1" xfId="0" applyFont="1" applyFill="1" applyBorder="1" applyAlignment="1">
      <alignment vertical="center" wrapText="1"/>
    </xf>
    <xf numFmtId="0" fontId="2" fillId="18" borderId="1" xfId="0" applyFont="1" applyFill="1" applyBorder="1" applyAlignment="1">
      <alignment horizontal="center" vertical="center"/>
    </xf>
    <xf numFmtId="0" fontId="0" fillId="18" borderId="1" xfId="0" applyFill="1" applyBorder="1"/>
    <xf numFmtId="0" fontId="2" fillId="18" borderId="1" xfId="0" applyFont="1" applyFill="1" applyBorder="1" applyAlignment="1">
      <alignment horizontal="left" vertical="center"/>
    </xf>
    <xf numFmtId="0" fontId="2" fillId="10" borderId="1" xfId="0" applyFont="1" applyFill="1" applyBorder="1" applyAlignment="1">
      <alignment horizontal="left" vertical="center"/>
    </xf>
    <xf numFmtId="0" fontId="6" fillId="4" borderId="14" xfId="1" applyFont="1" applyFill="1" applyBorder="1" applyAlignment="1">
      <alignment horizontal="left" vertical="center" wrapText="1"/>
    </xf>
    <xf numFmtId="0" fontId="2" fillId="0" borderId="11" xfId="0" applyFont="1" applyBorder="1"/>
    <xf numFmtId="0" fontId="2" fillId="0" borderId="3" xfId="0" applyFont="1" applyBorder="1" applyAlignment="1">
      <alignment horizontal="center"/>
    </xf>
    <xf numFmtId="0" fontId="2" fillId="0" borderId="16" xfId="0" applyFont="1" applyBorder="1"/>
    <xf numFmtId="0" fontId="28" fillId="0" borderId="1" xfId="0" applyFont="1" applyBorder="1" applyAlignment="1">
      <alignment horizontal="center" vertical="center"/>
    </xf>
    <xf numFmtId="0" fontId="22" fillId="15" borderId="1" xfId="6" applyBorder="1" applyAlignment="1">
      <alignment vertical="center"/>
    </xf>
    <xf numFmtId="0" fontId="0" fillId="0" borderId="1" xfId="0" pivotButton="1" applyBorder="1" applyAlignment="1">
      <alignment horizontal="center" vertical="center"/>
    </xf>
    <xf numFmtId="0" fontId="0" fillId="0" borderId="1" xfId="0" applyBorder="1" applyAlignment="1">
      <alignment horizontal="left" vertical="center"/>
    </xf>
    <xf numFmtId="0" fontId="3" fillId="11" borderId="11" xfId="0" applyFont="1" applyFill="1" applyBorder="1" applyAlignment="1">
      <alignment horizontal="center"/>
    </xf>
    <xf numFmtId="0" fontId="0" fillId="0" borderId="3" xfId="0" applyBorder="1"/>
    <xf numFmtId="0" fontId="0" fillId="18" borderId="3" xfId="0" applyFill="1" applyBorder="1"/>
    <xf numFmtId="0" fontId="2" fillId="10" borderId="3" xfId="0" applyFont="1" applyFill="1" applyBorder="1" applyAlignment="1">
      <alignment vertical="center"/>
    </xf>
    <xf numFmtId="0" fontId="2" fillId="18" borderId="3" xfId="0" applyFont="1" applyFill="1" applyBorder="1" applyAlignment="1">
      <alignment vertical="center"/>
    </xf>
    <xf numFmtId="0" fontId="2" fillId="10" borderId="3" xfId="0" applyFont="1" applyFill="1" applyBorder="1" applyAlignment="1">
      <alignment horizontal="right" vertical="center"/>
    </xf>
    <xf numFmtId="0" fontId="2" fillId="18" borderId="6" xfId="0" applyFont="1" applyFill="1" applyBorder="1" applyAlignment="1">
      <alignment vertical="center"/>
    </xf>
    <xf numFmtId="0" fontId="32" fillId="18" borderId="1" xfId="0" applyFont="1" applyFill="1" applyBorder="1" applyAlignment="1">
      <alignment vertical="center"/>
    </xf>
    <xf numFmtId="0" fontId="2" fillId="19" borderId="1" xfId="0" applyFont="1" applyFill="1" applyBorder="1" applyAlignment="1">
      <alignment horizontal="center" vertical="center"/>
    </xf>
    <xf numFmtId="0" fontId="2" fillId="19" borderId="1" xfId="0" applyFont="1" applyFill="1" applyBorder="1" applyAlignment="1">
      <alignment vertical="center"/>
    </xf>
    <xf numFmtId="0" fontId="2" fillId="19" borderId="1" xfId="0" applyFont="1" applyFill="1" applyBorder="1" applyAlignment="1">
      <alignment vertical="center" wrapText="1"/>
    </xf>
    <xf numFmtId="0" fontId="2" fillId="19" borderId="3" xfId="0" applyFont="1" applyFill="1" applyBorder="1" applyAlignment="1">
      <alignment vertical="center"/>
    </xf>
    <xf numFmtId="0" fontId="0" fillId="19" borderId="1" xfId="0" applyFill="1" applyBorder="1"/>
    <xf numFmtId="0" fontId="28" fillId="10" borderId="1" xfId="0" applyFont="1" applyFill="1" applyBorder="1" applyAlignment="1">
      <alignment vertical="center"/>
    </xf>
    <xf numFmtId="0" fontId="0" fillId="10" borderId="1" xfId="0" applyFill="1" applyBorder="1"/>
    <xf numFmtId="0" fontId="0" fillId="10" borderId="0" xfId="0" applyFill="1"/>
    <xf numFmtId="0" fontId="32" fillId="18" borderId="1" xfId="0" applyFont="1" applyFill="1" applyBorder="1" applyAlignment="1">
      <alignment vertical="center" wrapText="1"/>
    </xf>
    <xf numFmtId="0" fontId="32" fillId="18" borderId="1" xfId="0" applyFont="1" applyFill="1" applyBorder="1" applyAlignment="1">
      <alignment horizontal="center" vertical="center"/>
    </xf>
    <xf numFmtId="0" fontId="32" fillId="10" borderId="1" xfId="0" applyFont="1" applyFill="1" applyBorder="1" applyAlignment="1">
      <alignment vertical="center"/>
    </xf>
    <xf numFmtId="0" fontId="32" fillId="10" borderId="1" xfId="0" applyFont="1" applyFill="1" applyBorder="1" applyAlignment="1">
      <alignment vertical="center" wrapText="1"/>
    </xf>
    <xf numFmtId="0" fontId="32" fillId="10" borderId="1" xfId="0" applyFont="1" applyFill="1" applyBorder="1" applyAlignment="1">
      <alignment horizontal="center" vertical="center"/>
    </xf>
    <xf numFmtId="0" fontId="32" fillId="10" borderId="3" xfId="0" applyFont="1" applyFill="1" applyBorder="1" applyAlignment="1">
      <alignment vertical="center"/>
    </xf>
    <xf numFmtId="0" fontId="11" fillId="0" borderId="1" xfId="0" applyFont="1" applyBorder="1"/>
    <xf numFmtId="0" fontId="3" fillId="0" borderId="1" xfId="0" applyFont="1" applyBorder="1" applyAlignment="1">
      <alignment horizontal="left" vertical="top"/>
    </xf>
    <xf numFmtId="0" fontId="0" fillId="20" borderId="5" xfId="0" applyFill="1" applyBorder="1" applyAlignment="1">
      <alignment horizontal="center" vertical="center"/>
    </xf>
    <xf numFmtId="0" fontId="0" fillId="20" borderId="1" xfId="0" applyFill="1" applyBorder="1" applyAlignment="1">
      <alignment horizontal="center" vertical="center"/>
    </xf>
    <xf numFmtId="0" fontId="34" fillId="0" borderId="1" xfId="0" applyFont="1" applyBorder="1" applyAlignment="1">
      <alignment vertical="center" wrapText="1"/>
    </xf>
    <xf numFmtId="0" fontId="33" fillId="18" borderId="1" xfId="0" applyFont="1" applyFill="1" applyBorder="1" applyAlignment="1">
      <alignment vertical="center"/>
    </xf>
    <xf numFmtId="0" fontId="35" fillId="18" borderId="1" xfId="0" applyFont="1" applyFill="1" applyBorder="1" applyAlignment="1">
      <alignment horizontal="center"/>
    </xf>
    <xf numFmtId="0" fontId="0" fillId="18" borderId="1" xfId="0" applyFill="1" applyBorder="1" applyAlignment="1">
      <alignment horizontal="center"/>
    </xf>
    <xf numFmtId="0" fontId="5" fillId="18" borderId="1" xfId="0" applyFont="1" applyFill="1" applyBorder="1" applyAlignment="1">
      <alignment horizontal="center"/>
    </xf>
    <xf numFmtId="0" fontId="0" fillId="19" borderId="1" xfId="0" applyFill="1" applyBorder="1" applyAlignment="1">
      <alignment horizontal="center"/>
    </xf>
    <xf numFmtId="0" fontId="0" fillId="10" borderId="1" xfId="0" applyFill="1" applyBorder="1" applyAlignment="1">
      <alignment horizontal="center"/>
    </xf>
    <xf numFmtId="0" fontId="6" fillId="4" borderId="0" xfId="1" applyFont="1" applyFill="1" applyAlignment="1">
      <alignment horizontal="center" vertical="center" wrapText="1"/>
    </xf>
    <xf numFmtId="0" fontId="2" fillId="10" borderId="1" xfId="0" applyFont="1" applyFill="1" applyBorder="1"/>
    <xf numFmtId="0" fontId="2" fillId="10" borderId="1" xfId="0" applyFont="1" applyFill="1" applyBorder="1" applyAlignment="1">
      <alignment horizontal="center"/>
    </xf>
    <xf numFmtId="0" fontId="2" fillId="10" borderId="9" xfId="0" applyFont="1" applyFill="1" applyBorder="1" applyAlignment="1">
      <alignment vertical="center"/>
    </xf>
    <xf numFmtId="0" fontId="2" fillId="18" borderId="1" xfId="0" applyFont="1" applyFill="1" applyBorder="1" applyAlignment="1">
      <alignment horizontal="center"/>
    </xf>
    <xf numFmtId="0" fontId="31" fillId="18" borderId="3" xfId="0" applyFont="1" applyFill="1" applyBorder="1"/>
    <xf numFmtId="0" fontId="36" fillId="0" borderId="1" xfId="0" applyFont="1" applyBorder="1" applyAlignment="1">
      <alignment horizontal="center"/>
    </xf>
    <xf numFmtId="0" fontId="37" fillId="18" borderId="1" xfId="0" applyFont="1" applyFill="1" applyBorder="1" applyAlignment="1">
      <alignment horizontal="center" vertical="center"/>
    </xf>
    <xf numFmtId="0" fontId="37" fillId="10" borderId="1" xfId="0" applyFont="1" applyFill="1" applyBorder="1" applyAlignment="1">
      <alignment horizontal="center" vertical="center"/>
    </xf>
    <xf numFmtId="0" fontId="3" fillId="0" borderId="0" xfId="0" applyFont="1" applyAlignment="1">
      <alignment horizontal="left" vertical="center"/>
    </xf>
    <xf numFmtId="0" fontId="3" fillId="0" borderId="0" xfId="0" applyFont="1" applyAlignment="1">
      <alignment vertical="center"/>
    </xf>
    <xf numFmtId="0" fontId="38" fillId="18" borderId="1" xfId="0" applyFont="1" applyFill="1" applyBorder="1" applyAlignment="1">
      <alignment horizontal="left"/>
    </xf>
    <xf numFmtId="0" fontId="3" fillId="20" borderId="11" xfId="0" applyFont="1" applyFill="1" applyBorder="1" applyAlignment="1">
      <alignment horizontal="center"/>
    </xf>
    <xf numFmtId="0" fontId="31" fillId="0" borderId="0" xfId="0" applyFont="1"/>
    <xf numFmtId="0" fontId="26" fillId="10" borderId="1" xfId="0" applyFont="1" applyFill="1" applyBorder="1"/>
    <xf numFmtId="0" fontId="3" fillId="10" borderId="11" xfId="0" applyFont="1" applyFill="1" applyBorder="1" applyAlignment="1">
      <alignment horizontal="center"/>
    </xf>
    <xf numFmtId="15" fontId="3" fillId="10" borderId="1" xfId="0" applyNumberFormat="1" applyFont="1" applyFill="1" applyBorder="1" applyAlignment="1">
      <alignment horizontal="center" vertical="center"/>
    </xf>
    <xf numFmtId="15" fontId="5" fillId="10" borderId="1" xfId="0" applyNumberFormat="1" applyFont="1" applyFill="1" applyBorder="1" applyAlignment="1">
      <alignment horizontal="center"/>
    </xf>
    <xf numFmtId="0" fontId="5" fillId="0" borderId="0" xfId="0" applyFont="1" applyAlignment="1">
      <alignment horizontal="center"/>
    </xf>
    <xf numFmtId="15" fontId="5" fillId="10" borderId="1" xfId="0" applyNumberFormat="1" applyFont="1" applyFill="1" applyBorder="1" applyAlignment="1">
      <alignment horizontal="center" vertical="center"/>
    </xf>
    <xf numFmtId="0" fontId="0" fillId="0" borderId="0" xfId="0" applyAlignment="1">
      <alignment wrapText="1"/>
    </xf>
    <xf numFmtId="0" fontId="2" fillId="0" borderId="19" xfId="0" applyFont="1" applyBorder="1"/>
    <xf numFmtId="0" fontId="39" fillId="22" borderId="1" xfId="0" applyFont="1" applyFill="1" applyBorder="1" applyAlignment="1">
      <alignment horizontal="left" vertical="center"/>
    </xf>
    <xf numFmtId="0" fontId="39" fillId="22" borderId="1" xfId="0" applyFont="1" applyFill="1" applyBorder="1" applyAlignment="1">
      <alignment horizontal="left" vertical="center" wrapText="1" readingOrder="1"/>
    </xf>
    <xf numFmtId="0" fontId="39" fillId="10" borderId="1" xfId="0" applyFont="1" applyFill="1" applyBorder="1" applyAlignment="1">
      <alignment horizontal="left" vertical="center" wrapText="1" readingOrder="1"/>
    </xf>
    <xf numFmtId="0" fontId="39" fillId="22" borderId="1" xfId="0" applyFont="1" applyFill="1" applyBorder="1"/>
    <xf numFmtId="0" fontId="39" fillId="10" borderId="1" xfId="0" applyFont="1" applyFill="1" applyBorder="1"/>
    <xf numFmtId="15" fontId="5" fillId="10" borderId="9" xfId="0" applyNumberFormat="1" applyFont="1" applyFill="1" applyBorder="1" applyAlignment="1">
      <alignment horizontal="center"/>
    </xf>
    <xf numFmtId="0" fontId="2" fillId="10" borderId="3" xfId="0" applyFont="1" applyFill="1" applyBorder="1" applyAlignment="1">
      <alignment horizontal="center" vertical="center"/>
    </xf>
    <xf numFmtId="0" fontId="39" fillId="22" borderId="6" xfId="0" applyFont="1" applyFill="1" applyBorder="1" applyAlignment="1">
      <alignment horizontal="left" vertical="center"/>
    </xf>
    <xf numFmtId="0" fontId="39" fillId="10" borderId="1" xfId="0" applyFont="1" applyFill="1" applyBorder="1" applyAlignment="1">
      <alignment horizontal="left" vertical="center"/>
    </xf>
    <xf numFmtId="0" fontId="39" fillId="22" borderId="1" xfId="0" applyFont="1" applyFill="1" applyBorder="1" applyAlignment="1">
      <alignment horizontal="center" vertical="center"/>
    </xf>
    <xf numFmtId="0" fontId="39" fillId="10" borderId="1" xfId="0" applyFont="1" applyFill="1" applyBorder="1" applyAlignment="1">
      <alignment horizontal="center" vertical="center"/>
    </xf>
    <xf numFmtId="0" fontId="39" fillId="22" borderId="1" xfId="0" applyFont="1" applyFill="1" applyBorder="1" applyAlignment="1">
      <alignment horizontal="left" vertical="center" wrapText="1"/>
    </xf>
    <xf numFmtId="0" fontId="39" fillId="10" borderId="1" xfId="0" applyFont="1" applyFill="1" applyBorder="1" applyAlignment="1">
      <alignment horizontal="left" vertical="center" wrapText="1"/>
    </xf>
    <xf numFmtId="0" fontId="3" fillId="21" borderId="1" xfId="0" applyFont="1" applyFill="1" applyBorder="1" applyAlignment="1">
      <alignment horizontal="center" vertical="center"/>
    </xf>
    <xf numFmtId="0" fontId="2" fillId="20" borderId="1" xfId="0" applyFont="1" applyFill="1" applyBorder="1" applyAlignment="1">
      <alignment horizontal="center" vertical="center"/>
    </xf>
    <xf numFmtId="0" fontId="39" fillId="20" borderId="1" xfId="0" applyFont="1" applyFill="1" applyBorder="1" applyAlignment="1">
      <alignment horizontal="left" vertical="center"/>
    </xf>
    <xf numFmtId="0" fontId="39" fillId="20" borderId="1" xfId="0" applyFont="1" applyFill="1" applyBorder="1" applyAlignment="1">
      <alignment horizontal="left" vertical="center" wrapText="1" readingOrder="1"/>
    </xf>
    <xf numFmtId="0" fontId="3" fillId="20" borderId="1" xfId="0" applyFont="1" applyFill="1" applyBorder="1" applyAlignment="1">
      <alignment horizontal="center" vertical="center"/>
    </xf>
    <xf numFmtId="0" fontId="2" fillId="21" borderId="1" xfId="0" applyFont="1" applyFill="1" applyBorder="1" applyAlignment="1">
      <alignment horizontal="center" vertical="center"/>
    </xf>
    <xf numFmtId="0" fontId="2" fillId="21" borderId="1" xfId="0" applyFont="1" applyFill="1" applyBorder="1"/>
    <xf numFmtId="0" fontId="2" fillId="21" borderId="1" xfId="0" applyFont="1" applyFill="1" applyBorder="1" applyAlignment="1">
      <alignment vertical="center"/>
    </xf>
    <xf numFmtId="0" fontId="2" fillId="21" borderId="1" xfId="0" applyFont="1" applyFill="1" applyBorder="1" applyAlignment="1">
      <alignment vertical="center" wrapText="1"/>
    </xf>
    <xf numFmtId="0" fontId="2" fillId="21" borderId="3" xfId="0" applyFont="1" applyFill="1" applyBorder="1" applyAlignment="1">
      <alignment vertical="center"/>
    </xf>
    <xf numFmtId="15" fontId="5" fillId="21" borderId="1" xfId="0" applyNumberFormat="1" applyFont="1" applyFill="1" applyBorder="1" applyAlignment="1">
      <alignment horizontal="center"/>
    </xf>
    <xf numFmtId="15" fontId="5" fillId="21" borderId="1" xfId="0" applyNumberFormat="1" applyFont="1" applyFill="1" applyBorder="1" applyAlignment="1">
      <alignment horizontal="center" vertical="center"/>
    </xf>
    <xf numFmtId="0" fontId="0" fillId="21" borderId="1" xfId="0" applyFill="1" applyBorder="1" applyAlignment="1">
      <alignment wrapText="1"/>
    </xf>
    <xf numFmtId="0" fontId="5" fillId="10" borderId="1" xfId="0" applyFont="1" applyFill="1" applyBorder="1" applyAlignment="1">
      <alignment horizontal="center" vertical="center"/>
    </xf>
    <xf numFmtId="0" fontId="5" fillId="10" borderId="0" xfId="0" applyFont="1" applyFill="1" applyAlignment="1">
      <alignment horizontal="center"/>
    </xf>
    <xf numFmtId="0" fontId="0" fillId="10" borderId="1" xfId="0" applyFill="1" applyBorder="1" applyAlignment="1">
      <alignment vertical="center" wrapText="1"/>
    </xf>
    <xf numFmtId="0" fontId="28" fillId="10" borderId="1" xfId="0" applyFont="1" applyFill="1" applyBorder="1" applyAlignment="1">
      <alignment horizontal="center" vertical="center"/>
    </xf>
    <xf numFmtId="0" fontId="29" fillId="10" borderId="1" xfId="7" applyFont="1" applyFill="1" applyBorder="1" applyAlignment="1">
      <alignment horizontal="center" vertical="center"/>
    </xf>
    <xf numFmtId="0" fontId="39" fillId="24" borderId="1" xfId="0" applyFont="1" applyFill="1" applyBorder="1" applyAlignment="1">
      <alignment vertical="center"/>
    </xf>
    <xf numFmtId="0" fontId="39" fillId="10" borderId="1" xfId="0" applyFont="1" applyFill="1" applyBorder="1" applyAlignment="1">
      <alignment vertical="center"/>
    </xf>
    <xf numFmtId="0" fontId="39" fillId="10" borderId="1" xfId="0" applyFont="1" applyFill="1" applyBorder="1" applyAlignment="1">
      <alignment vertical="center" wrapText="1"/>
    </xf>
    <xf numFmtId="0" fontId="39" fillId="24" borderId="1" xfId="0" applyFont="1" applyFill="1" applyBorder="1" applyAlignment="1">
      <alignment horizontal="center" vertical="center"/>
    </xf>
    <xf numFmtId="0" fontId="0" fillId="20" borderId="0" xfId="0" applyFill="1"/>
    <xf numFmtId="0" fontId="39" fillId="9" borderId="1" xfId="0" applyFont="1" applyFill="1" applyBorder="1" applyAlignment="1">
      <alignment vertical="center" wrapText="1"/>
    </xf>
    <xf numFmtId="0" fontId="35" fillId="10" borderId="1" xfId="0" applyFont="1" applyFill="1" applyBorder="1" applyAlignment="1">
      <alignment horizontal="center"/>
    </xf>
    <xf numFmtId="0" fontId="41" fillId="18" borderId="1" xfId="0" applyFont="1" applyFill="1" applyBorder="1" applyAlignment="1">
      <alignment vertical="center" wrapText="1"/>
    </xf>
    <xf numFmtId="0" fontId="2" fillId="10" borderId="6" xfId="0" applyFont="1" applyFill="1" applyBorder="1" applyAlignment="1">
      <alignment vertical="center"/>
    </xf>
    <xf numFmtId="0" fontId="2" fillId="10" borderId="9" xfId="0" applyFont="1" applyFill="1" applyBorder="1" applyAlignment="1">
      <alignment horizontal="center" vertical="center"/>
    </xf>
    <xf numFmtId="0" fontId="42" fillId="0" borderId="3" xfId="0" applyFont="1" applyBorder="1" applyAlignment="1">
      <alignment vertical="center"/>
    </xf>
    <xf numFmtId="0" fontId="6" fillId="4" borderId="0" xfId="1" applyFont="1" applyFill="1" applyAlignment="1">
      <alignment horizontal="left" vertical="center" wrapText="1"/>
    </xf>
    <xf numFmtId="0" fontId="31" fillId="0" borderId="0" xfId="0" applyFont="1" applyAlignment="1">
      <alignment vertical="top"/>
    </xf>
    <xf numFmtId="0" fontId="41" fillId="18" borderId="1" xfId="0" applyFont="1" applyFill="1" applyBorder="1" applyAlignment="1">
      <alignment horizontal="center" vertical="center"/>
    </xf>
    <xf numFmtId="0" fontId="41" fillId="18" borderId="1" xfId="0" applyFont="1" applyFill="1" applyBorder="1" applyAlignment="1">
      <alignment vertical="center"/>
    </xf>
    <xf numFmtId="0" fontId="41" fillId="19" borderId="1" xfId="0" applyFont="1" applyFill="1" applyBorder="1" applyAlignment="1">
      <alignment horizontal="center" vertical="center"/>
    </xf>
    <xf numFmtId="0" fontId="41" fillId="19" borderId="1" xfId="0" applyFont="1" applyFill="1" applyBorder="1" applyAlignment="1">
      <alignment vertical="center"/>
    </xf>
    <xf numFmtId="0" fontId="41" fillId="18" borderId="3" xfId="0" applyFont="1" applyFill="1" applyBorder="1" applyAlignment="1">
      <alignment vertical="center"/>
    </xf>
    <xf numFmtId="0" fontId="45" fillId="18" borderId="6" xfId="0" applyFont="1" applyFill="1" applyBorder="1" applyAlignment="1">
      <alignment vertical="center"/>
    </xf>
    <xf numFmtId="0" fontId="41" fillId="0" borderId="1" xfId="0" applyFont="1" applyBorder="1" applyAlignment="1">
      <alignment horizontal="center" vertical="top"/>
    </xf>
    <xf numFmtId="0" fontId="41" fillId="0" borderId="1" xfId="0" applyFont="1" applyBorder="1" applyAlignment="1">
      <alignment vertical="top"/>
    </xf>
    <xf numFmtId="0" fontId="41" fillId="0" borderId="1" xfId="0" applyFont="1" applyBorder="1" applyAlignment="1">
      <alignment vertical="top" wrapText="1"/>
    </xf>
    <xf numFmtId="0" fontId="41" fillId="10" borderId="1" xfId="0" applyFont="1" applyFill="1" applyBorder="1" applyAlignment="1">
      <alignment horizontal="center" vertical="center"/>
    </xf>
    <xf numFmtId="0" fontId="41" fillId="10" borderId="1" xfId="0" applyFont="1" applyFill="1" applyBorder="1" applyAlignment="1">
      <alignment horizontal="left" vertical="center"/>
    </xf>
    <xf numFmtId="0" fontId="41" fillId="10" borderId="1" xfId="0" applyFont="1" applyFill="1" applyBorder="1" applyAlignment="1">
      <alignment vertical="center"/>
    </xf>
    <xf numFmtId="0" fontId="41" fillId="10" borderId="3" xfId="0" applyFont="1" applyFill="1" applyBorder="1" applyAlignment="1">
      <alignment horizontal="right" vertical="center"/>
    </xf>
    <xf numFmtId="0" fontId="41" fillId="0" borderId="0" xfId="0" applyFont="1" applyAlignment="1">
      <alignment vertical="top" wrapText="1"/>
    </xf>
    <xf numFmtId="0" fontId="43" fillId="18" borderId="1" xfId="0" applyFont="1" applyFill="1" applyBorder="1" applyAlignment="1">
      <alignment horizontal="center"/>
    </xf>
    <xf numFmtId="0" fontId="41" fillId="20" borderId="1" xfId="0" applyFont="1" applyFill="1" applyBorder="1" applyAlignment="1">
      <alignment vertical="top"/>
    </xf>
    <xf numFmtId="0" fontId="28" fillId="10" borderId="1" xfId="0" applyFont="1" applyFill="1" applyBorder="1" applyAlignment="1">
      <alignment vertical="center" wrapText="1"/>
    </xf>
    <xf numFmtId="0" fontId="39" fillId="18" borderId="1" xfId="0" applyFont="1" applyFill="1" applyBorder="1" applyAlignment="1">
      <alignment vertical="center" wrapText="1"/>
    </xf>
    <xf numFmtId="0" fontId="2" fillId="26" borderId="1" xfId="0" applyFont="1" applyFill="1" applyBorder="1" applyAlignment="1">
      <alignment vertical="center"/>
    </xf>
    <xf numFmtId="0" fontId="0" fillId="21" borderId="0" xfId="0" applyFill="1"/>
    <xf numFmtId="0" fontId="0" fillId="21" borderId="1" xfId="0" applyFill="1" applyBorder="1" applyAlignment="1">
      <alignment vertical="center" wrapText="1"/>
    </xf>
    <xf numFmtId="0" fontId="2" fillId="18" borderId="1" xfId="0" applyFont="1" applyFill="1" applyBorder="1" applyAlignment="1">
      <alignment horizontal="center" vertical="top"/>
    </xf>
    <xf numFmtId="0" fontId="2" fillId="18" borderId="1" xfId="0" applyFont="1" applyFill="1" applyBorder="1" applyAlignment="1">
      <alignment vertical="top"/>
    </xf>
    <xf numFmtId="0" fontId="2" fillId="18" borderId="1" xfId="0" applyFont="1" applyFill="1" applyBorder="1" applyAlignment="1">
      <alignment vertical="top" wrapText="1"/>
    </xf>
    <xf numFmtId="0" fontId="2" fillId="18" borderId="3" xfId="0" applyFont="1" applyFill="1" applyBorder="1" applyAlignment="1">
      <alignment vertical="top"/>
    </xf>
    <xf numFmtId="0" fontId="2" fillId="18" borderId="3" xfId="0" applyFont="1" applyFill="1" applyBorder="1" applyAlignment="1">
      <alignment horizontal="right" vertical="center"/>
    </xf>
    <xf numFmtId="0" fontId="2" fillId="18" borderId="1" xfId="0" applyFont="1" applyFill="1" applyBorder="1"/>
    <xf numFmtId="0" fontId="2" fillId="0" borderId="1" xfId="0" applyFont="1" applyBorder="1" applyAlignment="1">
      <alignment horizontal="left" vertical="top"/>
    </xf>
    <xf numFmtId="0" fontId="0" fillId="0" borderId="1" xfId="0" applyBorder="1" applyAlignment="1">
      <alignment horizontal="left"/>
    </xf>
    <xf numFmtId="0" fontId="46" fillId="0" borderId="0" xfId="0" applyFont="1"/>
    <xf numFmtId="0" fontId="47" fillId="0" borderId="0" xfId="0" applyFont="1"/>
    <xf numFmtId="15" fontId="0" fillId="0" borderId="0" xfId="0" applyNumberFormat="1"/>
    <xf numFmtId="0" fontId="0" fillId="0" borderId="0" xfId="0" pivotButton="1"/>
    <xf numFmtId="0" fontId="39" fillId="22" borderId="9" xfId="0" applyFont="1" applyFill="1" applyBorder="1" applyAlignment="1">
      <alignment horizontal="center" vertical="center"/>
    </xf>
    <xf numFmtId="0" fontId="39" fillId="10" borderId="9" xfId="0" applyFont="1" applyFill="1" applyBorder="1" applyAlignment="1">
      <alignment horizontal="center" vertical="center"/>
    </xf>
    <xf numFmtId="0" fontId="3" fillId="11" borderId="1" xfId="0" applyFont="1" applyFill="1" applyBorder="1" applyAlignment="1">
      <alignment horizontal="center"/>
    </xf>
    <xf numFmtId="0" fontId="3" fillId="6" borderId="11" xfId="0" applyFont="1" applyFill="1" applyBorder="1" applyAlignment="1">
      <alignment horizontal="center" vertical="center"/>
    </xf>
    <xf numFmtId="0" fontId="0" fillId="10" borderId="18" xfId="0" applyFill="1" applyBorder="1"/>
    <xf numFmtId="0" fontId="0" fillId="0" borderId="18" xfId="0" applyBorder="1"/>
    <xf numFmtId="0" fontId="26" fillId="18" borderId="5" xfId="0" applyFont="1" applyFill="1" applyBorder="1" applyAlignment="1">
      <alignment wrapText="1"/>
    </xf>
    <xf numFmtId="0" fontId="13" fillId="18" borderId="1" xfId="0" applyFont="1" applyFill="1" applyBorder="1" applyAlignment="1">
      <alignment vertical="top"/>
    </xf>
    <xf numFmtId="0" fontId="26" fillId="18" borderId="1" xfId="0" applyFont="1" applyFill="1" applyBorder="1"/>
    <xf numFmtId="0" fontId="26" fillId="20" borderId="1" xfId="0" applyFont="1" applyFill="1" applyBorder="1"/>
    <xf numFmtId="0" fontId="26" fillId="25" borderId="5" xfId="0" applyFont="1" applyFill="1" applyBorder="1"/>
    <xf numFmtId="0" fontId="26" fillId="23" borderId="5" xfId="0" applyFont="1" applyFill="1" applyBorder="1"/>
    <xf numFmtId="0" fontId="3" fillId="21" borderId="1" xfId="0" applyFont="1" applyFill="1" applyBorder="1" applyAlignment="1">
      <alignment horizontal="center"/>
    </xf>
    <xf numFmtId="0" fontId="3" fillId="28" borderId="1" xfId="0" applyFont="1" applyFill="1" applyBorder="1" applyAlignment="1">
      <alignment horizontal="center"/>
    </xf>
    <xf numFmtId="0" fontId="32" fillId="18" borderId="1" xfId="0" applyFont="1" applyFill="1" applyBorder="1"/>
    <xf numFmtId="0" fontId="32" fillId="18" borderId="1" xfId="0" applyFont="1" applyFill="1" applyBorder="1" applyAlignment="1">
      <alignment vertical="top"/>
    </xf>
    <xf numFmtId="0" fontId="32" fillId="18" borderId="1" xfId="0" applyFont="1" applyFill="1" applyBorder="1" applyAlignment="1">
      <alignment horizontal="center"/>
    </xf>
    <xf numFmtId="0" fontId="32" fillId="18" borderId="3" xfId="0" applyFont="1" applyFill="1" applyBorder="1" applyAlignment="1">
      <alignment vertical="center"/>
    </xf>
    <xf numFmtId="0" fontId="32" fillId="18" borderId="1" xfId="0" applyFont="1" applyFill="1" applyBorder="1" applyAlignment="1">
      <alignment horizontal="left" vertical="center"/>
    </xf>
    <xf numFmtId="0" fontId="32" fillId="18" borderId="3" xfId="0" applyFont="1" applyFill="1" applyBorder="1" applyAlignment="1">
      <alignment horizontal="right" vertical="center"/>
    </xf>
    <xf numFmtId="0" fontId="48" fillId="18" borderId="1" xfId="0" applyFont="1" applyFill="1" applyBorder="1" applyAlignment="1">
      <alignment wrapText="1"/>
    </xf>
    <xf numFmtId="0" fontId="28" fillId="10" borderId="3" xfId="0" applyFont="1" applyFill="1" applyBorder="1" applyAlignment="1">
      <alignment vertical="center"/>
    </xf>
    <xf numFmtId="0" fontId="32" fillId="18" borderId="3" xfId="0" applyFont="1" applyFill="1" applyBorder="1" applyAlignment="1">
      <alignment horizontal="center" vertical="center"/>
    </xf>
    <xf numFmtId="0" fontId="33" fillId="18" borderId="6" xfId="0" applyFont="1" applyFill="1" applyBorder="1" applyAlignment="1">
      <alignment vertical="center"/>
    </xf>
    <xf numFmtId="0" fontId="0" fillId="18" borderId="0" xfId="0" applyFill="1"/>
    <xf numFmtId="0" fontId="31" fillId="18" borderId="1" xfId="6" applyFont="1" applyFill="1" applyBorder="1" applyAlignment="1">
      <alignment vertical="center"/>
    </xf>
    <xf numFmtId="0" fontId="31" fillId="18" borderId="1" xfId="0" applyFont="1" applyFill="1" applyBorder="1"/>
    <xf numFmtId="0" fontId="32" fillId="27" borderId="1" xfId="0" applyFont="1" applyFill="1" applyBorder="1" applyAlignment="1">
      <alignment horizontal="center"/>
    </xf>
    <xf numFmtId="0" fontId="49" fillId="18" borderId="1" xfId="0" applyFont="1" applyFill="1" applyBorder="1" applyAlignment="1">
      <alignment horizontal="center"/>
    </xf>
    <xf numFmtId="0" fontId="49" fillId="10" borderId="1" xfId="0" applyFont="1" applyFill="1" applyBorder="1" applyAlignment="1">
      <alignment horizontal="center"/>
    </xf>
    <xf numFmtId="0" fontId="2" fillId="0" borderId="6" xfId="0" applyFont="1" applyBorder="1" applyAlignment="1">
      <alignment horizontal="center" vertical="center"/>
    </xf>
    <xf numFmtId="0" fontId="2" fillId="0" borderId="20" xfId="0" applyFont="1" applyBorder="1" applyAlignment="1">
      <alignment horizontal="center" vertical="center"/>
    </xf>
    <xf numFmtId="0" fontId="0" fillId="0" borderId="1" xfId="0" applyBorder="1" applyAlignment="1">
      <alignment vertical="top"/>
    </xf>
    <xf numFmtId="0" fontId="0" fillId="18" borderId="1" xfId="0" applyFill="1" applyBorder="1" applyAlignment="1">
      <alignment vertical="top"/>
    </xf>
    <xf numFmtId="0" fontId="32" fillId="10" borderId="0" xfId="0" applyFont="1" applyFill="1" applyAlignment="1">
      <alignment horizontal="center" vertical="center"/>
    </xf>
    <xf numFmtId="0" fontId="5" fillId="20" borderId="1" xfId="0" applyFont="1" applyFill="1" applyBorder="1"/>
    <xf numFmtId="0" fontId="3" fillId="0" borderId="1" xfId="0" applyFont="1" applyBorder="1" applyAlignment="1">
      <alignment vertical="center"/>
    </xf>
    <xf numFmtId="0" fontId="0" fillId="0" borderId="15" xfId="0" applyBorder="1"/>
    <xf numFmtId="0" fontId="39" fillId="18" borderId="0" xfId="0" applyFont="1" applyFill="1" applyAlignment="1">
      <alignment vertical="center" wrapText="1"/>
    </xf>
    <xf numFmtId="0" fontId="32" fillId="18" borderId="5" xfId="0" applyFont="1" applyFill="1" applyBorder="1" applyAlignment="1">
      <alignment vertical="center" wrapText="1"/>
    </xf>
    <xf numFmtId="0" fontId="32" fillId="18" borderId="3" xfId="0" applyFont="1" applyFill="1" applyBorder="1"/>
    <xf numFmtId="0" fontId="32" fillId="18" borderId="11" xfId="0" applyFont="1" applyFill="1" applyBorder="1" applyAlignment="1">
      <alignment vertical="center"/>
    </xf>
    <xf numFmtId="0" fontId="32" fillId="18" borderId="16" xfId="0" applyFont="1" applyFill="1" applyBorder="1" applyAlignment="1">
      <alignment vertical="center"/>
    </xf>
    <xf numFmtId="0" fontId="2" fillId="18" borderId="6" xfId="0" applyFont="1" applyFill="1" applyBorder="1" applyAlignment="1">
      <alignment horizontal="left" vertical="center"/>
    </xf>
    <xf numFmtId="0" fontId="0" fillId="0" borderId="0" xfId="0" applyAlignment="1">
      <alignment vertical="top"/>
    </xf>
    <xf numFmtId="0" fontId="3" fillId="10" borderId="3" xfId="0" applyFont="1" applyFill="1" applyBorder="1" applyAlignment="1">
      <alignment horizontal="center" vertical="center"/>
    </xf>
    <xf numFmtId="0" fontId="3" fillId="10" borderId="11" xfId="0" applyFont="1" applyFill="1" applyBorder="1" applyAlignment="1">
      <alignment horizontal="center" vertical="center"/>
    </xf>
    <xf numFmtId="0" fontId="39" fillId="29" borderId="1" xfId="0" applyFont="1" applyFill="1" applyBorder="1" applyAlignment="1">
      <alignment horizontal="left" vertical="center" wrapText="1"/>
    </xf>
    <xf numFmtId="0" fontId="5" fillId="21" borderId="0" xfId="0" applyFont="1" applyFill="1" applyAlignment="1">
      <alignment horizontal="center"/>
    </xf>
    <xf numFmtId="0" fontId="15" fillId="10" borderId="1" xfId="4" applyFont="1" applyFill="1" applyBorder="1" applyAlignment="1">
      <alignment horizontal="center" vertical="center"/>
    </xf>
    <xf numFmtId="0" fontId="2" fillId="7" borderId="6" xfId="0" applyFont="1" applyFill="1" applyBorder="1" applyAlignment="1">
      <alignment horizontal="center" vertical="center"/>
    </xf>
    <xf numFmtId="0" fontId="2" fillId="10" borderId="6" xfId="0" applyFont="1" applyFill="1" applyBorder="1" applyAlignment="1">
      <alignment horizontal="center" vertical="center"/>
    </xf>
    <xf numFmtId="0" fontId="2" fillId="0" borderId="6" xfId="0" applyFont="1" applyBorder="1" applyAlignment="1">
      <alignment horizontal="center"/>
    </xf>
    <xf numFmtId="0" fontId="2" fillId="20" borderId="6" xfId="0" applyFont="1" applyFill="1" applyBorder="1" applyAlignment="1">
      <alignment horizontal="center" vertical="center"/>
    </xf>
    <xf numFmtId="0" fontId="2" fillId="10" borderId="6" xfId="0" applyFont="1" applyFill="1" applyBorder="1" applyAlignment="1">
      <alignment horizontal="center"/>
    </xf>
    <xf numFmtId="0" fontId="28" fillId="10" borderId="6" xfId="0" applyFont="1" applyFill="1" applyBorder="1" applyAlignment="1">
      <alignment horizontal="center" vertical="center"/>
    </xf>
    <xf numFmtId="0" fontId="29" fillId="10" borderId="6" xfId="7" applyFont="1" applyFill="1" applyBorder="1" applyAlignment="1">
      <alignment horizontal="center" vertical="center"/>
    </xf>
    <xf numFmtId="0" fontId="2" fillId="21" borderId="6" xfId="0" applyFont="1" applyFill="1" applyBorder="1" applyAlignment="1">
      <alignment horizontal="center" vertical="center"/>
    </xf>
    <xf numFmtId="0" fontId="2" fillId="0" borderId="13" xfId="0" applyFont="1" applyBorder="1" applyAlignment="1">
      <alignment horizontal="center" vertical="center"/>
    </xf>
    <xf numFmtId="0" fontId="2" fillId="21" borderId="6" xfId="0" applyFont="1" applyFill="1" applyBorder="1" applyAlignment="1">
      <alignment horizontal="center"/>
    </xf>
    <xf numFmtId="0" fontId="2" fillId="10" borderId="22" xfId="0" applyFont="1" applyFill="1" applyBorder="1" applyAlignment="1">
      <alignment horizontal="center"/>
    </xf>
    <xf numFmtId="0" fontId="6" fillId="4" borderId="23" xfId="1" applyFont="1" applyFill="1" applyBorder="1" applyAlignment="1">
      <alignment horizontal="left" vertical="center" wrapText="1"/>
    </xf>
    <xf numFmtId="0" fontId="6" fillId="4" borderId="5" xfId="1" applyFont="1" applyFill="1" applyBorder="1" applyAlignment="1">
      <alignment horizontal="left" vertical="center" wrapText="1"/>
    </xf>
    <xf numFmtId="0" fontId="6" fillId="4" borderId="24" xfId="1" applyFont="1" applyFill="1" applyBorder="1" applyAlignment="1">
      <alignment horizontal="left" vertical="center" wrapText="1"/>
    </xf>
    <xf numFmtId="0" fontId="4" fillId="3" borderId="25" xfId="0" applyFont="1" applyFill="1" applyBorder="1" applyAlignment="1">
      <alignment horizontal="center" wrapText="1"/>
    </xf>
    <xf numFmtId="0" fontId="4" fillId="3" borderId="23" xfId="0" applyFont="1" applyFill="1" applyBorder="1" applyAlignment="1">
      <alignment horizontal="center" wrapText="1"/>
    </xf>
    <xf numFmtId="0" fontId="4" fillId="3" borderId="5" xfId="0" applyFont="1" applyFill="1" applyBorder="1" applyAlignment="1">
      <alignment horizontal="center" wrapText="1"/>
    </xf>
    <xf numFmtId="0" fontId="4" fillId="3" borderId="5" xfId="0" applyFont="1" applyFill="1" applyBorder="1" applyAlignment="1">
      <alignment horizontal="center"/>
    </xf>
    <xf numFmtId="0" fontId="7" fillId="5" borderId="5" xfId="0" applyFont="1" applyFill="1" applyBorder="1" applyAlignment="1">
      <alignment horizontal="center" vertical="center" wrapText="1"/>
    </xf>
    <xf numFmtId="0" fontId="2" fillId="10" borderId="13" xfId="0" applyFont="1" applyFill="1" applyBorder="1" applyAlignment="1">
      <alignment horizontal="center" vertical="center"/>
    </xf>
    <xf numFmtId="0" fontId="2" fillId="10" borderId="9" xfId="0" applyFont="1" applyFill="1" applyBorder="1" applyAlignment="1">
      <alignment vertical="center" wrapText="1"/>
    </xf>
    <xf numFmtId="0" fontId="0" fillId="0" borderId="12" xfId="0" applyBorder="1"/>
    <xf numFmtId="0" fontId="50" fillId="9" borderId="21" xfId="0" applyFont="1" applyFill="1" applyBorder="1" applyAlignment="1">
      <alignment vertical="center" wrapText="1"/>
    </xf>
    <xf numFmtId="0" fontId="50" fillId="9" borderId="21" xfId="0" applyFont="1" applyFill="1" applyBorder="1" applyAlignment="1">
      <alignment horizontal="center" vertical="center"/>
    </xf>
    <xf numFmtId="0" fontId="50" fillId="9" borderId="21" xfId="0" applyFont="1" applyFill="1" applyBorder="1" applyAlignment="1">
      <alignment vertical="center"/>
    </xf>
    <xf numFmtId="0" fontId="2" fillId="0" borderId="0" xfId="0" applyFont="1" applyAlignment="1">
      <alignment vertical="center"/>
    </xf>
    <xf numFmtId="0" fontId="2" fillId="20" borderId="0" xfId="0" applyFont="1" applyFill="1" applyAlignment="1">
      <alignment vertical="center"/>
    </xf>
    <xf numFmtId="0" fontId="0" fillId="0" borderId="0" xfId="0" applyAlignment="1">
      <alignment vertical="center" wrapText="1"/>
    </xf>
    <xf numFmtId="0" fontId="0" fillId="0" borderId="0" xfId="0" applyAlignment="1">
      <alignment horizontal="left"/>
    </xf>
    <xf numFmtId="0" fontId="39" fillId="29" borderId="1" xfId="0" applyFont="1" applyFill="1" applyBorder="1" applyAlignment="1">
      <alignment horizontal="center" vertical="center"/>
    </xf>
    <xf numFmtId="0" fontId="39" fillId="29" borderId="1" xfId="0" applyFont="1" applyFill="1" applyBorder="1" applyAlignment="1">
      <alignment horizontal="left" vertical="center"/>
    </xf>
    <xf numFmtId="0" fontId="39" fillId="29" borderId="1" xfId="0" applyFont="1" applyFill="1" applyBorder="1" applyAlignment="1">
      <alignment horizontal="left" vertical="center" wrapText="1" readingOrder="1"/>
    </xf>
    <xf numFmtId="0" fontId="39" fillId="21" borderId="1" xfId="0" applyFont="1" applyFill="1" applyBorder="1" applyAlignment="1">
      <alignment horizontal="center" vertical="center"/>
    </xf>
    <xf numFmtId="0" fontId="39" fillId="21" borderId="1" xfId="0" applyFont="1" applyFill="1" applyBorder="1" applyAlignment="1">
      <alignment horizontal="left" vertical="center"/>
    </xf>
    <xf numFmtId="0" fontId="39" fillId="21" borderId="1" xfId="0" applyFont="1" applyFill="1" applyBorder="1" applyAlignment="1">
      <alignment horizontal="left" vertical="center" wrapText="1" readingOrder="1"/>
    </xf>
    <xf numFmtId="0" fontId="39" fillId="21" borderId="1" xfId="0" applyFont="1" applyFill="1" applyBorder="1" applyAlignment="1">
      <alignment horizontal="left" vertical="center" wrapText="1"/>
    </xf>
    <xf numFmtId="0" fontId="15" fillId="10" borderId="9" xfId="4" applyFont="1" applyFill="1" applyBorder="1" applyAlignment="1">
      <alignment horizontal="center" vertical="center"/>
    </xf>
    <xf numFmtId="0" fontId="16" fillId="0" borderId="0" xfId="5" applyBorder="1" applyAlignment="1">
      <alignment horizontal="center" vertical="center"/>
    </xf>
    <xf numFmtId="0" fontId="3" fillId="10" borderId="1" xfId="0" applyFont="1" applyFill="1" applyBorder="1" applyAlignment="1">
      <alignment horizontal="center"/>
    </xf>
    <xf numFmtId="0" fontId="32" fillId="18" borderId="1" xfId="0" applyFont="1" applyFill="1" applyBorder="1" applyAlignment="1">
      <alignment horizontal="center" vertical="top"/>
    </xf>
    <xf numFmtId="0" fontId="2" fillId="18" borderId="0" xfId="0" applyFont="1" applyFill="1" applyAlignment="1">
      <alignment horizontal="center" vertical="center"/>
    </xf>
    <xf numFmtId="0" fontId="5" fillId="0" borderId="0" xfId="0" quotePrefix="1" applyFont="1"/>
    <xf numFmtId="0" fontId="2" fillId="20" borderId="0" xfId="0" applyFont="1" applyFill="1" applyAlignment="1">
      <alignment horizontal="left" vertical="center"/>
    </xf>
    <xf numFmtId="0" fontId="26" fillId="18" borderId="0" xfId="0" applyFont="1" applyFill="1"/>
    <xf numFmtId="0" fontId="41" fillId="20" borderId="0" xfId="0" applyFont="1" applyFill="1" applyAlignment="1">
      <alignment vertical="top"/>
    </xf>
    <xf numFmtId="0" fontId="2" fillId="18" borderId="0" xfId="0" applyFont="1" applyFill="1"/>
    <xf numFmtId="0" fontId="39" fillId="18" borderId="1" xfId="0" applyFont="1" applyFill="1" applyBorder="1" applyAlignment="1">
      <alignment horizontal="left" vertical="center" wrapText="1" readingOrder="1"/>
    </xf>
    <xf numFmtId="0" fontId="2" fillId="10" borderId="0" xfId="0" applyFont="1" applyFill="1" applyAlignment="1">
      <alignment vertical="center" wrapText="1"/>
    </xf>
    <xf numFmtId="0" fontId="2" fillId="0" borderId="0" xfId="0" applyFont="1" applyAlignment="1">
      <alignment vertical="center" wrapText="1"/>
    </xf>
    <xf numFmtId="0" fontId="41" fillId="10" borderId="1" xfId="0" applyFont="1" applyFill="1" applyBorder="1" applyAlignment="1">
      <alignment vertical="center" wrapText="1"/>
    </xf>
    <xf numFmtId="0" fontId="32" fillId="18" borderId="1" xfId="0" applyFont="1" applyFill="1" applyBorder="1" applyAlignment="1">
      <alignment vertical="top" wrapText="1"/>
    </xf>
    <xf numFmtId="0" fontId="2" fillId="18" borderId="0" xfId="0" applyFont="1" applyFill="1" applyAlignment="1">
      <alignment vertical="center" wrapText="1"/>
    </xf>
    <xf numFmtId="0" fontId="41" fillId="20" borderId="0" xfId="0" applyFont="1" applyFill="1" applyAlignment="1">
      <alignment vertical="top" wrapText="1"/>
    </xf>
    <xf numFmtId="0" fontId="40" fillId="0" borderId="1" xfId="0" applyFont="1" applyBorder="1"/>
    <xf numFmtId="0" fontId="26" fillId="18" borderId="1" xfId="0" applyFont="1" applyFill="1" applyBorder="1" applyAlignment="1">
      <alignment wrapText="1"/>
    </xf>
    <xf numFmtId="0" fontId="2" fillId="18" borderId="5" xfId="0" applyFont="1" applyFill="1" applyBorder="1" applyAlignment="1">
      <alignment vertical="center" wrapText="1"/>
    </xf>
    <xf numFmtId="0" fontId="26" fillId="18" borderId="0" xfId="0" applyFont="1" applyFill="1" applyAlignment="1">
      <alignment wrapText="1"/>
    </xf>
    <xf numFmtId="0" fontId="39" fillId="9" borderId="5" xfId="0" applyFont="1" applyFill="1" applyBorder="1" applyAlignment="1">
      <alignment vertical="center" wrapText="1"/>
    </xf>
    <xf numFmtId="0" fontId="39" fillId="18" borderId="5" xfId="0" applyFont="1" applyFill="1" applyBorder="1" applyAlignment="1">
      <alignment vertical="center" wrapText="1"/>
    </xf>
    <xf numFmtId="0" fontId="2" fillId="18" borderId="5" xfId="0" applyFont="1" applyFill="1" applyBorder="1" applyAlignment="1">
      <alignment horizontal="left" vertical="center"/>
    </xf>
    <xf numFmtId="0" fontId="2" fillId="18" borderId="0" xfId="0" applyFont="1" applyFill="1" applyAlignment="1">
      <alignment horizontal="center"/>
    </xf>
    <xf numFmtId="0" fontId="41" fillId="0" borderId="0" xfId="0" applyFont="1" applyAlignment="1">
      <alignment horizontal="center" vertical="top"/>
    </xf>
    <xf numFmtId="0" fontId="2" fillId="18" borderId="9" xfId="0" applyFont="1" applyFill="1" applyBorder="1" applyAlignment="1">
      <alignment horizontal="center" vertical="top"/>
    </xf>
    <xf numFmtId="0" fontId="42" fillId="0" borderId="1" xfId="0" applyFont="1" applyBorder="1" applyAlignment="1">
      <alignment vertical="center"/>
    </xf>
    <xf numFmtId="0" fontId="32" fillId="18" borderId="3" xfId="0" applyFont="1" applyFill="1" applyBorder="1" applyAlignment="1">
      <alignment vertical="top"/>
    </xf>
    <xf numFmtId="0" fontId="2" fillId="18" borderId="0" xfId="0" applyFont="1" applyFill="1" applyAlignment="1">
      <alignment vertical="center"/>
    </xf>
    <xf numFmtId="0" fontId="41" fillId="0" borderId="0" xfId="0" applyFont="1" applyAlignment="1">
      <alignment vertical="top"/>
    </xf>
    <xf numFmtId="0" fontId="41" fillId="10" borderId="0" xfId="0" applyFont="1" applyFill="1" applyAlignment="1">
      <alignment horizontal="center" vertical="center"/>
    </xf>
    <xf numFmtId="0" fontId="2" fillId="18" borderId="0" xfId="0" applyFont="1" applyFill="1" applyAlignment="1">
      <alignment horizontal="left" vertical="center"/>
    </xf>
    <xf numFmtId="0" fontId="41" fillId="10" borderId="0" xfId="0" applyFont="1" applyFill="1" applyAlignment="1">
      <alignment horizontal="left" vertical="center"/>
    </xf>
    <xf numFmtId="0" fontId="33" fillId="10" borderId="1" xfId="0" applyFont="1" applyFill="1" applyBorder="1" applyAlignment="1">
      <alignment vertical="center"/>
    </xf>
    <xf numFmtId="0" fontId="41" fillId="10" borderId="0" xfId="0" applyFont="1" applyFill="1" applyAlignment="1">
      <alignment vertical="center"/>
    </xf>
    <xf numFmtId="0" fontId="2" fillId="10" borderId="3" xfId="0" applyFont="1" applyFill="1" applyBorder="1" applyAlignment="1">
      <alignment horizontal="left" vertical="center"/>
    </xf>
    <xf numFmtId="0" fontId="33" fillId="10" borderId="3" xfId="0" applyFont="1" applyFill="1" applyBorder="1" applyAlignment="1">
      <alignment vertical="center"/>
    </xf>
    <xf numFmtId="0" fontId="2" fillId="18" borderId="0" xfId="0" applyFont="1" applyFill="1" applyAlignment="1">
      <alignment horizontal="right" vertical="center"/>
    </xf>
    <xf numFmtId="0" fontId="41" fillId="10" borderId="0" xfId="0" applyFont="1" applyFill="1" applyAlignment="1">
      <alignment horizontal="right" vertical="center"/>
    </xf>
    <xf numFmtId="0" fontId="0" fillId="10" borderId="3" xfId="0" applyFill="1" applyBorder="1"/>
    <xf numFmtId="0" fontId="11" fillId="10" borderId="1" xfId="0" applyFont="1" applyFill="1" applyBorder="1"/>
    <xf numFmtId="0" fontId="2" fillId="10" borderId="6" xfId="0" applyFont="1" applyFill="1" applyBorder="1" applyAlignment="1">
      <alignment horizontal="left" vertical="center"/>
    </xf>
    <xf numFmtId="0" fontId="0" fillId="18" borderId="9" xfId="0" applyFill="1" applyBorder="1"/>
    <xf numFmtId="0" fontId="11" fillId="18" borderId="1" xfId="0" applyFont="1" applyFill="1" applyBorder="1"/>
    <xf numFmtId="0" fontId="41" fillId="10" borderId="6" xfId="0" applyFont="1" applyFill="1" applyBorder="1" applyAlignment="1">
      <alignment horizontal="left" vertical="center"/>
    </xf>
    <xf numFmtId="0" fontId="2" fillId="18" borderId="15" xfId="0" applyFont="1" applyFill="1" applyBorder="1" applyAlignment="1">
      <alignment horizontal="left" vertical="center"/>
    </xf>
    <xf numFmtId="0" fontId="2" fillId="18" borderId="6" xfId="0" applyFont="1" applyFill="1" applyBorder="1" applyAlignment="1">
      <alignment horizontal="center"/>
    </xf>
    <xf numFmtId="0" fontId="37" fillId="18" borderId="0" xfId="0" applyFont="1" applyFill="1" applyAlignment="1">
      <alignment horizontal="center" vertical="center"/>
    </xf>
    <xf numFmtId="0" fontId="31" fillId="0" borderId="1" xfId="0" applyFont="1" applyBorder="1" applyAlignment="1">
      <alignment vertical="top"/>
    </xf>
    <xf numFmtId="0" fontId="31" fillId="0" borderId="1" xfId="0" applyFont="1" applyBorder="1"/>
    <xf numFmtId="0" fontId="2" fillId="20" borderId="1" xfId="0" applyFont="1" applyFill="1" applyBorder="1" applyAlignment="1">
      <alignment vertical="center"/>
    </xf>
    <xf numFmtId="0" fontId="49" fillId="10" borderId="0" xfId="0" applyFont="1" applyFill="1" applyAlignment="1">
      <alignment horizontal="center"/>
    </xf>
    <xf numFmtId="0" fontId="2" fillId="10" borderId="5" xfId="0" applyFont="1" applyFill="1" applyBorder="1" applyAlignment="1">
      <alignment horizontal="left" vertical="center"/>
    </xf>
    <xf numFmtId="0" fontId="2" fillId="0" borderId="5" xfId="0" applyFont="1" applyBorder="1" applyAlignment="1">
      <alignment vertical="center" wrapText="1"/>
    </xf>
    <xf numFmtId="0" fontId="2" fillId="0" borderId="9" xfId="0" applyFont="1" applyBorder="1" applyAlignment="1">
      <alignment horizontal="center"/>
    </xf>
    <xf numFmtId="0" fontId="11" fillId="0" borderId="0" xfId="0" applyFont="1"/>
    <xf numFmtId="0" fontId="2" fillId="0" borderId="0" xfId="0" applyFont="1" applyAlignment="1">
      <alignment horizontal="center"/>
    </xf>
    <xf numFmtId="0" fontId="2" fillId="18" borderId="0" xfId="0" applyFont="1" applyFill="1" applyAlignment="1">
      <alignment vertical="top"/>
    </xf>
    <xf numFmtId="0" fontId="0" fillId="0" borderId="5" xfId="0" applyBorder="1" applyAlignment="1">
      <alignment horizontal="center"/>
    </xf>
    <xf numFmtId="0" fontId="3" fillId="0" borderId="0" xfId="0" applyFont="1"/>
    <xf numFmtId="0" fontId="28" fillId="9" borderId="5" xfId="0" applyFont="1" applyFill="1" applyBorder="1" applyAlignment="1">
      <alignment vertical="center" wrapText="1"/>
    </xf>
    <xf numFmtId="0" fontId="26" fillId="18" borderId="11" xfId="0" applyFont="1" applyFill="1" applyBorder="1" applyAlignment="1">
      <alignment wrapText="1"/>
    </xf>
    <xf numFmtId="0" fontId="2" fillId="0" borderId="0" xfId="0" applyFont="1"/>
    <xf numFmtId="0" fontId="0" fillId="0" borderId="11" xfId="0" applyBorder="1"/>
    <xf numFmtId="0" fontId="2" fillId="18" borderId="9" xfId="0" applyFont="1" applyFill="1" applyBorder="1" applyAlignment="1">
      <alignment vertical="center"/>
    </xf>
    <xf numFmtId="0" fontId="0" fillId="19" borderId="9" xfId="0" applyFill="1" applyBorder="1"/>
    <xf numFmtId="0" fontId="35" fillId="18" borderId="0" xfId="0" applyFont="1" applyFill="1" applyAlignment="1">
      <alignment horizontal="center"/>
    </xf>
    <xf numFmtId="0" fontId="32" fillId="0" borderId="0" xfId="0" applyFont="1" applyAlignment="1">
      <alignment horizontal="center" vertical="center"/>
    </xf>
    <xf numFmtId="0" fontId="32" fillId="0" borderId="0" xfId="0" applyFont="1" applyAlignment="1">
      <alignment vertical="center"/>
    </xf>
    <xf numFmtId="0" fontId="32" fillId="0" borderId="0" xfId="0" applyFont="1"/>
    <xf numFmtId="0" fontId="32" fillId="0" borderId="0" xfId="0" applyFont="1" applyAlignment="1">
      <alignment vertical="center" wrapText="1"/>
    </xf>
    <xf numFmtId="0" fontId="32" fillId="0" borderId="0" xfId="0" applyFont="1" applyAlignment="1">
      <alignment horizontal="center"/>
    </xf>
    <xf numFmtId="0" fontId="32" fillId="0" borderId="0" xfId="0" applyFont="1" applyAlignment="1">
      <alignment horizontal="left" vertical="center"/>
    </xf>
    <xf numFmtId="0" fontId="32" fillId="0" borderId="0" xfId="0" applyFont="1" applyAlignment="1">
      <alignment horizontal="right" vertical="center"/>
    </xf>
    <xf numFmtId="0" fontId="2" fillId="0" borderId="0" xfId="0" applyFont="1" applyAlignment="1">
      <alignment horizontal="left" vertical="center"/>
    </xf>
    <xf numFmtId="0" fontId="49" fillId="0" borderId="0" xfId="0" applyFont="1" applyAlignment="1">
      <alignment horizontal="center"/>
    </xf>
    <xf numFmtId="0" fontId="32" fillId="10" borderId="1" xfId="0" applyFont="1" applyFill="1" applyBorder="1" applyAlignment="1">
      <alignment horizontal="left" vertical="center"/>
    </xf>
    <xf numFmtId="0" fontId="32" fillId="20" borderId="1" xfId="0" applyFont="1" applyFill="1" applyBorder="1"/>
    <xf numFmtId="0" fontId="32" fillId="20" borderId="1" xfId="0" applyFont="1" applyFill="1" applyBorder="1" applyAlignment="1">
      <alignment vertical="top"/>
    </xf>
    <xf numFmtId="0" fontId="32" fillId="20" borderId="1" xfId="0" applyFont="1" applyFill="1" applyBorder="1" applyAlignment="1">
      <alignment vertical="center"/>
    </xf>
    <xf numFmtId="0" fontId="32" fillId="20" borderId="1" xfId="0" applyFont="1" applyFill="1" applyBorder="1" applyAlignment="1">
      <alignment vertical="center" wrapText="1"/>
    </xf>
    <xf numFmtId="0" fontId="48" fillId="20" borderId="1" xfId="0" applyFont="1" applyFill="1" applyBorder="1" applyAlignment="1">
      <alignment wrapText="1"/>
    </xf>
    <xf numFmtId="0" fontId="32" fillId="20" borderId="1" xfId="0" applyFont="1" applyFill="1" applyBorder="1" applyAlignment="1">
      <alignment horizontal="center"/>
    </xf>
    <xf numFmtId="0" fontId="32" fillId="20" borderId="1" xfId="0" applyFont="1" applyFill="1" applyBorder="1" applyAlignment="1">
      <alignment horizontal="center" vertical="center"/>
    </xf>
    <xf numFmtId="0" fontId="32" fillId="20" borderId="1" xfId="0" applyFont="1" applyFill="1" applyBorder="1" applyAlignment="1">
      <alignment horizontal="left" vertical="center"/>
    </xf>
    <xf numFmtId="0" fontId="32" fillId="20" borderId="3" xfId="0" applyFont="1" applyFill="1" applyBorder="1" applyAlignment="1">
      <alignment horizontal="right" vertical="center"/>
    </xf>
    <xf numFmtId="0" fontId="32" fillId="20" borderId="3" xfId="0" applyFont="1" applyFill="1" applyBorder="1" applyAlignment="1">
      <alignment vertical="center"/>
    </xf>
    <xf numFmtId="0" fontId="33" fillId="20" borderId="1" xfId="0" applyFont="1" applyFill="1" applyBorder="1" applyAlignment="1">
      <alignment vertical="center"/>
    </xf>
    <xf numFmtId="0" fontId="41" fillId="20" borderId="1" xfId="0" applyFont="1" applyFill="1" applyBorder="1" applyAlignment="1">
      <alignment horizontal="center" vertical="center"/>
    </xf>
    <xf numFmtId="0" fontId="0" fillId="20" borderId="0" xfId="0" applyFill="1" applyAlignment="1">
      <alignment vertical="top"/>
    </xf>
    <xf numFmtId="0" fontId="41" fillId="20" borderId="1" xfId="0" applyFont="1" applyFill="1" applyBorder="1" applyAlignment="1">
      <alignment vertical="center" wrapText="1"/>
    </xf>
    <xf numFmtId="0" fontId="28" fillId="20" borderId="1" xfId="0" applyFont="1" applyFill="1" applyBorder="1" applyAlignment="1">
      <alignment vertical="center" wrapText="1"/>
    </xf>
    <xf numFmtId="0" fontId="49" fillId="20" borderId="1" xfId="0" applyFont="1" applyFill="1" applyBorder="1" applyAlignment="1">
      <alignment horizontal="center"/>
    </xf>
    <xf numFmtId="0" fontId="0" fillId="10" borderId="0" xfId="0" applyFill="1" applyAlignment="1">
      <alignment vertical="top"/>
    </xf>
    <xf numFmtId="0" fontId="5" fillId="10" borderId="0" xfId="0" applyFont="1" applyFill="1"/>
    <xf numFmtId="0" fontId="0" fillId="10" borderId="0" xfId="0" applyFill="1" applyAlignment="1">
      <alignment horizontal="center"/>
    </xf>
    <xf numFmtId="0" fontId="31" fillId="10" borderId="3" xfId="0" applyFont="1" applyFill="1" applyBorder="1"/>
    <xf numFmtId="0" fontId="32" fillId="0" borderId="1" xfId="0" applyFont="1" applyBorder="1" applyAlignment="1">
      <alignment horizontal="left" vertical="center"/>
    </xf>
    <xf numFmtId="16" fontId="0" fillId="0" borderId="0" xfId="0" applyNumberFormat="1"/>
    <xf numFmtId="16" fontId="5" fillId="0" borderId="0" xfId="0" applyNumberFormat="1" applyFont="1"/>
    <xf numFmtId="0" fontId="2" fillId="0" borderId="15" xfId="0" applyFont="1" applyBorder="1" applyAlignment="1">
      <alignment vertical="center"/>
    </xf>
    <xf numFmtId="0" fontId="29" fillId="0" borderId="0" xfId="0" applyFont="1"/>
    <xf numFmtId="0" fontId="2" fillId="30" borderId="1" xfId="0" applyFont="1" applyFill="1" applyBorder="1" applyAlignment="1">
      <alignment horizontal="left" vertical="center"/>
    </xf>
    <xf numFmtId="0" fontId="2" fillId="30" borderId="1" xfId="0" applyFont="1" applyFill="1" applyBorder="1" applyAlignment="1">
      <alignment vertical="center"/>
    </xf>
    <xf numFmtId="0" fontId="2" fillId="30" borderId="1" xfId="0" applyFont="1" applyFill="1" applyBorder="1" applyAlignment="1">
      <alignment vertical="center" wrapText="1"/>
    </xf>
    <xf numFmtId="0" fontId="2" fillId="30" borderId="5" xfId="0" applyFont="1" applyFill="1" applyBorder="1" applyAlignment="1">
      <alignment horizontal="left" vertical="center"/>
    </xf>
    <xf numFmtId="0" fontId="2" fillId="30" borderId="1" xfId="0" applyFont="1" applyFill="1" applyBorder="1" applyAlignment="1">
      <alignment horizontal="center" vertical="center"/>
    </xf>
    <xf numFmtId="0" fontId="2" fillId="30" borderId="3" xfId="0" applyFont="1" applyFill="1" applyBorder="1" applyAlignment="1">
      <alignment vertical="center"/>
    </xf>
    <xf numFmtId="0" fontId="0" fillId="30" borderId="3" xfId="0" applyFill="1" applyBorder="1"/>
    <xf numFmtId="0" fontId="31" fillId="30" borderId="1" xfId="0" applyFont="1" applyFill="1" applyBorder="1"/>
    <xf numFmtId="0" fontId="0" fillId="30" borderId="1" xfId="0" applyFill="1" applyBorder="1"/>
    <xf numFmtId="0" fontId="49" fillId="30" borderId="1" xfId="0" applyFont="1" applyFill="1" applyBorder="1" applyAlignment="1">
      <alignment horizontal="center"/>
    </xf>
    <xf numFmtId="0" fontId="0" fillId="30" borderId="0" xfId="0" applyFill="1"/>
    <xf numFmtId="0" fontId="32" fillId="10" borderId="0" xfId="0" applyFont="1" applyFill="1" applyAlignment="1">
      <alignment vertical="center"/>
    </xf>
    <xf numFmtId="0" fontId="32" fillId="10" borderId="0" xfId="0" applyFont="1" applyFill="1"/>
    <xf numFmtId="0" fontId="32" fillId="10" borderId="0" xfId="0" applyFont="1" applyFill="1" applyAlignment="1">
      <alignment vertical="center" wrapText="1"/>
    </xf>
    <xf numFmtId="0" fontId="32" fillId="10" borderId="0" xfId="0" applyFont="1" applyFill="1" applyAlignment="1">
      <alignment horizontal="center"/>
    </xf>
    <xf numFmtId="0" fontId="32" fillId="10" borderId="0" xfId="0" applyFont="1" applyFill="1" applyAlignment="1">
      <alignment horizontal="left" vertical="center"/>
    </xf>
    <xf numFmtId="0" fontId="32" fillId="10" borderId="0" xfId="0" applyFont="1" applyFill="1" applyAlignment="1">
      <alignment horizontal="right" vertical="center"/>
    </xf>
    <xf numFmtId="0" fontId="32" fillId="30" borderId="1" xfId="0" applyFont="1" applyFill="1" applyBorder="1" applyAlignment="1">
      <alignment horizontal="center" vertical="center"/>
    </xf>
    <xf numFmtId="0" fontId="32" fillId="30" borderId="1" xfId="0" applyFont="1" applyFill="1" applyBorder="1"/>
    <xf numFmtId="0" fontId="32" fillId="30" borderId="1" xfId="0" applyFont="1" applyFill="1" applyBorder="1" applyAlignment="1">
      <alignment vertical="center"/>
    </xf>
    <xf numFmtId="0" fontId="32" fillId="30" borderId="1" xfId="0" applyFont="1" applyFill="1" applyBorder="1" applyAlignment="1">
      <alignment vertical="center" wrapText="1"/>
    </xf>
    <xf numFmtId="0" fontId="32" fillId="30" borderId="5" xfId="0" applyFont="1" applyFill="1" applyBorder="1" applyAlignment="1">
      <alignment vertical="center" wrapText="1"/>
    </xf>
    <xf numFmtId="0" fontId="32" fillId="30" borderId="1" xfId="0" applyFont="1" applyFill="1" applyBorder="1" applyAlignment="1">
      <alignment horizontal="center"/>
    </xf>
    <xf numFmtId="0" fontId="32" fillId="30" borderId="3" xfId="0" applyFont="1" applyFill="1" applyBorder="1"/>
    <xf numFmtId="0" fontId="32" fillId="30" borderId="1" xfId="0" applyFont="1" applyFill="1" applyBorder="1" applyAlignment="1">
      <alignment horizontal="left" vertical="center"/>
    </xf>
    <xf numFmtId="0" fontId="32" fillId="30" borderId="3" xfId="0" applyFont="1" applyFill="1" applyBorder="1" applyAlignment="1">
      <alignment horizontal="right" vertical="center"/>
    </xf>
    <xf numFmtId="0" fontId="0" fillId="30" borderId="0" xfId="0" applyFill="1" applyAlignment="1">
      <alignment vertical="top"/>
    </xf>
    <xf numFmtId="0" fontId="28" fillId="10" borderId="0" xfId="0" applyFont="1" applyFill="1" applyAlignment="1">
      <alignment vertical="center"/>
    </xf>
    <xf numFmtId="0" fontId="29" fillId="10" borderId="0" xfId="0" applyFont="1" applyFill="1"/>
    <xf numFmtId="0" fontId="28" fillId="10" borderId="0" xfId="0" applyFont="1" applyFill="1"/>
    <xf numFmtId="0" fontId="28" fillId="10" borderId="0" xfId="0" applyFont="1" applyFill="1" applyAlignment="1">
      <alignment vertical="center" wrapText="1"/>
    </xf>
    <xf numFmtId="0" fontId="29" fillId="10" borderId="1" xfId="6" applyFont="1" applyFill="1" applyBorder="1" applyAlignment="1">
      <alignment vertical="center"/>
    </xf>
    <xf numFmtId="0" fontId="28" fillId="10" borderId="1" xfId="0" applyFont="1" applyFill="1" applyBorder="1"/>
    <xf numFmtId="0" fontId="29" fillId="10" borderId="1" xfId="0" applyFont="1" applyFill="1" applyBorder="1"/>
    <xf numFmtId="0" fontId="39" fillId="31" borderId="0" xfId="0" applyFont="1" applyFill="1" applyAlignment="1">
      <alignment horizontal="left" vertical="center" wrapText="1" readingOrder="1"/>
    </xf>
    <xf numFmtId="0" fontId="39" fillId="0" borderId="0" xfId="0" applyFont="1" applyAlignment="1">
      <alignment horizontal="left" vertical="center" wrapText="1" readingOrder="1"/>
    </xf>
    <xf numFmtId="0" fontId="2" fillId="0" borderId="26" xfId="0" applyFont="1" applyBorder="1" applyAlignment="1">
      <alignment horizontal="left" vertical="center"/>
    </xf>
    <xf numFmtId="0" fontId="2" fillId="0" borderId="26" xfId="0" applyFont="1" applyBorder="1" applyAlignment="1">
      <alignment horizontal="left" vertical="center" wrapText="1" readingOrder="1"/>
    </xf>
    <xf numFmtId="0" fontId="2" fillId="0" borderId="26" xfId="0" applyFont="1" applyBorder="1" applyAlignment="1">
      <alignment horizontal="center" vertical="center"/>
    </xf>
    <xf numFmtId="0" fontId="2" fillId="0" borderId="26" xfId="0" applyFont="1" applyBorder="1"/>
    <xf numFmtId="0" fontId="2" fillId="0" borderId="26" xfId="0" applyFont="1" applyBorder="1" applyAlignment="1">
      <alignment horizontal="left" vertical="center" wrapText="1"/>
    </xf>
    <xf numFmtId="0" fontId="7" fillId="5" borderId="1" xfId="0" applyFont="1" applyFill="1" applyBorder="1" applyAlignment="1">
      <alignment horizontal="center" vertical="center" wrapText="1"/>
    </xf>
    <xf numFmtId="0" fontId="30" fillId="0" borderId="17" xfId="0" applyFont="1" applyBorder="1" applyAlignment="1">
      <alignment horizontal="center"/>
    </xf>
    <xf numFmtId="0" fontId="0" fillId="0" borderId="17" xfId="0" applyBorder="1" applyAlignment="1">
      <alignment horizontal="center"/>
    </xf>
  </cellXfs>
  <cellStyles count="9">
    <cellStyle name="60% - Accent3" xfId="8" builtinId="40"/>
    <cellStyle name="Accent1" xfId="1" builtinId="29"/>
    <cellStyle name="Bad" xfId="7" builtinId="27"/>
    <cellStyle name="Good" xfId="3" builtinId="26"/>
    <cellStyle name="Hyperlink" xfId="5" builtinId="8"/>
    <cellStyle name="Neutral" xfId="6" builtinId="28"/>
    <cellStyle name="Normal" xfId="0" builtinId="0"/>
    <cellStyle name="Normal 2" xfId="4" xr:uid="{71BEC380-6749-4C83-BB54-8970FB7361F7}"/>
    <cellStyle name="Percent" xfId="2" builtinId="5"/>
  </cellStyles>
  <dxfs count="135">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numFmt numFmtId="19" formatCode="m/d/yyyy"/>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rgb="FFFFFFFF"/>
        <name val="Calibri"/>
        <family val="2"/>
        <scheme val="none"/>
      </font>
      <numFmt numFmtId="30" formatCode="@"/>
      <fill>
        <patternFill patternType="solid">
          <fgColor rgb="FF1976D2"/>
          <bgColor rgb="FF1976D2"/>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Calibri"/>
        <family val="2"/>
        <scheme val="minor"/>
      </font>
      <fill>
        <patternFill patternType="solid">
          <fgColor rgb="FFD9E1F2"/>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top style="thin">
          <color indexed="64"/>
        </top>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bgColor theme="0" tint="-0.14996795556505021"/>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9C0006"/>
      </font>
      <fill>
        <patternFill>
          <bgColor rgb="FFFFC7CE"/>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CCCCFF"/>
      <color rgb="FFCC99FF"/>
      <color rgb="FF4572C3"/>
      <color rgb="FF4F4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drawing2.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drawing3.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absolute">
    <xdr:from>
      <xdr:col>8</xdr:col>
      <xdr:colOff>469259</xdr:colOff>
      <xdr:row>2</xdr:row>
      <xdr:rowOff>1701</xdr:rowOff>
    </xdr:from>
    <xdr:to>
      <xdr:col>10</xdr:col>
      <xdr:colOff>247573</xdr:colOff>
      <xdr:row>12</xdr:row>
      <xdr:rowOff>35719</xdr:rowOff>
    </xdr:to>
    <xdr:sp macro="" textlink="">
      <xdr:nvSpPr>
        <xdr:cNvPr id="78" name="Rectangle 77">
          <a:extLst>
            <a:ext uri="{FF2B5EF4-FFF2-40B4-BE49-F238E27FC236}">
              <a16:creationId xmlns:a16="http://schemas.microsoft.com/office/drawing/2014/main" id="{BE3E1955-810E-4A54-8158-21B9FAB1FD11}"/>
            </a:ext>
          </a:extLst>
        </xdr:cNvPr>
        <xdr:cNvSpPr/>
      </xdr:nvSpPr>
      <xdr:spPr>
        <a:xfrm>
          <a:off x="9616434" y="372269"/>
          <a:ext cx="1193306"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2</xdr:col>
      <xdr:colOff>402775</xdr:colOff>
      <xdr:row>43</xdr:row>
      <xdr:rowOff>64559</xdr:rowOff>
    </xdr:from>
    <xdr:to>
      <xdr:col>13</xdr:col>
      <xdr:colOff>230040</xdr:colOff>
      <xdr:row>76</xdr:row>
      <xdr:rowOff>101601</xdr:rowOff>
    </xdr:to>
    <xdr:pic>
      <xdr:nvPicPr>
        <xdr:cNvPr id="15" name="Picture 2">
          <a:extLst>
            <a:ext uri="{FF2B5EF4-FFF2-40B4-BE49-F238E27FC236}">
              <a16:creationId xmlns:a16="http://schemas.microsoft.com/office/drawing/2014/main" id="{147ECE5A-9D72-11AB-83BD-90476DB4C2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31800" y="7865534"/>
          <a:ext cx="8675990" cy="6009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16549</xdr:colOff>
      <xdr:row>2</xdr:row>
      <xdr:rowOff>1701</xdr:rowOff>
    </xdr:from>
    <xdr:to>
      <xdr:col>4</xdr:col>
      <xdr:colOff>1211619</xdr:colOff>
      <xdr:row>12</xdr:row>
      <xdr:rowOff>35719</xdr:rowOff>
    </xdr:to>
    <xdr:sp macro="" textlink="">
      <xdr:nvSpPr>
        <xdr:cNvPr id="139" name="Rectangle 138">
          <a:extLst>
            <a:ext uri="{FF2B5EF4-FFF2-40B4-BE49-F238E27FC236}">
              <a16:creationId xmlns:a16="http://schemas.microsoft.com/office/drawing/2014/main" id="{B1A69BDC-4FBF-4035-BC20-9785FAD70176}"/>
            </a:ext>
          </a:extLst>
        </xdr:cNvPr>
        <xdr:cNvSpPr/>
      </xdr:nvSpPr>
      <xdr:spPr>
        <a:xfrm>
          <a:off x="4694382" y="372269"/>
          <a:ext cx="1198245"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4</xdr:col>
      <xdr:colOff>57191</xdr:colOff>
      <xdr:row>9</xdr:row>
      <xdr:rowOff>29689</xdr:rowOff>
    </xdr:from>
    <xdr:to>
      <xdr:col>4</xdr:col>
      <xdr:colOff>796926</xdr:colOff>
      <xdr:row>11</xdr:row>
      <xdr:rowOff>13305</xdr:rowOff>
    </xdr:to>
    <xdr:sp macro="" textlink="$C$4">
      <xdr:nvSpPr>
        <xdr:cNvPr id="37" name="TextBox 139">
          <a:extLst>
            <a:ext uri="{FF2B5EF4-FFF2-40B4-BE49-F238E27FC236}">
              <a16:creationId xmlns:a16="http://schemas.microsoft.com/office/drawing/2014/main" id="{E64836D9-222E-42AE-B53E-F911D2DD0257}"/>
            </a:ext>
          </a:extLst>
        </xdr:cNvPr>
        <xdr:cNvSpPr txBox="1"/>
      </xdr:nvSpPr>
      <xdr:spPr>
        <a:xfrm>
          <a:off x="4724441" y="1744189"/>
          <a:ext cx="73973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23EAB48E-8719-48E2-A86B-8D6D5876CF31}" type="TxLink">
            <a:rPr lang="en-US" sz="1800" b="1" i="0" u="none" strike="noStrike">
              <a:solidFill>
                <a:srgbClr val="000000"/>
              </a:solidFill>
              <a:latin typeface="Calibri"/>
              <a:cs typeface="Calibri"/>
            </a:rPr>
            <a:pPr algn="l"/>
            <a:t>147%</a:t>
          </a:fld>
          <a:endParaRPr lang="en-US" sz="3200" b="1"/>
        </a:p>
      </xdr:txBody>
    </xdr:sp>
    <xdr:clientData/>
  </xdr:twoCellAnchor>
  <xdr:twoCellAnchor editAs="absolute">
    <xdr:from>
      <xdr:col>4</xdr:col>
      <xdr:colOff>1249867</xdr:colOff>
      <xdr:row>2</xdr:row>
      <xdr:rowOff>1701</xdr:rowOff>
    </xdr:from>
    <xdr:to>
      <xdr:col>5</xdr:col>
      <xdr:colOff>1245</xdr:colOff>
      <xdr:row>12</xdr:row>
      <xdr:rowOff>35719</xdr:rowOff>
    </xdr:to>
    <xdr:sp macro="" textlink="">
      <xdr:nvSpPr>
        <xdr:cNvPr id="143" name="Rectangle 142">
          <a:extLst>
            <a:ext uri="{FF2B5EF4-FFF2-40B4-BE49-F238E27FC236}">
              <a16:creationId xmlns:a16="http://schemas.microsoft.com/office/drawing/2014/main" id="{CBA60774-E5C6-4043-BA8E-932C3AF4E8AD}"/>
            </a:ext>
          </a:extLst>
        </xdr:cNvPr>
        <xdr:cNvSpPr/>
      </xdr:nvSpPr>
      <xdr:spPr>
        <a:xfrm>
          <a:off x="5930875" y="372269"/>
          <a:ext cx="1182370"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5</xdr:col>
      <xdr:colOff>36313</xdr:colOff>
      <xdr:row>2</xdr:row>
      <xdr:rowOff>1701</xdr:rowOff>
    </xdr:from>
    <xdr:to>
      <xdr:col>6</xdr:col>
      <xdr:colOff>417348</xdr:colOff>
      <xdr:row>12</xdr:row>
      <xdr:rowOff>35719</xdr:rowOff>
    </xdr:to>
    <xdr:sp macro="" textlink="">
      <xdr:nvSpPr>
        <xdr:cNvPr id="147" name="Rectangle 146">
          <a:extLst>
            <a:ext uri="{FF2B5EF4-FFF2-40B4-BE49-F238E27FC236}">
              <a16:creationId xmlns:a16="http://schemas.microsoft.com/office/drawing/2014/main" id="{55B2C244-3F61-4CB1-9FD3-6F36C0A3A8EF}"/>
            </a:ext>
          </a:extLst>
        </xdr:cNvPr>
        <xdr:cNvSpPr/>
      </xdr:nvSpPr>
      <xdr:spPr>
        <a:xfrm>
          <a:off x="7148313" y="372269"/>
          <a:ext cx="1185368"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10</xdr:col>
      <xdr:colOff>321819</xdr:colOff>
      <xdr:row>2</xdr:row>
      <xdr:rowOff>1701</xdr:rowOff>
    </xdr:from>
    <xdr:to>
      <xdr:col>12</xdr:col>
      <xdr:colOff>360307</xdr:colOff>
      <xdr:row>12</xdr:row>
      <xdr:rowOff>35719</xdr:rowOff>
    </xdr:to>
    <xdr:sp macro="" textlink="">
      <xdr:nvSpPr>
        <xdr:cNvPr id="7" name="Rectangle 150">
          <a:extLst>
            <a:ext uri="{FF2B5EF4-FFF2-40B4-BE49-F238E27FC236}">
              <a16:creationId xmlns:a16="http://schemas.microsoft.com/office/drawing/2014/main" id="{7BDBBD33-6395-4383-9EBD-B08236E8ADC3}"/>
            </a:ext>
            <a:ext uri="{147F2762-F138-4A5C-976F-8EAC2B608ADB}">
              <a16:predDERef xmlns:a16="http://schemas.microsoft.com/office/drawing/2014/main" pred="{55B2C244-3F61-4CB1-9FD3-6F36C0A3A8EF}"/>
            </a:ext>
          </a:extLst>
        </xdr:cNvPr>
        <xdr:cNvSpPr/>
      </xdr:nvSpPr>
      <xdr:spPr>
        <a:xfrm>
          <a:off x="10883986" y="372269"/>
          <a:ext cx="1181488" cy="1960033"/>
        </a:xfrm>
        <a:prstGeom prst="rect">
          <a:avLst/>
        </a:prstGeom>
        <a:gradFill flip="none" rotWithShape="1">
          <a:gsLst>
            <a:gs pos="0">
              <a:srgbClr val="4572C3"/>
            </a:gs>
            <a:gs pos="6000">
              <a:srgbClr val="FFFFFF"/>
            </a:gs>
            <a:gs pos="5000">
              <a:srgbClr val="4572C3"/>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xdr:txBody>
    </xdr:sp>
    <xdr:clientData/>
  </xdr:twoCellAnchor>
  <xdr:oneCellAnchor>
    <xdr:from>
      <xdr:col>11</xdr:col>
      <xdr:colOff>0</xdr:colOff>
      <xdr:row>8</xdr:row>
      <xdr:rowOff>162594</xdr:rowOff>
    </xdr:from>
    <xdr:ext cx="583406" cy="468013"/>
    <xdr:sp macro="" textlink="">
      <xdr:nvSpPr>
        <xdr:cNvPr id="152" name="TextBox 151">
          <a:extLst>
            <a:ext uri="{FF2B5EF4-FFF2-40B4-BE49-F238E27FC236}">
              <a16:creationId xmlns:a16="http://schemas.microsoft.com/office/drawing/2014/main" id="{D95A7B5C-37B8-44C5-856B-525B273869E4}"/>
            </a:ext>
          </a:extLst>
        </xdr:cNvPr>
        <xdr:cNvSpPr txBox="1"/>
      </xdr:nvSpPr>
      <xdr:spPr>
        <a:xfrm>
          <a:off x="14020801" y="1496094"/>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6</xdr:col>
      <xdr:colOff>456609</xdr:colOff>
      <xdr:row>2</xdr:row>
      <xdr:rowOff>1701</xdr:rowOff>
    </xdr:from>
    <xdr:to>
      <xdr:col>8</xdr:col>
      <xdr:colOff>430892</xdr:colOff>
      <xdr:row>12</xdr:row>
      <xdr:rowOff>35719</xdr:rowOff>
    </xdr:to>
    <xdr:sp macro="" textlink="">
      <xdr:nvSpPr>
        <xdr:cNvPr id="155" name="Rectangle 154">
          <a:extLst>
            <a:ext uri="{FF2B5EF4-FFF2-40B4-BE49-F238E27FC236}">
              <a16:creationId xmlns:a16="http://schemas.microsoft.com/office/drawing/2014/main" id="{8202DF32-F754-416F-B729-2861CCF7412C}"/>
            </a:ext>
          </a:extLst>
        </xdr:cNvPr>
        <xdr:cNvSpPr/>
      </xdr:nvSpPr>
      <xdr:spPr>
        <a:xfrm>
          <a:off x="8372942" y="372269"/>
          <a:ext cx="1205125" cy="1960033"/>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12</xdr:col>
      <xdr:colOff>396929</xdr:colOff>
      <xdr:row>2</xdr:row>
      <xdr:rowOff>1701</xdr:rowOff>
    </xdr:from>
    <xdr:to>
      <xdr:col>14</xdr:col>
      <xdr:colOff>374387</xdr:colOff>
      <xdr:row>12</xdr:row>
      <xdr:rowOff>35719</xdr:rowOff>
    </xdr:to>
    <xdr:sp macro="" textlink="">
      <xdr:nvSpPr>
        <xdr:cNvPr id="163" name="Rectangle 162">
          <a:extLst>
            <a:ext uri="{FF2B5EF4-FFF2-40B4-BE49-F238E27FC236}">
              <a16:creationId xmlns:a16="http://schemas.microsoft.com/office/drawing/2014/main" id="{0EC1388A-C973-4949-B696-206947B98384}"/>
            </a:ext>
          </a:extLst>
        </xdr:cNvPr>
        <xdr:cNvSpPr/>
      </xdr:nvSpPr>
      <xdr:spPr>
        <a:xfrm>
          <a:off x="12102096" y="372269"/>
          <a:ext cx="1208299" cy="1960033"/>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13</xdr:col>
      <xdr:colOff>374245</xdr:colOff>
      <xdr:row>9</xdr:row>
      <xdr:rowOff>103940</xdr:rowOff>
    </xdr:from>
    <xdr:to>
      <xdr:col>14</xdr:col>
      <xdr:colOff>57661</xdr:colOff>
      <xdr:row>10</xdr:row>
      <xdr:rowOff>148390</xdr:rowOff>
    </xdr:to>
    <xdr:sp macro="" textlink="">
      <xdr:nvSpPr>
        <xdr:cNvPr id="165" name="Arrow: Up 164">
          <a:extLst>
            <a:ext uri="{FF2B5EF4-FFF2-40B4-BE49-F238E27FC236}">
              <a16:creationId xmlns:a16="http://schemas.microsoft.com/office/drawing/2014/main" id="{23B8A4B4-60CC-436B-B3A6-D2AE4C2049EE}"/>
            </a:ext>
          </a:extLst>
        </xdr:cNvPr>
        <xdr:cNvSpPr/>
      </xdr:nvSpPr>
      <xdr:spPr>
        <a:xfrm rot="5400000">
          <a:off x="12463119" y="1790597"/>
          <a:ext cx="234950" cy="290635"/>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8</xdr:col>
      <xdr:colOff>561976</xdr:colOff>
      <xdr:row>9</xdr:row>
      <xdr:rowOff>1002</xdr:rowOff>
    </xdr:from>
    <xdr:ext cx="583406" cy="405432"/>
    <xdr:sp macro="" textlink="">
      <xdr:nvSpPr>
        <xdr:cNvPr id="423" name="TextBox 167">
          <a:extLst>
            <a:ext uri="{FF2B5EF4-FFF2-40B4-BE49-F238E27FC236}">
              <a16:creationId xmlns:a16="http://schemas.microsoft.com/office/drawing/2014/main" id="{AACF12D1-1BA9-4730-A1DF-2B1C81C15BD5}"/>
            </a:ext>
          </a:extLst>
        </xdr:cNvPr>
        <xdr:cNvSpPr txBox="1"/>
      </xdr:nvSpPr>
      <xdr:spPr>
        <a:xfrm>
          <a:off x="8724901" y="1715502"/>
          <a:ext cx="58340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000" b="1"/>
        </a:p>
      </xdr:txBody>
    </xdr:sp>
    <xdr:clientData/>
  </xdr:oneCellAnchor>
  <xdr:twoCellAnchor editAs="absolute">
    <xdr:from>
      <xdr:col>14</xdr:col>
      <xdr:colOff>435685</xdr:colOff>
      <xdr:row>2</xdr:row>
      <xdr:rowOff>951</xdr:rowOff>
    </xdr:from>
    <xdr:to>
      <xdr:col>16</xdr:col>
      <xdr:colOff>397971</xdr:colOff>
      <xdr:row>12</xdr:row>
      <xdr:rowOff>36469</xdr:rowOff>
    </xdr:to>
    <xdr:sp macro="" textlink="">
      <xdr:nvSpPr>
        <xdr:cNvPr id="101" name="Rectangle 170">
          <a:extLst>
            <a:ext uri="{FF2B5EF4-FFF2-40B4-BE49-F238E27FC236}">
              <a16:creationId xmlns:a16="http://schemas.microsoft.com/office/drawing/2014/main" id="{7B8B07C1-4618-4C42-B8AC-E0138FF16F5A}"/>
            </a:ext>
          </a:extLst>
        </xdr:cNvPr>
        <xdr:cNvSpPr/>
      </xdr:nvSpPr>
      <xdr:spPr>
        <a:xfrm>
          <a:off x="13358993" y="377869"/>
          <a:ext cx="1199478" cy="1948833"/>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15</xdr:col>
      <xdr:colOff>316998</xdr:colOff>
      <xdr:row>9</xdr:row>
      <xdr:rowOff>103940</xdr:rowOff>
    </xdr:from>
    <xdr:to>
      <xdr:col>16</xdr:col>
      <xdr:colOff>3236</xdr:colOff>
      <xdr:row>10</xdr:row>
      <xdr:rowOff>148390</xdr:rowOff>
    </xdr:to>
    <xdr:sp macro="" textlink="">
      <xdr:nvSpPr>
        <xdr:cNvPr id="173" name="Arrow: Up 172">
          <a:extLst>
            <a:ext uri="{FF2B5EF4-FFF2-40B4-BE49-F238E27FC236}">
              <a16:creationId xmlns:a16="http://schemas.microsoft.com/office/drawing/2014/main" id="{A887540E-DF05-4757-8304-0EB963EC5620}"/>
            </a:ext>
          </a:extLst>
        </xdr:cNvPr>
        <xdr:cNvSpPr/>
      </xdr:nvSpPr>
      <xdr:spPr>
        <a:xfrm rot="5400000">
          <a:off x="13621721" y="1789186"/>
          <a:ext cx="234950" cy="293457"/>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16</xdr:col>
      <xdr:colOff>476717</xdr:colOff>
      <xdr:row>2</xdr:row>
      <xdr:rowOff>1701</xdr:rowOff>
    </xdr:from>
    <xdr:to>
      <xdr:col>18</xdr:col>
      <xdr:colOff>492422</xdr:colOff>
      <xdr:row>12</xdr:row>
      <xdr:rowOff>35719</xdr:rowOff>
    </xdr:to>
    <xdr:sp macro="" textlink="">
      <xdr:nvSpPr>
        <xdr:cNvPr id="104" name="Rectangle 174">
          <a:extLst>
            <a:ext uri="{FF2B5EF4-FFF2-40B4-BE49-F238E27FC236}">
              <a16:creationId xmlns:a16="http://schemas.microsoft.com/office/drawing/2014/main" id="{39C4D271-6049-4558-8D32-15B9388B8181}"/>
            </a:ext>
          </a:extLst>
        </xdr:cNvPr>
        <xdr:cNvSpPr/>
      </xdr:nvSpPr>
      <xdr:spPr>
        <a:xfrm>
          <a:off x="14637217" y="378619"/>
          <a:ext cx="1237022" cy="1947333"/>
        </a:xfrm>
        <a:prstGeom prst="rect">
          <a:avLst/>
        </a:prstGeom>
        <a:gradFill flip="none" rotWithShape="1">
          <a:gsLst>
            <a:gs pos="0">
              <a:srgbClr val="4F4640"/>
            </a:gs>
            <a:gs pos="6000">
              <a:srgbClr val="FFFFFF"/>
            </a:gs>
            <a:gs pos="5000">
              <a:srgbClr val="4F4640"/>
            </a:gs>
            <a:gs pos="74000">
              <a:schemeClr val="accent3">
                <a:lumMod val="0"/>
                <a:lumOff val="100000"/>
              </a:schemeClr>
            </a:gs>
            <a:gs pos="100000">
              <a:schemeClr val="tx2"/>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17</xdr:col>
      <xdr:colOff>364528</xdr:colOff>
      <xdr:row>9</xdr:row>
      <xdr:rowOff>113465</xdr:rowOff>
    </xdr:from>
    <xdr:to>
      <xdr:col>18</xdr:col>
      <xdr:colOff>45209</xdr:colOff>
      <xdr:row>10</xdr:row>
      <xdr:rowOff>157915</xdr:rowOff>
    </xdr:to>
    <xdr:sp macro="" textlink="">
      <xdr:nvSpPr>
        <xdr:cNvPr id="177" name="Arrow: Up 176">
          <a:extLst>
            <a:ext uri="{FF2B5EF4-FFF2-40B4-BE49-F238E27FC236}">
              <a16:creationId xmlns:a16="http://schemas.microsoft.com/office/drawing/2014/main" id="{B724078A-9EDC-4D69-B3A1-4C4F260E947E}"/>
            </a:ext>
          </a:extLst>
        </xdr:cNvPr>
        <xdr:cNvSpPr/>
      </xdr:nvSpPr>
      <xdr:spPr>
        <a:xfrm rot="5400000">
          <a:off x="14917819" y="1800299"/>
          <a:ext cx="234950" cy="290281"/>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523876</xdr:colOff>
      <xdr:row>76</xdr:row>
      <xdr:rowOff>0</xdr:rowOff>
    </xdr:from>
    <xdr:ext cx="583406" cy="468013"/>
    <xdr:sp macro="" textlink="">
      <xdr:nvSpPr>
        <xdr:cNvPr id="213" name="TextBox 212">
          <a:extLst>
            <a:ext uri="{FF2B5EF4-FFF2-40B4-BE49-F238E27FC236}">
              <a16:creationId xmlns:a16="http://schemas.microsoft.com/office/drawing/2014/main" id="{085D3E94-FE49-409A-9334-20A0B93243B5}"/>
            </a:ext>
          </a:extLst>
        </xdr:cNvPr>
        <xdr:cNvSpPr txBox="1"/>
      </xdr:nvSpPr>
      <xdr:spPr>
        <a:xfrm>
          <a:off x="11125201" y="1686594"/>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12</xdr:col>
      <xdr:colOff>523876</xdr:colOff>
      <xdr:row>76</xdr:row>
      <xdr:rowOff>0</xdr:rowOff>
    </xdr:from>
    <xdr:ext cx="583406" cy="468013"/>
    <xdr:sp macro="" textlink="">
      <xdr:nvSpPr>
        <xdr:cNvPr id="243" name="TextBox 270">
          <a:extLst>
            <a:ext uri="{FF2B5EF4-FFF2-40B4-BE49-F238E27FC236}">
              <a16:creationId xmlns:a16="http://schemas.microsoft.com/office/drawing/2014/main" id="{01B6B677-CCFE-402B-BB4E-BC45D17C25AA}"/>
            </a:ext>
          </a:extLst>
        </xdr:cNvPr>
        <xdr:cNvSpPr txBox="1"/>
      </xdr:nvSpPr>
      <xdr:spPr>
        <a:xfrm>
          <a:off x="11125201" y="1686594"/>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16</xdr:col>
      <xdr:colOff>526256</xdr:colOff>
      <xdr:row>76</xdr:row>
      <xdr:rowOff>0</xdr:rowOff>
    </xdr:from>
    <xdr:ext cx="583406" cy="468013"/>
    <xdr:sp macro="" textlink="">
      <xdr:nvSpPr>
        <xdr:cNvPr id="340" name="TextBox 286">
          <a:extLst>
            <a:ext uri="{FF2B5EF4-FFF2-40B4-BE49-F238E27FC236}">
              <a16:creationId xmlns:a16="http://schemas.microsoft.com/office/drawing/2014/main" id="{5651AE49-ABE4-420B-B9C6-5A7614B0EAB9}"/>
            </a:ext>
          </a:extLst>
        </xdr:cNvPr>
        <xdr:cNvSpPr txBox="1"/>
      </xdr:nvSpPr>
      <xdr:spPr>
        <a:xfrm>
          <a:off x="13565981" y="1684212"/>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18</xdr:col>
      <xdr:colOff>526256</xdr:colOff>
      <xdr:row>76</xdr:row>
      <xdr:rowOff>0</xdr:rowOff>
    </xdr:from>
    <xdr:ext cx="583406" cy="468013"/>
    <xdr:sp macro="" textlink="">
      <xdr:nvSpPr>
        <xdr:cNvPr id="339" name="TextBox 290">
          <a:extLst>
            <a:ext uri="{FF2B5EF4-FFF2-40B4-BE49-F238E27FC236}">
              <a16:creationId xmlns:a16="http://schemas.microsoft.com/office/drawing/2014/main" id="{1A49BBE0-8A4C-4F7F-9D90-FAC460423C7D}"/>
            </a:ext>
          </a:extLst>
        </xdr:cNvPr>
        <xdr:cNvSpPr txBox="1"/>
      </xdr:nvSpPr>
      <xdr:spPr>
        <a:xfrm>
          <a:off x="14785181" y="1684212"/>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22</xdr:col>
      <xdr:colOff>523876</xdr:colOff>
      <xdr:row>8</xdr:row>
      <xdr:rowOff>162594</xdr:rowOff>
    </xdr:from>
    <xdr:ext cx="583406" cy="468013"/>
    <xdr:sp macro="" textlink="">
      <xdr:nvSpPr>
        <xdr:cNvPr id="63" name="TextBox 62">
          <a:extLst>
            <a:ext uri="{FF2B5EF4-FFF2-40B4-BE49-F238E27FC236}">
              <a16:creationId xmlns:a16="http://schemas.microsoft.com/office/drawing/2014/main" id="{A364C0E1-F0BC-4A59-8863-8DB09234F9D2}"/>
            </a:ext>
          </a:extLst>
        </xdr:cNvPr>
        <xdr:cNvSpPr txBox="1"/>
      </xdr:nvSpPr>
      <xdr:spPr>
        <a:xfrm>
          <a:off x="11144251" y="1686594"/>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22</xdr:col>
      <xdr:colOff>263624</xdr:colOff>
      <xdr:row>2</xdr:row>
      <xdr:rowOff>5934</xdr:rowOff>
    </xdr:from>
    <xdr:to>
      <xdr:col>24</xdr:col>
      <xdr:colOff>306918</xdr:colOff>
      <xdr:row>12</xdr:row>
      <xdr:rowOff>31485</xdr:rowOff>
    </xdr:to>
    <xdr:sp macro="" textlink="">
      <xdr:nvSpPr>
        <xdr:cNvPr id="788" name="Rectangle 64">
          <a:extLst>
            <a:ext uri="{FF2B5EF4-FFF2-40B4-BE49-F238E27FC236}">
              <a16:creationId xmlns:a16="http://schemas.microsoft.com/office/drawing/2014/main" id="{5E425DCF-075B-4D08-987A-99AD675C7B43}"/>
            </a:ext>
          </a:extLst>
        </xdr:cNvPr>
        <xdr:cNvSpPr/>
      </xdr:nvSpPr>
      <xdr:spPr>
        <a:xfrm>
          <a:off x="17906041" y="373327"/>
          <a:ext cx="1270960" cy="1957916"/>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22</xdr:col>
      <xdr:colOff>264537</xdr:colOff>
      <xdr:row>9</xdr:row>
      <xdr:rowOff>47152</xdr:rowOff>
    </xdr:from>
    <xdr:to>
      <xdr:col>23</xdr:col>
      <xdr:colOff>275795</xdr:colOff>
      <xdr:row>11</xdr:row>
      <xdr:rowOff>30768</xdr:rowOff>
    </xdr:to>
    <xdr:sp macro="" textlink="$C$10">
      <xdr:nvSpPr>
        <xdr:cNvPr id="794" name="TextBox 159">
          <a:extLst>
            <a:ext uri="{FF2B5EF4-FFF2-40B4-BE49-F238E27FC236}">
              <a16:creationId xmlns:a16="http://schemas.microsoft.com/office/drawing/2014/main" id="{FACEA833-3182-4D62-BAFA-9FC5BD599B08}"/>
            </a:ext>
          </a:extLst>
        </xdr:cNvPr>
        <xdr:cNvSpPr txBox="1"/>
      </xdr:nvSpPr>
      <xdr:spPr>
        <a:xfrm>
          <a:off x="17838162" y="1761652"/>
          <a:ext cx="62085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8E8AE3A9-055F-4FA2-908D-1DEC99B3D6C9}" type="TxLink">
            <a:rPr lang="en-US" sz="1800" b="1" i="0" u="none" strike="noStrike">
              <a:solidFill>
                <a:srgbClr val="000000"/>
              </a:solidFill>
              <a:latin typeface="Calibri"/>
              <a:cs typeface="Calibri"/>
            </a:rPr>
            <a:pPr algn="l"/>
            <a:t>0</a:t>
          </a:fld>
          <a:endParaRPr lang="en-US" sz="3600" b="1"/>
        </a:p>
      </xdr:txBody>
    </xdr:sp>
    <xdr:clientData/>
  </xdr:twoCellAnchor>
  <xdr:twoCellAnchor editAs="absolute">
    <xdr:from>
      <xdr:col>24</xdr:col>
      <xdr:colOff>26811</xdr:colOff>
      <xdr:row>8</xdr:row>
      <xdr:rowOff>164572</xdr:rowOff>
    </xdr:from>
    <xdr:to>
      <xdr:col>24</xdr:col>
      <xdr:colOff>450586</xdr:colOff>
      <xdr:row>11</xdr:row>
      <xdr:rowOff>7409</xdr:rowOff>
    </xdr:to>
    <xdr:sp macro="" textlink="$AE$25">
      <xdr:nvSpPr>
        <xdr:cNvPr id="41" name="TextBox 66">
          <a:extLst>
            <a:ext uri="{FF2B5EF4-FFF2-40B4-BE49-F238E27FC236}">
              <a16:creationId xmlns:a16="http://schemas.microsoft.com/office/drawing/2014/main" id="{570DA39B-ECAA-4E34-BFF3-9C8D2BFCA217}"/>
            </a:ext>
            <a:ext uri="{147F2762-F138-4A5C-976F-8EAC2B608ADB}">
              <a16:predDERef xmlns:a16="http://schemas.microsoft.com/office/drawing/2014/main" pred="{FACEA833-3182-4D62-BAFA-9FC5BD599B08}"/>
            </a:ext>
          </a:extLst>
        </xdr:cNvPr>
        <xdr:cNvSpPr txBox="1"/>
      </xdr:nvSpPr>
      <xdr:spPr>
        <a:xfrm>
          <a:off x="18819636" y="1688572"/>
          <a:ext cx="423775" cy="423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48B71B-1B12-4072-B7B7-A68248DE9629}" type="TxLink">
            <a:rPr lang="en-US" sz="1100" b="0" i="0" u="none" strike="noStrike">
              <a:solidFill>
                <a:srgbClr val="000000"/>
              </a:solidFill>
              <a:latin typeface="Calibri"/>
              <a:cs typeface="Calibri"/>
            </a:rPr>
            <a:pPr/>
            <a:t>-</a:t>
          </a:fld>
          <a:endParaRPr lang="en-US" sz="1100"/>
        </a:p>
      </xdr:txBody>
    </xdr:sp>
    <xdr:clientData/>
  </xdr:twoCellAnchor>
  <xdr:twoCellAnchor editAs="absolute">
    <xdr:from>
      <xdr:col>20</xdr:col>
      <xdr:colOff>264683</xdr:colOff>
      <xdr:row>2</xdr:row>
      <xdr:rowOff>5934</xdr:rowOff>
    </xdr:from>
    <xdr:to>
      <xdr:col>22</xdr:col>
      <xdr:colOff>241081</xdr:colOff>
      <xdr:row>12</xdr:row>
      <xdr:rowOff>31485</xdr:rowOff>
    </xdr:to>
    <xdr:sp macro="" textlink="">
      <xdr:nvSpPr>
        <xdr:cNvPr id="797" name="Rectangle 67">
          <a:extLst>
            <a:ext uri="{FF2B5EF4-FFF2-40B4-BE49-F238E27FC236}">
              <a16:creationId xmlns:a16="http://schemas.microsoft.com/office/drawing/2014/main" id="{89BC477C-F0BD-4BD7-B1FC-EFF2564E1115}"/>
            </a:ext>
          </a:extLst>
        </xdr:cNvPr>
        <xdr:cNvSpPr/>
      </xdr:nvSpPr>
      <xdr:spPr>
        <a:xfrm>
          <a:off x="16880516" y="373327"/>
          <a:ext cx="1207240" cy="1957916"/>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20</xdr:col>
      <xdr:colOff>301989</xdr:colOff>
      <xdr:row>9</xdr:row>
      <xdr:rowOff>31276</xdr:rowOff>
    </xdr:from>
    <xdr:to>
      <xdr:col>21</xdr:col>
      <xdr:colOff>283203</xdr:colOff>
      <xdr:row>11</xdr:row>
      <xdr:rowOff>14892</xdr:rowOff>
    </xdr:to>
    <xdr:sp macro="" textlink="$C$9">
      <xdr:nvSpPr>
        <xdr:cNvPr id="793" name="TextBox 167">
          <a:extLst>
            <a:ext uri="{FF2B5EF4-FFF2-40B4-BE49-F238E27FC236}">
              <a16:creationId xmlns:a16="http://schemas.microsoft.com/office/drawing/2014/main" id="{39EDF1D7-8D9F-4D65-BB0F-D8F0DB9E512F}"/>
            </a:ext>
          </a:extLst>
        </xdr:cNvPr>
        <xdr:cNvSpPr txBox="1"/>
      </xdr:nvSpPr>
      <xdr:spPr>
        <a:xfrm>
          <a:off x="16656414" y="1745776"/>
          <a:ext cx="59081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94DD31AD-E5C9-4B83-9F8C-F8273AE95DEB}"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4</xdr:col>
      <xdr:colOff>1278507</xdr:colOff>
      <xdr:row>9</xdr:row>
      <xdr:rowOff>51518</xdr:rowOff>
    </xdr:from>
    <xdr:to>
      <xdr:col>4</xdr:col>
      <xdr:colOff>1952625</xdr:colOff>
      <xdr:row>11</xdr:row>
      <xdr:rowOff>32753</xdr:rowOff>
    </xdr:to>
    <xdr:sp macro="" textlink="$C$5">
      <xdr:nvSpPr>
        <xdr:cNvPr id="6" name="TextBox 139">
          <a:extLst>
            <a:ext uri="{FF2B5EF4-FFF2-40B4-BE49-F238E27FC236}">
              <a16:creationId xmlns:a16="http://schemas.microsoft.com/office/drawing/2014/main" id="{21779D2A-07BF-448F-977B-75BA6C470978}"/>
            </a:ext>
          </a:extLst>
        </xdr:cNvPr>
        <xdr:cNvSpPr txBox="1"/>
      </xdr:nvSpPr>
      <xdr:spPr>
        <a:xfrm>
          <a:off x="5933851" y="1766018"/>
          <a:ext cx="67411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CD395EE1-4255-492F-A689-54807307EFE0}" type="TxLink">
            <a:rPr lang="en-US" sz="1800" b="1" i="0" u="none" strike="noStrike">
              <a:solidFill>
                <a:srgbClr val="000000"/>
              </a:solidFill>
              <a:latin typeface="Calibri"/>
              <a:cs typeface="Calibri"/>
            </a:rPr>
            <a:pPr algn="l"/>
            <a:t>137%</a:t>
          </a:fld>
          <a:endParaRPr lang="en-US" sz="3200" b="1"/>
        </a:p>
      </xdr:txBody>
    </xdr:sp>
    <xdr:clientData/>
  </xdr:twoCellAnchor>
  <xdr:twoCellAnchor editAs="absolute">
    <xdr:from>
      <xdr:col>5</xdr:col>
      <xdr:colOff>47156</xdr:colOff>
      <xdr:row>9</xdr:row>
      <xdr:rowOff>50327</xdr:rowOff>
    </xdr:from>
    <xdr:to>
      <xdr:col>5</xdr:col>
      <xdr:colOff>722994</xdr:colOff>
      <xdr:row>11</xdr:row>
      <xdr:rowOff>33943</xdr:rowOff>
    </xdr:to>
    <xdr:sp macro="" textlink="$C$6">
      <xdr:nvSpPr>
        <xdr:cNvPr id="134" name="TextBox 139">
          <a:extLst>
            <a:ext uri="{FF2B5EF4-FFF2-40B4-BE49-F238E27FC236}">
              <a16:creationId xmlns:a16="http://schemas.microsoft.com/office/drawing/2014/main" id="{E98933F9-499F-4E9F-BFC9-991BB3A8751D}"/>
            </a:ext>
          </a:extLst>
        </xdr:cNvPr>
        <xdr:cNvSpPr txBox="1"/>
      </xdr:nvSpPr>
      <xdr:spPr>
        <a:xfrm>
          <a:off x="7152806" y="1764827"/>
          <a:ext cx="67583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A984CAA9-61BD-43AF-855D-C857E98E5264}" type="TxLink">
            <a:rPr lang="en-US" sz="1800" b="1" i="0" u="none" strike="noStrike">
              <a:solidFill>
                <a:srgbClr val="000000"/>
              </a:solidFill>
              <a:latin typeface="Calibri"/>
              <a:cs typeface="Calibri"/>
            </a:rPr>
            <a:pPr algn="l"/>
            <a:t>135%</a:t>
          </a:fld>
          <a:endParaRPr lang="en-US" sz="3200" b="1"/>
        </a:p>
      </xdr:txBody>
    </xdr:sp>
    <xdr:clientData/>
  </xdr:twoCellAnchor>
  <xdr:twoCellAnchor editAs="absolute">
    <xdr:from>
      <xdr:col>6</xdr:col>
      <xdr:colOff>473141</xdr:colOff>
      <xdr:row>9</xdr:row>
      <xdr:rowOff>29689</xdr:rowOff>
    </xdr:from>
    <xdr:to>
      <xdr:col>7</xdr:col>
      <xdr:colOff>550684</xdr:colOff>
      <xdr:row>11</xdr:row>
      <xdr:rowOff>13305</xdr:rowOff>
    </xdr:to>
    <xdr:sp macro="" textlink="$C$7">
      <xdr:nvSpPr>
        <xdr:cNvPr id="57" name="TextBox 139">
          <a:extLst>
            <a:ext uri="{FF2B5EF4-FFF2-40B4-BE49-F238E27FC236}">
              <a16:creationId xmlns:a16="http://schemas.microsoft.com/office/drawing/2014/main" id="{E6A2B683-535E-4744-98B2-D73ADA901DB9}"/>
            </a:ext>
          </a:extLst>
        </xdr:cNvPr>
        <xdr:cNvSpPr txBox="1"/>
      </xdr:nvSpPr>
      <xdr:spPr>
        <a:xfrm>
          <a:off x="8378891" y="1744189"/>
          <a:ext cx="68714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686AD27F-5CF7-491A-B1B0-55046C3DD21D}" type="TxLink">
            <a:rPr lang="en-US" sz="1800" b="1" i="0" u="none" strike="noStrike">
              <a:solidFill>
                <a:srgbClr val="000000"/>
              </a:solidFill>
              <a:latin typeface="Calibri"/>
              <a:cs typeface="Calibri"/>
            </a:rPr>
            <a:pPr algn="l"/>
            <a:t>135%</a:t>
          </a:fld>
          <a:endParaRPr lang="en-US" sz="3200" b="1"/>
        </a:p>
      </xdr:txBody>
    </xdr:sp>
    <xdr:clientData/>
  </xdr:twoCellAnchor>
  <xdr:twoCellAnchor editAs="absolute">
    <xdr:from>
      <xdr:col>8</xdr:col>
      <xdr:colOff>495300</xdr:colOff>
      <xdr:row>9</xdr:row>
      <xdr:rowOff>30218</xdr:rowOff>
    </xdr:from>
    <xdr:to>
      <xdr:col>9</xdr:col>
      <xdr:colOff>542547</xdr:colOff>
      <xdr:row>11</xdr:row>
      <xdr:rowOff>13834</xdr:rowOff>
    </xdr:to>
    <xdr:sp macro="" textlink="$C$8">
      <xdr:nvSpPr>
        <xdr:cNvPr id="2" name="TextBox 139">
          <a:extLst>
            <a:ext uri="{FF2B5EF4-FFF2-40B4-BE49-F238E27FC236}">
              <a16:creationId xmlns:a16="http://schemas.microsoft.com/office/drawing/2014/main" id="{E59A61CF-A22A-4AD7-A0C4-6DB2E2B4D02A}"/>
            </a:ext>
          </a:extLst>
        </xdr:cNvPr>
        <xdr:cNvSpPr txBox="1"/>
      </xdr:nvSpPr>
      <xdr:spPr>
        <a:xfrm>
          <a:off x="9620250" y="1744718"/>
          <a:ext cx="65684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F81AA62-F264-4760-8FED-5172AA2E041E}" type="TxLink">
            <a:rPr lang="en-US" sz="1800" b="1" i="0" u="none" strike="noStrike">
              <a:solidFill>
                <a:srgbClr val="000000"/>
              </a:solidFill>
              <a:latin typeface="Calibri"/>
              <a:cs typeface="Calibri"/>
            </a:rPr>
            <a:pPr algn="l"/>
            <a:t>135%</a:t>
          </a:fld>
          <a:endParaRPr lang="en-US" sz="3200" b="1"/>
        </a:p>
      </xdr:txBody>
    </xdr:sp>
    <xdr:clientData/>
  </xdr:twoCellAnchor>
  <xdr:twoCellAnchor editAs="absolute">
    <xdr:from>
      <xdr:col>10</xdr:col>
      <xdr:colOff>352031</xdr:colOff>
      <xdr:row>9</xdr:row>
      <xdr:rowOff>30880</xdr:rowOff>
    </xdr:from>
    <xdr:to>
      <xdr:col>12</xdr:col>
      <xdr:colOff>23812</xdr:colOff>
      <xdr:row>11</xdr:row>
      <xdr:rowOff>12115</xdr:rowOff>
    </xdr:to>
    <xdr:sp macro="" textlink="$C$11">
      <xdr:nvSpPr>
        <xdr:cNvPr id="12" name="TextBox 139">
          <a:extLst>
            <a:ext uri="{FF2B5EF4-FFF2-40B4-BE49-F238E27FC236}">
              <a16:creationId xmlns:a16="http://schemas.microsoft.com/office/drawing/2014/main" id="{298BDA24-448D-47D6-AFD6-B71B5E1C1AA7}"/>
            </a:ext>
          </a:extLst>
        </xdr:cNvPr>
        <xdr:cNvSpPr txBox="1"/>
      </xdr:nvSpPr>
      <xdr:spPr>
        <a:xfrm>
          <a:off x="10770000" y="1745380"/>
          <a:ext cx="70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382D866A-1F5A-4532-9D59-D281275D87DB}" type="TxLink">
            <a:rPr lang="en-US" sz="1800" b="1" i="0" u="none" strike="noStrike">
              <a:solidFill>
                <a:srgbClr val="000000"/>
              </a:solidFill>
              <a:latin typeface="Calibri"/>
              <a:cs typeface="Calibri"/>
            </a:rPr>
            <a:pPr algn="l"/>
            <a:t>135%</a:t>
          </a:fld>
          <a:endParaRPr lang="en-US" sz="3200" b="1"/>
        </a:p>
      </xdr:txBody>
    </xdr:sp>
    <xdr:clientData/>
  </xdr:twoCellAnchor>
  <xdr:twoCellAnchor editAs="absolute">
    <xdr:from>
      <xdr:col>12</xdr:col>
      <xdr:colOff>475257</xdr:colOff>
      <xdr:row>9</xdr:row>
      <xdr:rowOff>29689</xdr:rowOff>
    </xdr:from>
    <xdr:to>
      <xdr:col>13</xdr:col>
      <xdr:colOff>474837</xdr:colOff>
      <xdr:row>11</xdr:row>
      <xdr:rowOff>13305</xdr:rowOff>
    </xdr:to>
    <xdr:sp macro="" textlink="$C$12">
      <xdr:nvSpPr>
        <xdr:cNvPr id="99" name="TextBox 139">
          <a:extLst>
            <a:ext uri="{FF2B5EF4-FFF2-40B4-BE49-F238E27FC236}">
              <a16:creationId xmlns:a16="http://schemas.microsoft.com/office/drawing/2014/main" id="{29FF8ED8-42F8-4674-BAAA-AFA6B3D9BDF7}"/>
            </a:ext>
          </a:extLst>
        </xdr:cNvPr>
        <xdr:cNvSpPr txBox="1"/>
      </xdr:nvSpPr>
      <xdr:spPr>
        <a:xfrm>
          <a:off x="11952882" y="1744189"/>
          <a:ext cx="60918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ACF15FF-E875-426F-BFA0-3E2679FDD3F1}" type="TxLink">
            <a:rPr lang="en-US" sz="1800" b="1" i="0" u="none" strike="noStrike">
              <a:solidFill>
                <a:srgbClr val="000000"/>
              </a:solidFill>
              <a:latin typeface="Calibri"/>
              <a:cs typeface="Calibri"/>
            </a:rPr>
            <a:pPr algn="l"/>
            <a:t>207%</a:t>
          </a:fld>
          <a:endParaRPr lang="en-US" sz="3200" b="1"/>
        </a:p>
      </xdr:txBody>
    </xdr:sp>
    <xdr:clientData/>
  </xdr:twoCellAnchor>
  <xdr:twoCellAnchor editAs="absolute">
    <xdr:from>
      <xdr:col>13</xdr:col>
      <xdr:colOff>549444</xdr:colOff>
      <xdr:row>8</xdr:row>
      <xdr:rowOff>155461</xdr:rowOff>
    </xdr:from>
    <xdr:to>
      <xdr:col>14</xdr:col>
      <xdr:colOff>343266</xdr:colOff>
      <xdr:row>10</xdr:row>
      <xdr:rowOff>125544</xdr:rowOff>
    </xdr:to>
    <xdr:sp macro="" textlink="$AE$27">
      <xdr:nvSpPr>
        <xdr:cNvPr id="148" name="TextBox 147">
          <a:extLst>
            <a:ext uri="{FF2B5EF4-FFF2-40B4-BE49-F238E27FC236}">
              <a16:creationId xmlns:a16="http://schemas.microsoft.com/office/drawing/2014/main" id="{FEA31369-A97B-4603-8BE6-0D45201FFC68}"/>
            </a:ext>
          </a:extLst>
        </xdr:cNvPr>
        <xdr:cNvSpPr txBox="1"/>
      </xdr:nvSpPr>
      <xdr:spPr>
        <a:xfrm>
          <a:off x="12636669" y="1679461"/>
          <a:ext cx="403422" cy="35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9707EE0-2B28-4923-B5AC-FB4C58DA5AF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14</xdr:col>
      <xdr:colOff>437161</xdr:colOff>
      <xdr:row>9</xdr:row>
      <xdr:rowOff>29689</xdr:rowOff>
    </xdr:from>
    <xdr:to>
      <xdr:col>15</xdr:col>
      <xdr:colOff>435330</xdr:colOff>
      <xdr:row>11</xdr:row>
      <xdr:rowOff>13305</xdr:rowOff>
    </xdr:to>
    <xdr:sp macro="" textlink="$C$13">
      <xdr:nvSpPr>
        <xdr:cNvPr id="153" name="TextBox 139">
          <a:extLst>
            <a:ext uri="{FF2B5EF4-FFF2-40B4-BE49-F238E27FC236}">
              <a16:creationId xmlns:a16="http://schemas.microsoft.com/office/drawing/2014/main" id="{5050024F-D426-43EC-9DE6-CDB84A3C483F}"/>
            </a:ext>
          </a:extLst>
        </xdr:cNvPr>
        <xdr:cNvSpPr txBox="1"/>
      </xdr:nvSpPr>
      <xdr:spPr>
        <a:xfrm>
          <a:off x="13133986" y="1744189"/>
          <a:ext cx="60776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4F1408E-589E-4288-8CD0-6820645DC0A0}" type="TxLink">
            <a:rPr lang="en-US" sz="1800" b="1" i="0" u="none" strike="noStrike">
              <a:solidFill>
                <a:srgbClr val="000000"/>
              </a:solidFill>
              <a:latin typeface="Calibri"/>
              <a:cs typeface="Calibri"/>
            </a:rPr>
            <a:pPr algn="l"/>
            <a:t>198%</a:t>
          </a:fld>
          <a:endParaRPr lang="en-US" sz="3200" b="1"/>
        </a:p>
      </xdr:txBody>
    </xdr:sp>
    <xdr:clientData/>
  </xdr:twoCellAnchor>
  <xdr:twoCellAnchor editAs="absolute">
    <xdr:from>
      <xdr:col>15</xdr:col>
      <xdr:colOff>568496</xdr:colOff>
      <xdr:row>8</xdr:row>
      <xdr:rowOff>155461</xdr:rowOff>
    </xdr:from>
    <xdr:to>
      <xdr:col>16</xdr:col>
      <xdr:colOff>362316</xdr:colOff>
      <xdr:row>10</xdr:row>
      <xdr:rowOff>125544</xdr:rowOff>
    </xdr:to>
    <xdr:sp macro="" textlink="$AE$28">
      <xdr:nvSpPr>
        <xdr:cNvPr id="154" name="TextBox 153">
          <a:extLst>
            <a:ext uri="{FF2B5EF4-FFF2-40B4-BE49-F238E27FC236}">
              <a16:creationId xmlns:a16="http://schemas.microsoft.com/office/drawing/2014/main" id="{6999A509-797C-4913-B253-0011652E87EE}"/>
            </a:ext>
          </a:extLst>
        </xdr:cNvPr>
        <xdr:cNvSpPr txBox="1"/>
      </xdr:nvSpPr>
      <xdr:spPr>
        <a:xfrm>
          <a:off x="14056520" y="1679461"/>
          <a:ext cx="411480" cy="344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B114E70-FCE1-4A5B-B94D-4B80E98E5161}"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16</xdr:col>
      <xdr:colOff>466630</xdr:colOff>
      <xdr:row>9</xdr:row>
      <xdr:rowOff>29689</xdr:rowOff>
    </xdr:from>
    <xdr:to>
      <xdr:col>17</xdr:col>
      <xdr:colOff>409575</xdr:colOff>
      <xdr:row>11</xdr:row>
      <xdr:rowOff>13305</xdr:rowOff>
    </xdr:to>
    <xdr:sp macro="" textlink="$C$14">
      <xdr:nvSpPr>
        <xdr:cNvPr id="156" name="TextBox 139">
          <a:extLst>
            <a:ext uri="{FF2B5EF4-FFF2-40B4-BE49-F238E27FC236}">
              <a16:creationId xmlns:a16="http://schemas.microsoft.com/office/drawing/2014/main" id="{0C88C5D5-5570-42CF-9160-46A1A1F45DAB}"/>
            </a:ext>
          </a:extLst>
        </xdr:cNvPr>
        <xdr:cNvSpPr txBox="1"/>
      </xdr:nvSpPr>
      <xdr:spPr>
        <a:xfrm>
          <a:off x="14382655" y="1744189"/>
          <a:ext cx="55254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2CA80AD4-311F-47C6-873C-43700D28609F}" type="TxLink">
            <a:rPr lang="en-US" sz="1800" b="1" i="0" u="none" strike="noStrike">
              <a:solidFill>
                <a:srgbClr val="000000"/>
              </a:solidFill>
              <a:latin typeface="Calibri"/>
              <a:cs typeface="Calibri"/>
            </a:rPr>
            <a:pPr algn="l"/>
            <a:t>12%</a:t>
          </a:fld>
          <a:endParaRPr lang="en-US" sz="1800" b="1"/>
        </a:p>
      </xdr:txBody>
    </xdr:sp>
    <xdr:clientData/>
  </xdr:twoCellAnchor>
  <xdr:twoCellAnchor editAs="absolute">
    <xdr:from>
      <xdr:col>17</xdr:col>
      <xdr:colOff>514349</xdr:colOff>
      <xdr:row>9</xdr:row>
      <xdr:rowOff>2709</xdr:rowOff>
    </xdr:from>
    <xdr:to>
      <xdr:col>18</xdr:col>
      <xdr:colOff>397226</xdr:colOff>
      <xdr:row>10</xdr:row>
      <xdr:rowOff>149886</xdr:rowOff>
    </xdr:to>
    <xdr:sp macro="" textlink="$AE$29">
      <xdr:nvSpPr>
        <xdr:cNvPr id="160" name="TextBox 159">
          <a:extLst>
            <a:ext uri="{FF2B5EF4-FFF2-40B4-BE49-F238E27FC236}">
              <a16:creationId xmlns:a16="http://schemas.microsoft.com/office/drawing/2014/main" id="{6FA87DA4-6061-44CF-BD80-D3B0BBABCA37}"/>
            </a:ext>
          </a:extLst>
        </xdr:cNvPr>
        <xdr:cNvSpPr txBox="1"/>
      </xdr:nvSpPr>
      <xdr:spPr>
        <a:xfrm>
          <a:off x="15039974" y="1717209"/>
          <a:ext cx="492477" cy="337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C913A35-6AF5-4D11-8C32-544E6370CA4B}"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298172</xdr:colOff>
      <xdr:row>2</xdr:row>
      <xdr:rowOff>74083</xdr:rowOff>
    </xdr:from>
    <xdr:to>
      <xdr:col>4</xdr:col>
      <xdr:colOff>926822</xdr:colOff>
      <xdr:row>5</xdr:row>
      <xdr:rowOff>131233</xdr:rowOff>
    </xdr:to>
    <xdr:pic>
      <xdr:nvPicPr>
        <xdr:cNvPr id="161" name="Picture 160">
          <a:extLst>
            <a:ext uri="{FF2B5EF4-FFF2-40B4-BE49-F238E27FC236}">
              <a16:creationId xmlns:a16="http://schemas.microsoft.com/office/drawing/2014/main" id="{E5AB59DF-2808-6A62-F449-E17ABDA63E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9180" y="451908"/>
          <a:ext cx="628650"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1531490</xdr:colOff>
      <xdr:row>2</xdr:row>
      <xdr:rowOff>74083</xdr:rowOff>
    </xdr:from>
    <xdr:to>
      <xdr:col>4</xdr:col>
      <xdr:colOff>2150615</xdr:colOff>
      <xdr:row>5</xdr:row>
      <xdr:rowOff>131233</xdr:rowOff>
    </xdr:to>
    <xdr:pic>
      <xdr:nvPicPr>
        <xdr:cNvPr id="164" name="Picture 163">
          <a:extLst>
            <a:ext uri="{FF2B5EF4-FFF2-40B4-BE49-F238E27FC236}">
              <a16:creationId xmlns:a16="http://schemas.microsoft.com/office/drawing/2014/main" id="{42EEDAE8-8E4E-D1CA-9A7B-F9D2AD37DB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06148" y="451908"/>
          <a:ext cx="622300"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5</xdr:col>
      <xdr:colOff>317142</xdr:colOff>
      <xdr:row>2</xdr:row>
      <xdr:rowOff>74083</xdr:rowOff>
    </xdr:from>
    <xdr:to>
      <xdr:col>6</xdr:col>
      <xdr:colOff>132992</xdr:colOff>
      <xdr:row>5</xdr:row>
      <xdr:rowOff>131233</xdr:rowOff>
    </xdr:to>
    <xdr:pic>
      <xdr:nvPicPr>
        <xdr:cNvPr id="169" name="Picture 168">
          <a:extLst>
            <a:ext uri="{FF2B5EF4-FFF2-40B4-BE49-F238E27FC236}">
              <a16:creationId xmlns:a16="http://schemas.microsoft.com/office/drawing/2014/main" id="{23187CE6-4AE5-CA8D-54E7-0D5E5BEFDD3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432317" y="451908"/>
          <a:ext cx="617008"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7</xdr:col>
      <xdr:colOff>140185</xdr:colOff>
      <xdr:row>2</xdr:row>
      <xdr:rowOff>74083</xdr:rowOff>
    </xdr:from>
    <xdr:to>
      <xdr:col>8</xdr:col>
      <xdr:colOff>149710</xdr:colOff>
      <xdr:row>5</xdr:row>
      <xdr:rowOff>131233</xdr:rowOff>
    </xdr:to>
    <xdr:pic>
      <xdr:nvPicPr>
        <xdr:cNvPr id="172" name="Picture 171">
          <a:extLst>
            <a:ext uri="{FF2B5EF4-FFF2-40B4-BE49-F238E27FC236}">
              <a16:creationId xmlns:a16="http://schemas.microsoft.com/office/drawing/2014/main" id="{764B0750-BE6A-E882-BC5A-2B36A227511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67177" y="451908"/>
          <a:ext cx="626533"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9</xdr:col>
      <xdr:colOff>140929</xdr:colOff>
      <xdr:row>2</xdr:row>
      <xdr:rowOff>74083</xdr:rowOff>
    </xdr:from>
    <xdr:to>
      <xdr:col>10</xdr:col>
      <xdr:colOff>788</xdr:colOff>
      <xdr:row>5</xdr:row>
      <xdr:rowOff>131233</xdr:rowOff>
    </xdr:to>
    <xdr:pic>
      <xdr:nvPicPr>
        <xdr:cNvPr id="176" name="Picture 175">
          <a:extLst>
            <a:ext uri="{FF2B5EF4-FFF2-40B4-BE49-F238E27FC236}">
              <a16:creationId xmlns:a16="http://schemas.microsoft.com/office/drawing/2014/main" id="{638A1467-586F-C545-240D-54D8590EACF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895587" y="451908"/>
          <a:ext cx="622653" cy="6254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11</xdr:col>
      <xdr:colOff>126751</xdr:colOff>
      <xdr:row>2</xdr:row>
      <xdr:rowOff>64558</xdr:rowOff>
    </xdr:from>
    <xdr:to>
      <xdr:col>12</xdr:col>
      <xdr:colOff>12451</xdr:colOff>
      <xdr:row>5</xdr:row>
      <xdr:rowOff>134408</xdr:rowOff>
    </xdr:to>
    <xdr:pic>
      <xdr:nvPicPr>
        <xdr:cNvPr id="189" name="Picture 188">
          <a:extLst>
            <a:ext uri="{FF2B5EF4-FFF2-40B4-BE49-F238E27FC236}">
              <a16:creationId xmlns:a16="http://schemas.microsoft.com/office/drawing/2014/main" id="{75F59601-E1EE-D347-8B4A-8CAE6A0AA0F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221259" y="442383"/>
          <a:ext cx="499534" cy="644525"/>
        </a:xfrm>
        <a:prstGeom prst="rect">
          <a:avLst/>
        </a:prstGeom>
        <a:noFill/>
        <a:ln>
          <a:noFill/>
        </a:ln>
        <a:effectLst>
          <a:outerShdw blurRad="292100" dist="139700" dir="2700000" algn="tl" rotWithShape="0">
            <a:srgbClr val="333333">
              <a:alpha val="65000"/>
            </a:srgbClr>
          </a:outerShdw>
        </a:effectLst>
      </xdr:spPr>
    </xdr:pic>
    <xdr:clientData/>
  </xdr:twoCellAnchor>
  <xdr:twoCellAnchor editAs="absolute">
    <xdr:from>
      <xdr:col>13</xdr:col>
      <xdr:colOff>50342</xdr:colOff>
      <xdr:row>2</xdr:row>
      <xdr:rowOff>78845</xdr:rowOff>
    </xdr:from>
    <xdr:to>
      <xdr:col>14</xdr:col>
      <xdr:colOff>50342</xdr:colOff>
      <xdr:row>5</xdr:row>
      <xdr:rowOff>116945</xdr:rowOff>
    </xdr:to>
    <xdr:pic>
      <xdr:nvPicPr>
        <xdr:cNvPr id="204" name="Picture 203">
          <a:extLst>
            <a:ext uri="{FF2B5EF4-FFF2-40B4-BE49-F238E27FC236}">
              <a16:creationId xmlns:a16="http://schemas.microsoft.com/office/drawing/2014/main" id="{D8EBA86C-13FA-9074-024E-40AAEBE4CA3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372517" y="459845"/>
          <a:ext cx="613833" cy="6096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15</xdr:col>
      <xdr:colOff>38122</xdr:colOff>
      <xdr:row>2</xdr:row>
      <xdr:rowOff>78845</xdr:rowOff>
    </xdr:from>
    <xdr:to>
      <xdr:col>16</xdr:col>
      <xdr:colOff>53997</xdr:colOff>
      <xdr:row>5</xdr:row>
      <xdr:rowOff>116945</xdr:rowOff>
    </xdr:to>
    <xdr:pic>
      <xdr:nvPicPr>
        <xdr:cNvPr id="205" name="Picture 204">
          <a:extLst>
            <a:ext uri="{FF2B5EF4-FFF2-40B4-BE49-F238E27FC236}">
              <a16:creationId xmlns:a16="http://schemas.microsoft.com/office/drawing/2014/main" id="{A44346AB-83D5-E2C9-B1E7-CF0F191EFD9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584789" y="459845"/>
          <a:ext cx="626533" cy="6096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17</xdr:col>
      <xdr:colOff>259424</xdr:colOff>
      <xdr:row>2</xdr:row>
      <xdr:rowOff>64558</xdr:rowOff>
    </xdr:from>
    <xdr:to>
      <xdr:col>18</xdr:col>
      <xdr:colOff>132424</xdr:colOff>
      <xdr:row>5</xdr:row>
      <xdr:rowOff>134408</xdr:rowOff>
    </xdr:to>
    <xdr:pic>
      <xdr:nvPicPr>
        <xdr:cNvPr id="206" name="Picture 205">
          <a:extLst>
            <a:ext uri="{FF2B5EF4-FFF2-40B4-BE49-F238E27FC236}">
              <a16:creationId xmlns:a16="http://schemas.microsoft.com/office/drawing/2014/main" id="{04465A56-9D79-3955-E10C-8A1D4D372D0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036932" y="442383"/>
          <a:ext cx="483659"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23</xdr:col>
      <xdr:colOff>63510</xdr:colOff>
      <xdr:row>2</xdr:row>
      <xdr:rowOff>64558</xdr:rowOff>
    </xdr:from>
    <xdr:to>
      <xdr:col>23</xdr:col>
      <xdr:colOff>550696</xdr:colOff>
      <xdr:row>5</xdr:row>
      <xdr:rowOff>134408</xdr:rowOff>
    </xdr:to>
    <xdr:pic>
      <xdr:nvPicPr>
        <xdr:cNvPr id="790" name="Picture 206">
          <a:extLst>
            <a:ext uri="{FF2B5EF4-FFF2-40B4-BE49-F238E27FC236}">
              <a16:creationId xmlns:a16="http://schemas.microsoft.com/office/drawing/2014/main" id="{3A469B8B-E3B4-56A8-81B4-79FA7917686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517668" y="442383"/>
          <a:ext cx="490361"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21</xdr:col>
      <xdr:colOff>45518</xdr:colOff>
      <xdr:row>2</xdr:row>
      <xdr:rowOff>64558</xdr:rowOff>
    </xdr:from>
    <xdr:to>
      <xdr:col>21</xdr:col>
      <xdr:colOff>526354</xdr:colOff>
      <xdr:row>5</xdr:row>
      <xdr:rowOff>134408</xdr:rowOff>
    </xdr:to>
    <xdr:pic>
      <xdr:nvPicPr>
        <xdr:cNvPr id="789" name="Picture 207">
          <a:extLst>
            <a:ext uri="{FF2B5EF4-FFF2-40B4-BE49-F238E27FC236}">
              <a16:creationId xmlns:a16="http://schemas.microsoft.com/office/drawing/2014/main" id="{8C1E7D10-0182-4549-B4B7-BB428D84C26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272010" y="442383"/>
          <a:ext cx="487186"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2380</xdr:colOff>
      <xdr:row>12</xdr:row>
      <xdr:rowOff>111302</xdr:rowOff>
    </xdr:from>
    <xdr:to>
      <xdr:col>12</xdr:col>
      <xdr:colOff>361949</xdr:colOff>
      <xdr:row>14</xdr:row>
      <xdr:rowOff>107422</xdr:rowOff>
    </xdr:to>
    <xdr:sp macro="" textlink="">
      <xdr:nvSpPr>
        <xdr:cNvPr id="11" name="Rectangle 178">
          <a:extLst>
            <a:ext uri="{FF2B5EF4-FFF2-40B4-BE49-F238E27FC236}">
              <a16:creationId xmlns:a16="http://schemas.microsoft.com/office/drawing/2014/main" id="{0449DEC3-FF6B-449E-9566-B3C8BB633D48}"/>
            </a:ext>
          </a:extLst>
        </xdr:cNvPr>
        <xdr:cNvSpPr/>
      </xdr:nvSpPr>
      <xdr:spPr>
        <a:xfrm>
          <a:off x="4667249" y="2406827"/>
          <a:ext cx="7172325" cy="37712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Testing</a:t>
          </a:r>
          <a:endParaRPr lang="en-US" sz="1800" b="1" baseline="0"/>
        </a:p>
      </xdr:txBody>
    </xdr:sp>
    <xdr:clientData/>
  </xdr:twoCellAnchor>
  <xdr:twoCellAnchor editAs="absolute">
    <xdr:from>
      <xdr:col>12</xdr:col>
      <xdr:colOff>390525</xdr:colOff>
      <xdr:row>12</xdr:row>
      <xdr:rowOff>115182</xdr:rowOff>
    </xdr:from>
    <xdr:to>
      <xdr:col>16</xdr:col>
      <xdr:colOff>401461</xdr:colOff>
      <xdr:row>14</xdr:row>
      <xdr:rowOff>106716</xdr:rowOff>
    </xdr:to>
    <xdr:sp macro="" textlink="">
      <xdr:nvSpPr>
        <xdr:cNvPr id="5" name="Rectangle 180">
          <a:extLst>
            <a:ext uri="{FF2B5EF4-FFF2-40B4-BE49-F238E27FC236}">
              <a16:creationId xmlns:a16="http://schemas.microsoft.com/office/drawing/2014/main" id="{8EF8BEEE-7C7E-4424-84C4-AC7D03E21E8C}"/>
            </a:ext>
          </a:extLst>
        </xdr:cNvPr>
        <xdr:cNvSpPr/>
      </xdr:nvSpPr>
      <xdr:spPr>
        <a:xfrm>
          <a:off x="11868150" y="2410707"/>
          <a:ext cx="2449336" cy="372534"/>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UAT</a:t>
          </a:r>
          <a:endParaRPr lang="en-US" sz="1800" b="1" baseline="0"/>
        </a:p>
      </xdr:txBody>
    </xdr:sp>
    <xdr:clientData/>
  </xdr:twoCellAnchor>
  <xdr:twoCellAnchor editAs="absolute">
    <xdr:from>
      <xdr:col>16</xdr:col>
      <xdr:colOff>506588</xdr:colOff>
      <xdr:row>12</xdr:row>
      <xdr:rowOff>115182</xdr:rowOff>
    </xdr:from>
    <xdr:to>
      <xdr:col>18</xdr:col>
      <xdr:colOff>506417</xdr:colOff>
      <xdr:row>14</xdr:row>
      <xdr:rowOff>106716</xdr:rowOff>
    </xdr:to>
    <xdr:sp macro="" textlink="">
      <xdr:nvSpPr>
        <xdr:cNvPr id="13" name="Rectangle 181">
          <a:extLst>
            <a:ext uri="{FF2B5EF4-FFF2-40B4-BE49-F238E27FC236}">
              <a16:creationId xmlns:a16="http://schemas.microsoft.com/office/drawing/2014/main" id="{DDA733A3-E14C-4D54-8C67-B4580F2C1B29}"/>
            </a:ext>
          </a:extLst>
        </xdr:cNvPr>
        <xdr:cNvSpPr/>
      </xdr:nvSpPr>
      <xdr:spPr>
        <a:xfrm>
          <a:off x="14660738" y="2411765"/>
          <a:ext cx="1227496" cy="366184"/>
        </a:xfrm>
        <a:prstGeom prst="rect">
          <a:avLst/>
        </a:prstGeom>
        <a:gradFill flip="none" rotWithShape="1">
          <a:gsLst>
            <a:gs pos="0">
              <a:srgbClr val="4F4640"/>
            </a:gs>
            <a:gs pos="48000">
              <a:srgbClr val="88796E"/>
            </a:gs>
            <a:gs pos="100000">
              <a:srgbClr val="BEB4AE"/>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Prod</a:t>
          </a:r>
        </a:p>
      </xdr:txBody>
    </xdr:sp>
    <xdr:clientData/>
  </xdr:twoCellAnchor>
  <xdr:twoCellAnchor editAs="absolute">
    <xdr:from>
      <xdr:col>20</xdr:col>
      <xdr:colOff>268818</xdr:colOff>
      <xdr:row>12</xdr:row>
      <xdr:rowOff>69145</xdr:rowOff>
    </xdr:from>
    <xdr:to>
      <xdr:col>24</xdr:col>
      <xdr:colOff>295275</xdr:colOff>
      <xdr:row>14</xdr:row>
      <xdr:rowOff>54329</xdr:rowOff>
    </xdr:to>
    <xdr:sp macro="" textlink="">
      <xdr:nvSpPr>
        <xdr:cNvPr id="24" name="Rectangle 70">
          <a:extLst>
            <a:ext uri="{FF2B5EF4-FFF2-40B4-BE49-F238E27FC236}">
              <a16:creationId xmlns:a16="http://schemas.microsoft.com/office/drawing/2014/main" id="{EE6A540D-A904-4E18-8A6B-400E9A5D3943}"/>
            </a:ext>
          </a:extLst>
        </xdr:cNvPr>
        <xdr:cNvSpPr/>
      </xdr:nvSpPr>
      <xdr:spPr>
        <a:xfrm>
          <a:off x="16623243" y="2364670"/>
          <a:ext cx="2464857" cy="366184"/>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Defects</a:t>
          </a:r>
        </a:p>
      </xdr:txBody>
    </xdr:sp>
    <xdr:clientData/>
  </xdr:twoCellAnchor>
  <xdr:twoCellAnchor editAs="absolute">
    <xdr:from>
      <xdr:col>4</xdr:col>
      <xdr:colOff>59972</xdr:colOff>
      <xdr:row>5</xdr:row>
      <xdr:rowOff>38800</xdr:rowOff>
    </xdr:from>
    <xdr:to>
      <xdr:col>4</xdr:col>
      <xdr:colOff>1260122</xdr:colOff>
      <xdr:row>9</xdr:row>
      <xdr:rowOff>6194</xdr:rowOff>
    </xdr:to>
    <xdr:sp macro="" textlink="">
      <xdr:nvSpPr>
        <xdr:cNvPr id="221" name="TextBox 9">
          <a:extLst>
            <a:ext uri="{FF2B5EF4-FFF2-40B4-BE49-F238E27FC236}">
              <a16:creationId xmlns:a16="http://schemas.microsoft.com/office/drawing/2014/main" id="{B270CD27-8CBF-4170-96C1-964A01249454}"/>
            </a:ext>
          </a:extLst>
        </xdr:cNvPr>
        <xdr:cNvSpPr txBox="1"/>
      </xdr:nvSpPr>
      <xdr:spPr>
        <a:xfrm>
          <a:off x="4737805" y="991300"/>
          <a:ext cx="1200150" cy="712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Data</a:t>
          </a:r>
          <a:r>
            <a:rPr lang="en-US" sz="1400" b="1" baseline="0">
              <a:latin typeface="+mn-lt"/>
            </a:rPr>
            <a:t> Landing Testing Complete</a:t>
          </a:r>
          <a:endParaRPr lang="en-US" sz="1400" b="1">
            <a:latin typeface="+mn-lt"/>
          </a:endParaRPr>
        </a:p>
      </xdr:txBody>
    </xdr:sp>
    <xdr:clientData/>
  </xdr:twoCellAnchor>
  <xdr:twoCellAnchor editAs="absolute">
    <xdr:from>
      <xdr:col>4</xdr:col>
      <xdr:colOff>1231194</xdr:colOff>
      <xdr:row>5</xdr:row>
      <xdr:rowOff>21172</xdr:rowOff>
    </xdr:from>
    <xdr:to>
      <xdr:col>4</xdr:col>
      <xdr:colOff>2417586</xdr:colOff>
      <xdr:row>9</xdr:row>
      <xdr:rowOff>56449</xdr:rowOff>
    </xdr:to>
    <xdr:sp macro="" textlink="">
      <xdr:nvSpPr>
        <xdr:cNvPr id="208" name="TextBox 10">
          <a:extLst>
            <a:ext uri="{FF2B5EF4-FFF2-40B4-BE49-F238E27FC236}">
              <a16:creationId xmlns:a16="http://schemas.microsoft.com/office/drawing/2014/main" id="{4C595400-FC60-4414-BD83-5FFB7B9921C9}"/>
            </a:ext>
          </a:extLst>
        </xdr:cNvPr>
        <xdr:cNvSpPr txBox="1"/>
      </xdr:nvSpPr>
      <xdr:spPr>
        <a:xfrm>
          <a:off x="5909027" y="973672"/>
          <a:ext cx="1186392" cy="797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Data</a:t>
          </a:r>
          <a:r>
            <a:rPr lang="en-US" sz="1400" b="1" baseline="0">
              <a:latin typeface="+mn-lt"/>
            </a:rPr>
            <a:t> Validated by Business</a:t>
          </a:r>
          <a:endParaRPr lang="en-US" sz="1400" b="1">
            <a:latin typeface="+mn-lt"/>
          </a:endParaRPr>
        </a:p>
      </xdr:txBody>
    </xdr:sp>
    <xdr:clientData/>
  </xdr:twoCellAnchor>
  <xdr:twoCellAnchor editAs="absolute">
    <xdr:from>
      <xdr:col>4</xdr:col>
      <xdr:colOff>2397477</xdr:colOff>
      <xdr:row>5</xdr:row>
      <xdr:rowOff>130175</xdr:rowOff>
    </xdr:from>
    <xdr:to>
      <xdr:col>6</xdr:col>
      <xdr:colOff>387702</xdr:colOff>
      <xdr:row>8</xdr:row>
      <xdr:rowOff>57583</xdr:rowOff>
    </xdr:to>
    <xdr:sp macro="" textlink="">
      <xdr:nvSpPr>
        <xdr:cNvPr id="229" name="TextBox 12">
          <a:extLst>
            <a:ext uri="{FF2B5EF4-FFF2-40B4-BE49-F238E27FC236}">
              <a16:creationId xmlns:a16="http://schemas.microsoft.com/office/drawing/2014/main" id="{76102E7F-6C5D-4E7B-BB5D-C29A251BDC6C}"/>
            </a:ext>
          </a:extLst>
        </xdr:cNvPr>
        <xdr:cNvSpPr txBox="1"/>
      </xdr:nvSpPr>
      <xdr:spPr>
        <a:xfrm>
          <a:off x="7068960" y="1079500"/>
          <a:ext cx="1231900" cy="502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Unit Testing Complete</a:t>
          </a:r>
        </a:p>
      </xdr:txBody>
    </xdr:sp>
    <xdr:clientData/>
  </xdr:twoCellAnchor>
  <xdr:twoCellAnchor editAs="absolute">
    <xdr:from>
      <xdr:col>6</xdr:col>
      <xdr:colOff>455084</xdr:colOff>
      <xdr:row>5</xdr:row>
      <xdr:rowOff>73371</xdr:rowOff>
    </xdr:from>
    <xdr:to>
      <xdr:col>8</xdr:col>
      <xdr:colOff>434975</xdr:colOff>
      <xdr:row>9</xdr:row>
      <xdr:rowOff>12509</xdr:rowOff>
    </xdr:to>
    <xdr:sp macro="" textlink="">
      <xdr:nvSpPr>
        <xdr:cNvPr id="245" name="TextBox 13">
          <a:extLst>
            <a:ext uri="{FF2B5EF4-FFF2-40B4-BE49-F238E27FC236}">
              <a16:creationId xmlns:a16="http://schemas.microsoft.com/office/drawing/2014/main" id="{80659445-D636-4956-8A70-1A12CB06E45A}"/>
            </a:ext>
          </a:extLst>
        </xdr:cNvPr>
        <xdr:cNvSpPr txBox="1"/>
      </xdr:nvSpPr>
      <xdr:spPr>
        <a:xfrm>
          <a:off x="8365067" y="1019521"/>
          <a:ext cx="1213908" cy="7106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Equation</a:t>
          </a:r>
          <a:r>
            <a:rPr lang="en-US" sz="1400" b="1" baseline="0">
              <a:latin typeface="+mn-lt"/>
            </a:rPr>
            <a:t> Testing Complete</a:t>
          </a:r>
          <a:endParaRPr lang="en-US" sz="1400" b="1">
            <a:latin typeface="+mn-lt"/>
          </a:endParaRPr>
        </a:p>
      </xdr:txBody>
    </xdr:sp>
    <xdr:clientData/>
  </xdr:twoCellAnchor>
  <xdr:twoCellAnchor editAs="absolute">
    <xdr:from>
      <xdr:col>8</xdr:col>
      <xdr:colOff>474133</xdr:colOff>
      <xdr:row>5</xdr:row>
      <xdr:rowOff>87838</xdr:rowOff>
    </xdr:from>
    <xdr:to>
      <xdr:col>10</xdr:col>
      <xdr:colOff>292451</xdr:colOff>
      <xdr:row>9</xdr:row>
      <xdr:rowOff>36501</xdr:rowOff>
    </xdr:to>
    <xdr:sp macro="" textlink="">
      <xdr:nvSpPr>
        <xdr:cNvPr id="321" name="TextBox 14">
          <a:extLst>
            <a:ext uri="{FF2B5EF4-FFF2-40B4-BE49-F238E27FC236}">
              <a16:creationId xmlns:a16="http://schemas.microsoft.com/office/drawing/2014/main" id="{220969D5-1749-4CF4-BE77-F4394D890371}"/>
            </a:ext>
          </a:extLst>
        </xdr:cNvPr>
        <xdr:cNvSpPr txBox="1"/>
      </xdr:nvSpPr>
      <xdr:spPr>
        <a:xfrm>
          <a:off x="9611783" y="1037163"/>
          <a:ext cx="1239660" cy="7106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Business</a:t>
          </a:r>
          <a:r>
            <a:rPr lang="en-US" sz="1400" b="1" baseline="0">
              <a:latin typeface="+mn-lt"/>
            </a:rPr>
            <a:t> Rule Testing Complete</a:t>
          </a:r>
          <a:endParaRPr lang="en-US" sz="1400" b="1">
            <a:latin typeface="+mn-lt"/>
          </a:endParaRPr>
        </a:p>
      </xdr:txBody>
    </xdr:sp>
    <xdr:clientData/>
  </xdr:twoCellAnchor>
  <xdr:twoCellAnchor editAs="absolute">
    <xdr:from>
      <xdr:col>10</xdr:col>
      <xdr:colOff>305504</xdr:colOff>
      <xdr:row>5</xdr:row>
      <xdr:rowOff>144989</xdr:rowOff>
    </xdr:from>
    <xdr:to>
      <xdr:col>12</xdr:col>
      <xdr:colOff>397227</xdr:colOff>
      <xdr:row>8</xdr:row>
      <xdr:rowOff>155220</xdr:rowOff>
    </xdr:to>
    <xdr:sp macro="" textlink="">
      <xdr:nvSpPr>
        <xdr:cNvPr id="332" name="TextBox 15">
          <a:extLst>
            <a:ext uri="{FF2B5EF4-FFF2-40B4-BE49-F238E27FC236}">
              <a16:creationId xmlns:a16="http://schemas.microsoft.com/office/drawing/2014/main" id="{1F32BCC6-EFBF-4EDD-9FB7-89D5301F873D}"/>
            </a:ext>
          </a:extLst>
        </xdr:cNvPr>
        <xdr:cNvSpPr txBox="1"/>
      </xdr:nvSpPr>
      <xdr:spPr>
        <a:xfrm>
          <a:off x="10867671" y="1100664"/>
          <a:ext cx="1225198" cy="578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Ready for Pre-UAT</a:t>
          </a:r>
        </a:p>
      </xdr:txBody>
    </xdr:sp>
    <xdr:clientData/>
  </xdr:twoCellAnchor>
  <xdr:twoCellAnchor editAs="absolute">
    <xdr:from>
      <xdr:col>12</xdr:col>
      <xdr:colOff>409575</xdr:colOff>
      <xdr:row>6</xdr:row>
      <xdr:rowOff>67775</xdr:rowOff>
    </xdr:from>
    <xdr:to>
      <xdr:col>14</xdr:col>
      <xdr:colOff>371476</xdr:colOff>
      <xdr:row>7</xdr:row>
      <xdr:rowOff>178037</xdr:rowOff>
    </xdr:to>
    <xdr:sp macro="" textlink="">
      <xdr:nvSpPr>
        <xdr:cNvPr id="345" name="TextBox 17">
          <a:extLst>
            <a:ext uri="{FF2B5EF4-FFF2-40B4-BE49-F238E27FC236}">
              <a16:creationId xmlns:a16="http://schemas.microsoft.com/office/drawing/2014/main" id="{A4477F31-4335-4E50-91BF-3C5BDEE1B2BC}"/>
            </a:ext>
          </a:extLst>
        </xdr:cNvPr>
        <xdr:cNvSpPr txBox="1"/>
      </xdr:nvSpPr>
      <xdr:spPr>
        <a:xfrm>
          <a:off x="11887200" y="1210775"/>
          <a:ext cx="1181101" cy="3102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Pre-UAT</a:t>
          </a:r>
        </a:p>
      </xdr:txBody>
    </xdr:sp>
    <xdr:clientData/>
  </xdr:twoCellAnchor>
  <xdr:twoCellAnchor editAs="absolute">
    <xdr:from>
      <xdr:col>14</xdr:col>
      <xdr:colOff>390525</xdr:colOff>
      <xdr:row>6</xdr:row>
      <xdr:rowOff>67170</xdr:rowOff>
    </xdr:from>
    <xdr:to>
      <xdr:col>16</xdr:col>
      <xdr:colOff>409574</xdr:colOff>
      <xdr:row>7</xdr:row>
      <xdr:rowOff>178641</xdr:rowOff>
    </xdr:to>
    <xdr:sp macro="" textlink="">
      <xdr:nvSpPr>
        <xdr:cNvPr id="378" name="TextBox 18">
          <a:extLst>
            <a:ext uri="{FF2B5EF4-FFF2-40B4-BE49-F238E27FC236}">
              <a16:creationId xmlns:a16="http://schemas.microsoft.com/office/drawing/2014/main" id="{5D286BB3-6B92-4239-9A34-13887090B6FF}"/>
            </a:ext>
          </a:extLst>
        </xdr:cNvPr>
        <xdr:cNvSpPr txBox="1"/>
      </xdr:nvSpPr>
      <xdr:spPr>
        <a:xfrm>
          <a:off x="13087350" y="1210170"/>
          <a:ext cx="123824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UAT</a:t>
          </a:r>
        </a:p>
      </xdr:txBody>
    </xdr:sp>
    <xdr:clientData/>
  </xdr:twoCellAnchor>
  <xdr:twoCellAnchor editAs="absolute">
    <xdr:from>
      <xdr:col>16</xdr:col>
      <xdr:colOff>416392</xdr:colOff>
      <xdr:row>6</xdr:row>
      <xdr:rowOff>67171</xdr:rowOff>
    </xdr:from>
    <xdr:to>
      <xdr:col>18</xdr:col>
      <xdr:colOff>542926</xdr:colOff>
      <xdr:row>7</xdr:row>
      <xdr:rowOff>178642</xdr:rowOff>
    </xdr:to>
    <xdr:sp macro="" textlink="">
      <xdr:nvSpPr>
        <xdr:cNvPr id="375" name="TextBox 19">
          <a:extLst>
            <a:ext uri="{FF2B5EF4-FFF2-40B4-BE49-F238E27FC236}">
              <a16:creationId xmlns:a16="http://schemas.microsoft.com/office/drawing/2014/main" id="{CBF27380-8321-478C-9EF8-DC45269C62B7}"/>
            </a:ext>
          </a:extLst>
        </xdr:cNvPr>
        <xdr:cNvSpPr txBox="1"/>
      </xdr:nvSpPr>
      <xdr:spPr>
        <a:xfrm>
          <a:off x="14332417" y="1210171"/>
          <a:ext cx="134573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In Production</a:t>
          </a:r>
        </a:p>
      </xdr:txBody>
    </xdr:sp>
    <xdr:clientData/>
  </xdr:twoCellAnchor>
  <xdr:twoCellAnchor editAs="absolute">
    <xdr:from>
      <xdr:col>20</xdr:col>
      <xdr:colOff>301626</xdr:colOff>
      <xdr:row>5</xdr:row>
      <xdr:rowOff>133350</xdr:rowOff>
    </xdr:from>
    <xdr:to>
      <xdr:col>22</xdr:col>
      <xdr:colOff>238126</xdr:colOff>
      <xdr:row>9</xdr:row>
      <xdr:rowOff>87361</xdr:rowOff>
    </xdr:to>
    <xdr:sp macro="" textlink="">
      <xdr:nvSpPr>
        <xdr:cNvPr id="110" name="TextBox 208">
          <a:extLst>
            <a:ext uri="{FF2B5EF4-FFF2-40B4-BE49-F238E27FC236}">
              <a16:creationId xmlns:a16="http://schemas.microsoft.com/office/drawing/2014/main" id="{38D7BA36-E15E-4DED-AFEF-28E2BEEE4360}"/>
            </a:ext>
          </a:extLst>
        </xdr:cNvPr>
        <xdr:cNvSpPr txBox="1"/>
      </xdr:nvSpPr>
      <xdr:spPr>
        <a:xfrm>
          <a:off x="16656051" y="1085850"/>
          <a:ext cx="1155700" cy="7160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latin typeface="+mn-lt"/>
            </a:rPr>
            <a:t>Defects</a:t>
          </a:r>
        </a:p>
        <a:p>
          <a:pPr algn="ctr"/>
          <a:r>
            <a:rPr lang="en-US" sz="1400" b="1">
              <a:latin typeface="+mn-lt"/>
            </a:rPr>
            <a:t>Project/T&amp;I Issue</a:t>
          </a:r>
          <a:br>
            <a:rPr lang="en-US" sz="1400" b="1">
              <a:latin typeface="+mn-lt"/>
            </a:rPr>
          </a:br>
          <a:endParaRPr lang="en-US" sz="1400" b="1">
            <a:latin typeface="+mn-lt"/>
          </a:endParaRPr>
        </a:p>
      </xdr:txBody>
    </xdr:sp>
    <xdr:clientData/>
  </xdr:twoCellAnchor>
  <xdr:twoCellAnchor editAs="absolute">
    <xdr:from>
      <xdr:col>22</xdr:col>
      <xdr:colOff>221544</xdr:colOff>
      <xdr:row>5</xdr:row>
      <xdr:rowOff>112536</xdr:rowOff>
    </xdr:from>
    <xdr:to>
      <xdr:col>24</xdr:col>
      <xdr:colOff>342900</xdr:colOff>
      <xdr:row>9</xdr:row>
      <xdr:rowOff>133575</xdr:rowOff>
    </xdr:to>
    <xdr:sp macro="" textlink="">
      <xdr:nvSpPr>
        <xdr:cNvPr id="109" name="TextBox 210">
          <a:extLst>
            <a:ext uri="{FF2B5EF4-FFF2-40B4-BE49-F238E27FC236}">
              <a16:creationId xmlns:a16="http://schemas.microsoft.com/office/drawing/2014/main" id="{EAF8DD65-DAF6-4E9C-A358-4C4E7696E550}"/>
            </a:ext>
          </a:extLst>
        </xdr:cNvPr>
        <xdr:cNvSpPr txBox="1"/>
      </xdr:nvSpPr>
      <xdr:spPr>
        <a:xfrm>
          <a:off x="17795169" y="1065036"/>
          <a:ext cx="1340556" cy="783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latin typeface="+mn-lt"/>
            </a:rPr>
            <a:t>Defects</a:t>
          </a:r>
        </a:p>
        <a:p>
          <a:pPr algn="ctr"/>
          <a:r>
            <a:rPr lang="en-US" sz="1400" b="1">
              <a:latin typeface="+mn-lt"/>
            </a:rPr>
            <a:t>Source Data Issue</a:t>
          </a:r>
          <a:br>
            <a:rPr lang="en-US" sz="1400" b="1">
              <a:latin typeface="+mn-lt"/>
            </a:rPr>
          </a:br>
          <a:endParaRPr lang="en-US" sz="1400" b="1">
            <a:latin typeface="+mn-lt"/>
          </a:endParaRPr>
        </a:p>
      </xdr:txBody>
    </xdr:sp>
    <xdr:clientData/>
  </xdr:twoCellAnchor>
  <xdr:twoCellAnchor editAs="absolute">
    <xdr:from>
      <xdr:col>23</xdr:col>
      <xdr:colOff>140882</xdr:colOff>
      <xdr:row>9</xdr:row>
      <xdr:rowOff>116407</xdr:rowOff>
    </xdr:from>
    <xdr:to>
      <xdr:col>23</xdr:col>
      <xdr:colOff>435398</xdr:colOff>
      <xdr:row>10</xdr:row>
      <xdr:rowOff>164032</xdr:rowOff>
    </xdr:to>
    <xdr:sp macro="" textlink="">
      <xdr:nvSpPr>
        <xdr:cNvPr id="14" name="Arrow: Up 13">
          <a:extLst>
            <a:ext uri="{FF2B5EF4-FFF2-40B4-BE49-F238E27FC236}">
              <a16:creationId xmlns:a16="http://schemas.microsoft.com/office/drawing/2014/main" id="{BBB640AB-B89F-48CF-B13E-DA3129C0F013}"/>
            </a:ext>
          </a:extLst>
        </xdr:cNvPr>
        <xdr:cNvSpPr/>
      </xdr:nvSpPr>
      <xdr:spPr>
        <a:xfrm rot="5400000">
          <a:off x="18352302" y="1802712"/>
          <a:ext cx="238125" cy="294516"/>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516864</xdr:colOff>
      <xdr:row>9</xdr:row>
      <xdr:rowOff>80656</xdr:rowOff>
    </xdr:from>
    <xdr:to>
      <xdr:col>8</xdr:col>
      <xdr:colOff>145654</xdr:colOff>
      <xdr:row>10</xdr:row>
      <xdr:rowOff>171673</xdr:rowOff>
    </xdr:to>
    <xdr:sp macro="" textlink="">
      <xdr:nvSpPr>
        <xdr:cNvPr id="25" name="Up Arrow 14">
          <a:extLst>
            <a:ext uri="{FF2B5EF4-FFF2-40B4-BE49-F238E27FC236}">
              <a16:creationId xmlns:a16="http://schemas.microsoft.com/office/drawing/2014/main" id="{F19F012E-A4D6-4E48-AC4F-42C16653D1B3}"/>
            </a:ext>
            <a:ext uri="{147F2762-F138-4A5C-976F-8EAC2B608ADB}">
              <a16:predDERef xmlns:a16="http://schemas.microsoft.com/office/drawing/2014/main" pred="{BBB640AB-B89F-48CF-B13E-DA3129C0F013}"/>
            </a:ext>
          </a:extLst>
        </xdr:cNvPr>
        <xdr:cNvSpPr/>
      </xdr:nvSpPr>
      <xdr:spPr>
        <a:xfrm>
          <a:off x="9032214" y="1795156"/>
          <a:ext cx="238390" cy="281517"/>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9</xdr:col>
      <xdr:colOff>532738</xdr:colOff>
      <xdr:row>9</xdr:row>
      <xdr:rowOff>79068</xdr:rowOff>
    </xdr:from>
    <xdr:to>
      <xdr:col>10</xdr:col>
      <xdr:colOff>69453</xdr:colOff>
      <xdr:row>10</xdr:row>
      <xdr:rowOff>173260</xdr:rowOff>
    </xdr:to>
    <xdr:sp macro="" textlink="">
      <xdr:nvSpPr>
        <xdr:cNvPr id="34" name="Up Arrow 17">
          <a:extLst>
            <a:ext uri="{FF2B5EF4-FFF2-40B4-BE49-F238E27FC236}">
              <a16:creationId xmlns:a16="http://schemas.microsoft.com/office/drawing/2014/main" id="{8E594BDB-F9CF-4AB7-A6AA-3EE1012BADFA}"/>
            </a:ext>
            <a:ext uri="{147F2762-F138-4A5C-976F-8EAC2B608ADB}">
              <a16:predDERef xmlns:a16="http://schemas.microsoft.com/office/drawing/2014/main" pred="{806E4E6C-57A9-426A-9CFD-59EAA0B34B33}"/>
            </a:ext>
          </a:extLst>
        </xdr:cNvPr>
        <xdr:cNvSpPr/>
      </xdr:nvSpPr>
      <xdr:spPr>
        <a:xfrm rot="10800000">
          <a:off x="10267288" y="1793568"/>
          <a:ext cx="241565" cy="284692"/>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21</xdr:col>
      <xdr:colOff>171450</xdr:colOff>
      <xdr:row>9</xdr:row>
      <xdr:rowOff>104775</xdr:rowOff>
    </xdr:from>
    <xdr:to>
      <xdr:col>21</xdr:col>
      <xdr:colOff>458556</xdr:colOff>
      <xdr:row>10</xdr:row>
      <xdr:rowOff>136525</xdr:rowOff>
    </xdr:to>
    <xdr:sp macro="" textlink="">
      <xdr:nvSpPr>
        <xdr:cNvPr id="43" name="Up Arrow 18">
          <a:extLst>
            <a:ext uri="{FF2B5EF4-FFF2-40B4-BE49-F238E27FC236}">
              <a16:creationId xmlns:a16="http://schemas.microsoft.com/office/drawing/2014/main" id="{02834DF8-DF34-471C-BF90-C5E481F39732}"/>
            </a:ext>
            <a:ext uri="{147F2762-F138-4A5C-976F-8EAC2B608ADB}">
              <a16:predDERef xmlns:a16="http://schemas.microsoft.com/office/drawing/2014/main" pred="{8E594BDB-F9CF-4AB7-A6AA-3EE1012BADFA}"/>
            </a:ext>
          </a:extLst>
        </xdr:cNvPr>
        <xdr:cNvSpPr/>
      </xdr:nvSpPr>
      <xdr:spPr>
        <a:xfrm rot="5400000">
          <a:off x="17167903" y="1701122"/>
          <a:ext cx="222250" cy="287106"/>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21</xdr:col>
      <xdr:colOff>552450</xdr:colOff>
      <xdr:row>8</xdr:row>
      <xdr:rowOff>142875</xdr:rowOff>
    </xdr:from>
    <xdr:to>
      <xdr:col>22</xdr:col>
      <xdr:colOff>366625</xdr:colOff>
      <xdr:row>11</xdr:row>
      <xdr:rowOff>1587</xdr:rowOff>
    </xdr:to>
    <xdr:sp macro="" textlink="$AE$24">
      <xdr:nvSpPr>
        <xdr:cNvPr id="48" name="TextBox 19">
          <a:extLst>
            <a:ext uri="{FF2B5EF4-FFF2-40B4-BE49-F238E27FC236}">
              <a16:creationId xmlns:a16="http://schemas.microsoft.com/office/drawing/2014/main" id="{A9A71C21-DC4D-4F24-985F-8A9CF508F7BA}"/>
            </a:ext>
            <a:ext uri="{147F2762-F138-4A5C-976F-8EAC2B608ADB}">
              <a16:predDERef xmlns:a16="http://schemas.microsoft.com/office/drawing/2014/main" pred="{02834DF8-DF34-471C-BF90-C5E481F39732}"/>
            </a:ext>
          </a:extLst>
        </xdr:cNvPr>
        <xdr:cNvSpPr txBox="1"/>
      </xdr:nvSpPr>
      <xdr:spPr>
        <a:xfrm>
          <a:off x="17516475" y="1590675"/>
          <a:ext cx="423775" cy="420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fld id="{F057CFF0-FADF-4EAC-9634-9FBB3470C819}" type="TxLink">
            <a:rPr lang="en-US" sz="1100" b="0" i="0" u="none" strike="noStrike">
              <a:solidFill>
                <a:srgbClr val="000000"/>
              </a:solidFill>
              <a:latin typeface="Calibri"/>
              <a:cs typeface="Calibri"/>
            </a:rPr>
            <a:pPr/>
            <a:t>-</a:t>
          </a:fld>
          <a:endParaRPr lang="en-US" sz="1100"/>
        </a:p>
      </xdr:txBody>
    </xdr:sp>
    <xdr:clientData/>
  </xdr:twoCellAnchor>
  <xdr:twoCellAnchor>
    <xdr:from>
      <xdr:col>5</xdr:col>
      <xdr:colOff>678789</xdr:colOff>
      <xdr:row>9</xdr:row>
      <xdr:rowOff>90181</xdr:rowOff>
    </xdr:from>
    <xdr:to>
      <xdr:col>6</xdr:col>
      <xdr:colOff>117079</xdr:colOff>
      <xdr:row>10</xdr:row>
      <xdr:rowOff>181198</xdr:rowOff>
    </xdr:to>
    <xdr:sp macro="" textlink="">
      <xdr:nvSpPr>
        <xdr:cNvPr id="9" name="Up Arrow 14">
          <a:extLst>
            <a:ext uri="{FF2B5EF4-FFF2-40B4-BE49-F238E27FC236}">
              <a16:creationId xmlns:a16="http://schemas.microsoft.com/office/drawing/2014/main" id="{47523336-7C04-4FB4-8D1E-D4EFB6B03E86}"/>
            </a:ext>
            <a:ext uri="{147F2762-F138-4A5C-976F-8EAC2B608ADB}">
              <a16:predDERef xmlns:a16="http://schemas.microsoft.com/office/drawing/2014/main" pred="{BBB640AB-B89F-48CF-B13E-DA3129C0F013}"/>
            </a:ext>
          </a:extLst>
        </xdr:cNvPr>
        <xdr:cNvSpPr/>
      </xdr:nvSpPr>
      <xdr:spPr>
        <a:xfrm>
          <a:off x="7784439" y="1804681"/>
          <a:ext cx="238390" cy="281517"/>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4</xdr:col>
      <xdr:colOff>664502</xdr:colOff>
      <xdr:row>9</xdr:row>
      <xdr:rowOff>66369</xdr:rowOff>
    </xdr:from>
    <xdr:to>
      <xdr:col>4</xdr:col>
      <xdr:colOff>900511</xdr:colOff>
      <xdr:row>10</xdr:row>
      <xdr:rowOff>157386</xdr:rowOff>
    </xdr:to>
    <xdr:sp macro="" textlink="">
      <xdr:nvSpPr>
        <xdr:cNvPr id="3" name="Up Arrow 14">
          <a:extLst>
            <a:ext uri="{FF2B5EF4-FFF2-40B4-BE49-F238E27FC236}">
              <a16:creationId xmlns:a16="http://schemas.microsoft.com/office/drawing/2014/main" id="{F12BF030-199A-46EA-8F7D-4CE02E6412D9}"/>
            </a:ext>
            <a:ext uri="{147F2762-F138-4A5C-976F-8EAC2B608ADB}">
              <a16:predDERef xmlns:a16="http://schemas.microsoft.com/office/drawing/2014/main" pred="{BBB640AB-B89F-48CF-B13E-DA3129C0F013}"/>
            </a:ext>
          </a:extLst>
        </xdr:cNvPr>
        <xdr:cNvSpPr/>
      </xdr:nvSpPr>
      <xdr:spPr>
        <a:xfrm>
          <a:off x="5319846" y="1780869"/>
          <a:ext cx="236009" cy="281517"/>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4</xdr:col>
      <xdr:colOff>1869281</xdr:colOff>
      <xdr:row>9</xdr:row>
      <xdr:rowOff>95250</xdr:rowOff>
    </xdr:from>
    <xdr:to>
      <xdr:col>4</xdr:col>
      <xdr:colOff>2105290</xdr:colOff>
      <xdr:row>10</xdr:row>
      <xdr:rowOff>186267</xdr:rowOff>
    </xdr:to>
    <xdr:sp macro="" textlink="">
      <xdr:nvSpPr>
        <xdr:cNvPr id="4" name="Up Arrow 14">
          <a:extLst>
            <a:ext uri="{FF2B5EF4-FFF2-40B4-BE49-F238E27FC236}">
              <a16:creationId xmlns:a16="http://schemas.microsoft.com/office/drawing/2014/main" id="{AF997D25-22D4-4F03-83FD-E22AF54C7BF6}"/>
            </a:ext>
            <a:ext uri="{147F2762-F138-4A5C-976F-8EAC2B608ADB}">
              <a16:predDERef xmlns:a16="http://schemas.microsoft.com/office/drawing/2014/main" pred="{BBB640AB-B89F-48CF-B13E-DA3129C0F013}"/>
            </a:ext>
          </a:extLst>
        </xdr:cNvPr>
        <xdr:cNvSpPr/>
      </xdr:nvSpPr>
      <xdr:spPr>
        <a:xfrm>
          <a:off x="6524625" y="1809750"/>
          <a:ext cx="236009" cy="281517"/>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11</xdr:col>
      <xdr:colOff>492256</xdr:colOff>
      <xdr:row>9</xdr:row>
      <xdr:rowOff>79068</xdr:rowOff>
    </xdr:from>
    <xdr:to>
      <xdr:col>12</xdr:col>
      <xdr:colOff>231377</xdr:colOff>
      <xdr:row>10</xdr:row>
      <xdr:rowOff>173260</xdr:rowOff>
    </xdr:to>
    <xdr:sp macro="" textlink="">
      <xdr:nvSpPr>
        <xdr:cNvPr id="16" name="Up Arrow 17">
          <a:extLst>
            <a:ext uri="{FF2B5EF4-FFF2-40B4-BE49-F238E27FC236}">
              <a16:creationId xmlns:a16="http://schemas.microsoft.com/office/drawing/2014/main" id="{02F5A5EF-8156-4BBB-A05B-0761145A044A}"/>
            </a:ext>
            <a:ext uri="{147F2762-F138-4A5C-976F-8EAC2B608ADB}">
              <a16:predDERef xmlns:a16="http://schemas.microsoft.com/office/drawing/2014/main" pred="{806E4E6C-57A9-426A-9CFD-59EAA0B34B33}"/>
            </a:ext>
          </a:extLst>
        </xdr:cNvPr>
        <xdr:cNvSpPr/>
      </xdr:nvSpPr>
      <xdr:spPr>
        <a:xfrm rot="10800000">
          <a:off x="11446006" y="1793568"/>
          <a:ext cx="239184" cy="284692"/>
        </a:xfrm>
        <a:prstGeom prst="star6">
          <a:avLst/>
        </a:prstGeom>
      </xdr:spPr>
      <xdr:style>
        <a:lnRef idx="0">
          <a:schemeClr val="accent4"/>
        </a:lnRef>
        <a:fillRef idx="3">
          <a:schemeClr val="accent4"/>
        </a:fillRef>
        <a:effectRef idx="3">
          <a:schemeClr val="accent4"/>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472434</xdr:colOff>
      <xdr:row>1</xdr:row>
      <xdr:rowOff>178594</xdr:rowOff>
    </xdr:from>
    <xdr:to>
      <xdr:col>10</xdr:col>
      <xdr:colOff>247573</xdr:colOff>
      <xdr:row>12</xdr:row>
      <xdr:rowOff>35719</xdr:rowOff>
    </xdr:to>
    <xdr:sp macro="" textlink="">
      <xdr:nvSpPr>
        <xdr:cNvPr id="2" name="Rectangle 1">
          <a:extLst>
            <a:ext uri="{FF2B5EF4-FFF2-40B4-BE49-F238E27FC236}">
              <a16:creationId xmlns:a16="http://schemas.microsoft.com/office/drawing/2014/main" id="{51390F29-2E5E-4551-9184-A0C25CCE2A41}"/>
            </a:ext>
          </a:extLst>
        </xdr:cNvPr>
        <xdr:cNvSpPr/>
      </xdr:nvSpPr>
      <xdr:spPr>
        <a:xfrm>
          <a:off x="9603734" y="378619"/>
          <a:ext cx="1089589" cy="195580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4</xdr:col>
      <xdr:colOff>498475</xdr:colOff>
      <xdr:row>38</xdr:row>
      <xdr:rowOff>153458</xdr:rowOff>
    </xdr:from>
    <xdr:to>
      <xdr:col>21</xdr:col>
      <xdr:colOff>93516</xdr:colOff>
      <xdr:row>86</xdr:row>
      <xdr:rowOff>9525</xdr:rowOff>
    </xdr:to>
    <xdr:pic>
      <xdr:nvPicPr>
        <xdr:cNvPr id="3" name="Picture 2">
          <a:extLst>
            <a:ext uri="{FF2B5EF4-FFF2-40B4-BE49-F238E27FC236}">
              <a16:creationId xmlns:a16="http://schemas.microsoft.com/office/drawing/2014/main" id="{5C6650B7-12A4-4626-AD35-A05DA1330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65725" y="8745008"/>
          <a:ext cx="11891816" cy="90000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16549</xdr:colOff>
      <xdr:row>1</xdr:row>
      <xdr:rowOff>178594</xdr:rowOff>
    </xdr:from>
    <xdr:to>
      <xdr:col>4</xdr:col>
      <xdr:colOff>1214794</xdr:colOff>
      <xdr:row>12</xdr:row>
      <xdr:rowOff>35719</xdr:rowOff>
    </xdr:to>
    <xdr:sp macro="" textlink="">
      <xdr:nvSpPr>
        <xdr:cNvPr id="4" name="Rectangle 3">
          <a:extLst>
            <a:ext uri="{FF2B5EF4-FFF2-40B4-BE49-F238E27FC236}">
              <a16:creationId xmlns:a16="http://schemas.microsoft.com/office/drawing/2014/main" id="{5BE653CE-BFF6-4A25-9CEA-E8281FDA8585}"/>
            </a:ext>
          </a:extLst>
        </xdr:cNvPr>
        <xdr:cNvSpPr/>
      </xdr:nvSpPr>
      <xdr:spPr>
        <a:xfrm>
          <a:off x="4690149" y="378619"/>
          <a:ext cx="1198245" cy="195580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4</xdr:col>
      <xdr:colOff>57191</xdr:colOff>
      <xdr:row>9</xdr:row>
      <xdr:rowOff>43296</xdr:rowOff>
    </xdr:from>
    <xdr:to>
      <xdr:col>4</xdr:col>
      <xdr:colOff>796926</xdr:colOff>
      <xdr:row>11</xdr:row>
      <xdr:rowOff>25854</xdr:rowOff>
    </xdr:to>
    <xdr:sp macro="" textlink="$C$4">
      <xdr:nvSpPr>
        <xdr:cNvPr id="5" name="TextBox 139">
          <a:extLst>
            <a:ext uri="{FF2B5EF4-FFF2-40B4-BE49-F238E27FC236}">
              <a16:creationId xmlns:a16="http://schemas.microsoft.com/office/drawing/2014/main" id="{A5287382-BD5B-45B3-8300-D88448786856}"/>
            </a:ext>
          </a:extLst>
        </xdr:cNvPr>
        <xdr:cNvSpPr txBox="1"/>
      </xdr:nvSpPr>
      <xdr:spPr>
        <a:xfrm>
          <a:off x="4724441" y="1757796"/>
          <a:ext cx="739735"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23EAB48E-8719-48E2-A86B-8D6D5876CF31}"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4</xdr:col>
      <xdr:colOff>797719</xdr:colOff>
      <xdr:row>8</xdr:row>
      <xdr:rowOff>155461</xdr:rowOff>
    </xdr:from>
    <xdr:to>
      <xdr:col>4</xdr:col>
      <xdr:colOff>1215549</xdr:colOff>
      <xdr:row>10</xdr:row>
      <xdr:rowOff>128719</xdr:rowOff>
    </xdr:to>
    <xdr:sp macro="" textlink="$X$19">
      <xdr:nvSpPr>
        <xdr:cNvPr id="6" name="TextBox 5">
          <a:extLst>
            <a:ext uri="{FF2B5EF4-FFF2-40B4-BE49-F238E27FC236}">
              <a16:creationId xmlns:a16="http://schemas.microsoft.com/office/drawing/2014/main" id="{CA8FF4C4-9351-473C-ACEA-D8A78DF8AEAF}"/>
            </a:ext>
          </a:extLst>
        </xdr:cNvPr>
        <xdr:cNvSpPr txBox="1"/>
      </xdr:nvSpPr>
      <xdr:spPr>
        <a:xfrm>
          <a:off x="5471319" y="1679461"/>
          <a:ext cx="417830" cy="35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0B7F183-D24D-4EEF-B467-C8E8F1A22722}"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1253042</xdr:colOff>
      <xdr:row>1</xdr:row>
      <xdr:rowOff>178594</xdr:rowOff>
    </xdr:from>
    <xdr:to>
      <xdr:col>5</xdr:col>
      <xdr:colOff>0</xdr:colOff>
      <xdr:row>12</xdr:row>
      <xdr:rowOff>35719</xdr:rowOff>
    </xdr:to>
    <xdr:sp macro="" textlink="">
      <xdr:nvSpPr>
        <xdr:cNvPr id="7" name="Rectangle 6">
          <a:extLst>
            <a:ext uri="{FF2B5EF4-FFF2-40B4-BE49-F238E27FC236}">
              <a16:creationId xmlns:a16="http://schemas.microsoft.com/office/drawing/2014/main" id="{CB1D8833-FC7B-4552-9F3A-9092A78D0C3D}"/>
            </a:ext>
          </a:extLst>
        </xdr:cNvPr>
        <xdr:cNvSpPr/>
      </xdr:nvSpPr>
      <xdr:spPr>
        <a:xfrm>
          <a:off x="5926642" y="378619"/>
          <a:ext cx="1186603" cy="195580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5</xdr:col>
      <xdr:colOff>36313</xdr:colOff>
      <xdr:row>1</xdr:row>
      <xdr:rowOff>178594</xdr:rowOff>
    </xdr:from>
    <xdr:to>
      <xdr:col>6</xdr:col>
      <xdr:colOff>417348</xdr:colOff>
      <xdr:row>12</xdr:row>
      <xdr:rowOff>35719</xdr:rowOff>
    </xdr:to>
    <xdr:sp macro="" textlink="">
      <xdr:nvSpPr>
        <xdr:cNvPr id="8" name="Rectangle 7">
          <a:extLst>
            <a:ext uri="{FF2B5EF4-FFF2-40B4-BE49-F238E27FC236}">
              <a16:creationId xmlns:a16="http://schemas.microsoft.com/office/drawing/2014/main" id="{F523A2DE-A201-4FB6-9808-A4FE337FADE1}"/>
            </a:ext>
          </a:extLst>
        </xdr:cNvPr>
        <xdr:cNvSpPr/>
      </xdr:nvSpPr>
      <xdr:spPr>
        <a:xfrm>
          <a:off x="7148313" y="378619"/>
          <a:ext cx="1181135" cy="195580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10</xdr:col>
      <xdr:colOff>321819</xdr:colOff>
      <xdr:row>1</xdr:row>
      <xdr:rowOff>178594</xdr:rowOff>
    </xdr:from>
    <xdr:to>
      <xdr:col>12</xdr:col>
      <xdr:colOff>360307</xdr:colOff>
      <xdr:row>12</xdr:row>
      <xdr:rowOff>45244</xdr:rowOff>
    </xdr:to>
    <xdr:sp macro="" textlink="">
      <xdr:nvSpPr>
        <xdr:cNvPr id="9" name="Rectangle 150">
          <a:extLst>
            <a:ext uri="{FF2B5EF4-FFF2-40B4-BE49-F238E27FC236}">
              <a16:creationId xmlns:a16="http://schemas.microsoft.com/office/drawing/2014/main" id="{09878A95-FE29-4D28-B506-2E979BE18F29}"/>
            </a:ext>
            <a:ext uri="{147F2762-F138-4A5C-976F-8EAC2B608ADB}">
              <a16:predDERef xmlns:a16="http://schemas.microsoft.com/office/drawing/2014/main" pred="{55B2C244-3F61-4CB1-9FD3-6F36C0A3A8EF}"/>
            </a:ext>
          </a:extLst>
        </xdr:cNvPr>
        <xdr:cNvSpPr/>
      </xdr:nvSpPr>
      <xdr:spPr>
        <a:xfrm>
          <a:off x="10761219" y="378619"/>
          <a:ext cx="1076713" cy="1962150"/>
        </a:xfrm>
        <a:prstGeom prst="rect">
          <a:avLst/>
        </a:prstGeom>
        <a:gradFill flip="none" rotWithShape="1">
          <a:gsLst>
            <a:gs pos="0">
              <a:srgbClr val="4572C3"/>
            </a:gs>
            <a:gs pos="6000">
              <a:srgbClr val="FFFFFF"/>
            </a:gs>
            <a:gs pos="5000">
              <a:srgbClr val="4572C3"/>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xdr:txBody>
    </xdr:sp>
    <xdr:clientData/>
  </xdr:twoCellAnchor>
  <xdr:oneCellAnchor>
    <xdr:from>
      <xdr:col>11</xdr:col>
      <xdr:colOff>0</xdr:colOff>
      <xdr:row>8</xdr:row>
      <xdr:rowOff>162594</xdr:rowOff>
    </xdr:from>
    <xdr:ext cx="583406" cy="468013"/>
    <xdr:sp macro="" textlink="">
      <xdr:nvSpPr>
        <xdr:cNvPr id="10" name="TextBox 9">
          <a:extLst>
            <a:ext uri="{FF2B5EF4-FFF2-40B4-BE49-F238E27FC236}">
              <a16:creationId xmlns:a16="http://schemas.microsoft.com/office/drawing/2014/main" id="{B25AC92F-BD73-4307-8A21-6A22308C8F45}"/>
            </a:ext>
          </a:extLst>
        </xdr:cNvPr>
        <xdr:cNvSpPr txBox="1"/>
      </xdr:nvSpPr>
      <xdr:spPr>
        <a:xfrm>
          <a:off x="10979150" y="1689769"/>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6</xdr:col>
      <xdr:colOff>456609</xdr:colOff>
      <xdr:row>1</xdr:row>
      <xdr:rowOff>178594</xdr:rowOff>
    </xdr:from>
    <xdr:to>
      <xdr:col>8</xdr:col>
      <xdr:colOff>434067</xdr:colOff>
      <xdr:row>12</xdr:row>
      <xdr:rowOff>35719</xdr:rowOff>
    </xdr:to>
    <xdr:sp macro="" textlink="">
      <xdr:nvSpPr>
        <xdr:cNvPr id="11" name="Rectangle 10">
          <a:extLst>
            <a:ext uri="{FF2B5EF4-FFF2-40B4-BE49-F238E27FC236}">
              <a16:creationId xmlns:a16="http://schemas.microsoft.com/office/drawing/2014/main" id="{230E5265-9040-4191-82FA-A5409F3D6022}"/>
            </a:ext>
          </a:extLst>
        </xdr:cNvPr>
        <xdr:cNvSpPr/>
      </xdr:nvSpPr>
      <xdr:spPr>
        <a:xfrm>
          <a:off x="8362359" y="369094"/>
          <a:ext cx="1196658" cy="1962150"/>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12</xdr:col>
      <xdr:colOff>406057</xdr:colOff>
      <xdr:row>1</xdr:row>
      <xdr:rowOff>178594</xdr:rowOff>
    </xdr:from>
    <xdr:to>
      <xdr:col>14</xdr:col>
      <xdr:colOff>386690</xdr:colOff>
      <xdr:row>12</xdr:row>
      <xdr:rowOff>35719</xdr:rowOff>
    </xdr:to>
    <xdr:sp macro="" textlink="">
      <xdr:nvSpPr>
        <xdr:cNvPr id="12" name="Rectangle 11">
          <a:extLst>
            <a:ext uri="{FF2B5EF4-FFF2-40B4-BE49-F238E27FC236}">
              <a16:creationId xmlns:a16="http://schemas.microsoft.com/office/drawing/2014/main" id="{3152B8F8-55F2-420F-8CED-182A280EA3D8}"/>
            </a:ext>
          </a:extLst>
        </xdr:cNvPr>
        <xdr:cNvSpPr/>
      </xdr:nvSpPr>
      <xdr:spPr>
        <a:xfrm>
          <a:off x="11883682" y="369094"/>
          <a:ext cx="1199833" cy="1962150"/>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13</xdr:col>
      <xdr:colOff>301221</xdr:colOff>
      <xdr:row>9</xdr:row>
      <xdr:rowOff>115353</xdr:rowOff>
    </xdr:from>
    <xdr:to>
      <xdr:col>13</xdr:col>
      <xdr:colOff>588681</xdr:colOff>
      <xdr:row>10</xdr:row>
      <xdr:rowOff>156628</xdr:rowOff>
    </xdr:to>
    <xdr:sp macro="" textlink="">
      <xdr:nvSpPr>
        <xdr:cNvPr id="13" name="Arrow: Up 12">
          <a:extLst>
            <a:ext uri="{FF2B5EF4-FFF2-40B4-BE49-F238E27FC236}">
              <a16:creationId xmlns:a16="http://schemas.microsoft.com/office/drawing/2014/main" id="{F47D2FEA-FC4F-4738-8384-990D4F8A1960}"/>
            </a:ext>
          </a:extLst>
        </xdr:cNvPr>
        <xdr:cNvSpPr/>
      </xdr:nvSpPr>
      <xdr:spPr>
        <a:xfrm rot="5400000">
          <a:off x="12416288" y="1802011"/>
          <a:ext cx="231775" cy="287460"/>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8</xdr:col>
      <xdr:colOff>561976</xdr:colOff>
      <xdr:row>9</xdr:row>
      <xdr:rowOff>1002</xdr:rowOff>
    </xdr:from>
    <xdr:ext cx="583406" cy="405432"/>
    <xdr:sp macro="" textlink="">
      <xdr:nvSpPr>
        <xdr:cNvPr id="14" name="TextBox 167">
          <a:extLst>
            <a:ext uri="{FF2B5EF4-FFF2-40B4-BE49-F238E27FC236}">
              <a16:creationId xmlns:a16="http://schemas.microsoft.com/office/drawing/2014/main" id="{90D08EA5-B78C-4C78-B793-6B09142A9F3D}"/>
            </a:ext>
          </a:extLst>
        </xdr:cNvPr>
        <xdr:cNvSpPr txBox="1"/>
      </xdr:nvSpPr>
      <xdr:spPr>
        <a:xfrm>
          <a:off x="9696451" y="1715502"/>
          <a:ext cx="58340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000" b="1"/>
        </a:p>
      </xdr:txBody>
    </xdr:sp>
    <xdr:clientData/>
  </xdr:oneCellAnchor>
  <xdr:twoCellAnchor editAs="absolute">
    <xdr:from>
      <xdr:col>14</xdr:col>
      <xdr:colOff>406581</xdr:colOff>
      <xdr:row>1</xdr:row>
      <xdr:rowOff>177844</xdr:rowOff>
    </xdr:from>
    <xdr:to>
      <xdr:col>16</xdr:col>
      <xdr:colOff>368867</xdr:colOff>
      <xdr:row>12</xdr:row>
      <xdr:rowOff>36469</xdr:rowOff>
    </xdr:to>
    <xdr:sp macro="" textlink="">
      <xdr:nvSpPr>
        <xdr:cNvPr id="15" name="Rectangle 170">
          <a:extLst>
            <a:ext uri="{FF2B5EF4-FFF2-40B4-BE49-F238E27FC236}">
              <a16:creationId xmlns:a16="http://schemas.microsoft.com/office/drawing/2014/main" id="{D595CC89-0CA1-48F0-9B7C-DCD52950BA81}"/>
            </a:ext>
          </a:extLst>
        </xdr:cNvPr>
        <xdr:cNvSpPr/>
      </xdr:nvSpPr>
      <xdr:spPr>
        <a:xfrm>
          <a:off x="13103406" y="368344"/>
          <a:ext cx="1181486" cy="1963650"/>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15</xdr:col>
      <xdr:colOff>242584</xdr:colOff>
      <xdr:row>9</xdr:row>
      <xdr:rowOff>115353</xdr:rowOff>
    </xdr:from>
    <xdr:to>
      <xdr:col>15</xdr:col>
      <xdr:colOff>532866</xdr:colOff>
      <xdr:row>10</xdr:row>
      <xdr:rowOff>156628</xdr:rowOff>
    </xdr:to>
    <xdr:sp macro="" textlink="">
      <xdr:nvSpPr>
        <xdr:cNvPr id="16" name="Arrow: Up 15">
          <a:extLst>
            <a:ext uri="{FF2B5EF4-FFF2-40B4-BE49-F238E27FC236}">
              <a16:creationId xmlns:a16="http://schemas.microsoft.com/office/drawing/2014/main" id="{F338C812-A978-44C3-98B0-66CA63F2E1FB}"/>
            </a:ext>
          </a:extLst>
        </xdr:cNvPr>
        <xdr:cNvSpPr/>
      </xdr:nvSpPr>
      <xdr:spPr>
        <a:xfrm rot="5400000">
          <a:off x="13578262" y="1800600"/>
          <a:ext cx="231775" cy="290282"/>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16</xdr:col>
      <xdr:colOff>485201</xdr:colOff>
      <xdr:row>1</xdr:row>
      <xdr:rowOff>178594</xdr:rowOff>
    </xdr:from>
    <xdr:to>
      <xdr:col>18</xdr:col>
      <xdr:colOff>500906</xdr:colOff>
      <xdr:row>12</xdr:row>
      <xdr:rowOff>35719</xdr:rowOff>
    </xdr:to>
    <xdr:sp macro="" textlink="">
      <xdr:nvSpPr>
        <xdr:cNvPr id="17" name="Rectangle 174">
          <a:extLst>
            <a:ext uri="{FF2B5EF4-FFF2-40B4-BE49-F238E27FC236}">
              <a16:creationId xmlns:a16="http://schemas.microsoft.com/office/drawing/2014/main" id="{CC37DA43-E6D8-40E1-8C03-DD3927E22CD6}"/>
            </a:ext>
          </a:extLst>
        </xdr:cNvPr>
        <xdr:cNvSpPr/>
      </xdr:nvSpPr>
      <xdr:spPr>
        <a:xfrm>
          <a:off x="14401226" y="369094"/>
          <a:ext cx="1234905" cy="1962150"/>
        </a:xfrm>
        <a:prstGeom prst="rect">
          <a:avLst/>
        </a:prstGeom>
        <a:gradFill flip="none" rotWithShape="1">
          <a:gsLst>
            <a:gs pos="0">
              <a:srgbClr val="4F4640"/>
            </a:gs>
            <a:gs pos="6000">
              <a:srgbClr val="FFFFFF"/>
            </a:gs>
            <a:gs pos="5000">
              <a:srgbClr val="4F4640"/>
            </a:gs>
            <a:gs pos="74000">
              <a:schemeClr val="accent3">
                <a:lumMod val="0"/>
                <a:lumOff val="100000"/>
              </a:schemeClr>
            </a:gs>
            <a:gs pos="100000">
              <a:schemeClr val="tx2"/>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17</xdr:col>
      <xdr:colOff>349501</xdr:colOff>
      <xdr:row>9</xdr:row>
      <xdr:rowOff>115353</xdr:rowOff>
    </xdr:from>
    <xdr:to>
      <xdr:col>18</xdr:col>
      <xdr:colOff>27007</xdr:colOff>
      <xdr:row>10</xdr:row>
      <xdr:rowOff>156628</xdr:rowOff>
    </xdr:to>
    <xdr:sp macro="" textlink="">
      <xdr:nvSpPr>
        <xdr:cNvPr id="18" name="Arrow: Up 17">
          <a:extLst>
            <a:ext uri="{FF2B5EF4-FFF2-40B4-BE49-F238E27FC236}">
              <a16:creationId xmlns:a16="http://schemas.microsoft.com/office/drawing/2014/main" id="{659F9B69-F278-4FFE-B444-2B5C9EAA3C7C}"/>
            </a:ext>
          </a:extLst>
        </xdr:cNvPr>
        <xdr:cNvSpPr/>
      </xdr:nvSpPr>
      <xdr:spPr>
        <a:xfrm rot="5400000">
          <a:off x="14902791" y="1802188"/>
          <a:ext cx="231775" cy="287106"/>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523876</xdr:colOff>
      <xdr:row>69</xdr:row>
      <xdr:rowOff>0</xdr:rowOff>
    </xdr:from>
    <xdr:ext cx="583406" cy="468013"/>
    <xdr:sp macro="" textlink="">
      <xdr:nvSpPr>
        <xdr:cNvPr id="19" name="TextBox 18">
          <a:extLst>
            <a:ext uri="{FF2B5EF4-FFF2-40B4-BE49-F238E27FC236}">
              <a16:creationId xmlns:a16="http://schemas.microsoft.com/office/drawing/2014/main" id="{8E5D0AAD-FEE8-47A6-B030-2B99E57DC826}"/>
            </a:ext>
          </a:extLst>
        </xdr:cNvPr>
        <xdr:cNvSpPr txBox="1"/>
      </xdr:nvSpPr>
      <xdr:spPr>
        <a:xfrm>
          <a:off x="12014201" y="173355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12</xdr:col>
      <xdr:colOff>523876</xdr:colOff>
      <xdr:row>69</xdr:row>
      <xdr:rowOff>0</xdr:rowOff>
    </xdr:from>
    <xdr:ext cx="583406" cy="468013"/>
    <xdr:sp macro="" textlink="">
      <xdr:nvSpPr>
        <xdr:cNvPr id="20" name="TextBox 270">
          <a:extLst>
            <a:ext uri="{FF2B5EF4-FFF2-40B4-BE49-F238E27FC236}">
              <a16:creationId xmlns:a16="http://schemas.microsoft.com/office/drawing/2014/main" id="{6795E108-0610-48A2-9669-CA7EC990F90C}"/>
            </a:ext>
          </a:extLst>
        </xdr:cNvPr>
        <xdr:cNvSpPr txBox="1"/>
      </xdr:nvSpPr>
      <xdr:spPr>
        <a:xfrm>
          <a:off x="12014201" y="173355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16</xdr:col>
      <xdr:colOff>526256</xdr:colOff>
      <xdr:row>69</xdr:row>
      <xdr:rowOff>0</xdr:rowOff>
    </xdr:from>
    <xdr:ext cx="583406" cy="468013"/>
    <xdr:sp macro="" textlink="">
      <xdr:nvSpPr>
        <xdr:cNvPr id="21" name="TextBox 286">
          <a:extLst>
            <a:ext uri="{FF2B5EF4-FFF2-40B4-BE49-F238E27FC236}">
              <a16:creationId xmlns:a16="http://schemas.microsoft.com/office/drawing/2014/main" id="{B1F171CB-C0A0-4BE9-BD6D-1C14C71D82C2}"/>
            </a:ext>
          </a:extLst>
        </xdr:cNvPr>
        <xdr:cNvSpPr txBox="1"/>
      </xdr:nvSpPr>
      <xdr:spPr>
        <a:xfrm>
          <a:off x="14454981" y="173355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18</xdr:col>
      <xdr:colOff>526256</xdr:colOff>
      <xdr:row>69</xdr:row>
      <xdr:rowOff>0</xdr:rowOff>
    </xdr:from>
    <xdr:ext cx="583406" cy="468013"/>
    <xdr:sp macro="" textlink="">
      <xdr:nvSpPr>
        <xdr:cNvPr id="22" name="TextBox 290">
          <a:extLst>
            <a:ext uri="{FF2B5EF4-FFF2-40B4-BE49-F238E27FC236}">
              <a16:creationId xmlns:a16="http://schemas.microsoft.com/office/drawing/2014/main" id="{21351255-E52E-4EA4-9634-D64405F3CB38}"/>
            </a:ext>
          </a:extLst>
        </xdr:cNvPr>
        <xdr:cNvSpPr txBox="1"/>
      </xdr:nvSpPr>
      <xdr:spPr>
        <a:xfrm>
          <a:off x="15674181" y="173355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22</xdr:col>
      <xdr:colOff>523876</xdr:colOff>
      <xdr:row>8</xdr:row>
      <xdr:rowOff>162594</xdr:rowOff>
    </xdr:from>
    <xdr:ext cx="583406" cy="468013"/>
    <xdr:sp macro="" textlink="">
      <xdr:nvSpPr>
        <xdr:cNvPr id="23" name="TextBox 22">
          <a:extLst>
            <a:ext uri="{FF2B5EF4-FFF2-40B4-BE49-F238E27FC236}">
              <a16:creationId xmlns:a16="http://schemas.microsoft.com/office/drawing/2014/main" id="{E2433318-1A0C-4872-A12E-B49F31280344}"/>
            </a:ext>
          </a:extLst>
        </xdr:cNvPr>
        <xdr:cNvSpPr txBox="1"/>
      </xdr:nvSpPr>
      <xdr:spPr>
        <a:xfrm>
          <a:off x="18110201" y="1689769"/>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22</xdr:col>
      <xdr:colOff>263624</xdr:colOff>
      <xdr:row>1</xdr:row>
      <xdr:rowOff>176477</xdr:rowOff>
    </xdr:from>
    <xdr:to>
      <xdr:col>24</xdr:col>
      <xdr:colOff>306918</xdr:colOff>
      <xdr:row>12</xdr:row>
      <xdr:rowOff>34660</xdr:rowOff>
    </xdr:to>
    <xdr:sp macro="" textlink="">
      <xdr:nvSpPr>
        <xdr:cNvPr id="24" name="Rectangle 64">
          <a:extLst>
            <a:ext uri="{FF2B5EF4-FFF2-40B4-BE49-F238E27FC236}">
              <a16:creationId xmlns:a16="http://schemas.microsoft.com/office/drawing/2014/main" id="{61809BAA-146B-4B12-A04C-4E61C698B653}"/>
            </a:ext>
          </a:extLst>
        </xdr:cNvPr>
        <xdr:cNvSpPr/>
      </xdr:nvSpPr>
      <xdr:spPr>
        <a:xfrm>
          <a:off x="17846774" y="376502"/>
          <a:ext cx="1262494" cy="1956858"/>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22</xdr:col>
      <xdr:colOff>264537</xdr:colOff>
      <xdr:row>9</xdr:row>
      <xdr:rowOff>42162</xdr:rowOff>
    </xdr:from>
    <xdr:to>
      <xdr:col>23</xdr:col>
      <xdr:colOff>282145</xdr:colOff>
      <xdr:row>11</xdr:row>
      <xdr:rowOff>35757</xdr:rowOff>
    </xdr:to>
    <xdr:sp macro="" textlink="$C$10">
      <xdr:nvSpPr>
        <xdr:cNvPr id="25" name="TextBox 159">
          <a:extLst>
            <a:ext uri="{FF2B5EF4-FFF2-40B4-BE49-F238E27FC236}">
              <a16:creationId xmlns:a16="http://schemas.microsoft.com/office/drawing/2014/main" id="{D92A9525-2294-4B5D-B419-671B864095FE}"/>
            </a:ext>
          </a:extLst>
        </xdr:cNvPr>
        <xdr:cNvSpPr txBox="1"/>
      </xdr:nvSpPr>
      <xdr:spPr>
        <a:xfrm>
          <a:off x="17847687" y="1756662"/>
          <a:ext cx="627208" cy="3809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8E8AE3A9-055F-4FA2-908D-1DEC99B3D6C9}" type="TxLink">
            <a:rPr lang="en-US" sz="1800" b="1" i="0" u="none" strike="noStrike">
              <a:solidFill>
                <a:srgbClr val="000000"/>
              </a:solidFill>
              <a:latin typeface="Calibri"/>
              <a:cs typeface="Calibri"/>
            </a:rPr>
            <a:pPr algn="l"/>
            <a:t>0</a:t>
          </a:fld>
          <a:endParaRPr lang="en-US" sz="3600" b="1"/>
        </a:p>
      </xdr:txBody>
    </xdr:sp>
    <xdr:clientData/>
  </xdr:twoCellAnchor>
  <xdr:twoCellAnchor editAs="absolute">
    <xdr:from>
      <xdr:col>24</xdr:col>
      <xdr:colOff>55386</xdr:colOff>
      <xdr:row>8</xdr:row>
      <xdr:rowOff>72497</xdr:rowOff>
    </xdr:from>
    <xdr:to>
      <xdr:col>24</xdr:col>
      <xdr:colOff>479161</xdr:colOff>
      <xdr:row>10</xdr:row>
      <xdr:rowOff>112184</xdr:rowOff>
    </xdr:to>
    <xdr:sp macro="" textlink="$X$25">
      <xdr:nvSpPr>
        <xdr:cNvPr id="26" name="TextBox 66">
          <a:extLst>
            <a:ext uri="{FF2B5EF4-FFF2-40B4-BE49-F238E27FC236}">
              <a16:creationId xmlns:a16="http://schemas.microsoft.com/office/drawing/2014/main" id="{E84F5099-95F9-4050-B39A-46A076D6568D}"/>
            </a:ext>
            <a:ext uri="{147F2762-F138-4A5C-976F-8EAC2B608ADB}">
              <a16:predDERef xmlns:a16="http://schemas.microsoft.com/office/drawing/2014/main" pred="{FACEA833-3182-4D62-BAFA-9FC5BD599B08}"/>
            </a:ext>
          </a:extLst>
        </xdr:cNvPr>
        <xdr:cNvSpPr txBox="1"/>
      </xdr:nvSpPr>
      <xdr:spPr>
        <a:xfrm>
          <a:off x="18857736" y="1596497"/>
          <a:ext cx="423775" cy="420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48B71B-1B12-4072-B7B7-A68248DE9629}" type="TxLink">
            <a:rPr lang="en-US" sz="1100" b="0" i="0" u="none" strike="noStrike">
              <a:solidFill>
                <a:srgbClr val="000000"/>
              </a:solidFill>
              <a:latin typeface="Calibri"/>
              <a:cs typeface="Calibri"/>
            </a:rPr>
            <a:pPr/>
            <a:t>-</a:t>
          </a:fld>
          <a:endParaRPr lang="en-US" sz="1100"/>
        </a:p>
      </xdr:txBody>
    </xdr:sp>
    <xdr:clientData/>
  </xdr:twoCellAnchor>
  <xdr:twoCellAnchor editAs="absolute">
    <xdr:from>
      <xdr:col>20</xdr:col>
      <xdr:colOff>264683</xdr:colOff>
      <xdr:row>1</xdr:row>
      <xdr:rowOff>176477</xdr:rowOff>
    </xdr:from>
    <xdr:to>
      <xdr:col>22</xdr:col>
      <xdr:colOff>244256</xdr:colOff>
      <xdr:row>12</xdr:row>
      <xdr:rowOff>34660</xdr:rowOff>
    </xdr:to>
    <xdr:sp macro="" textlink="">
      <xdr:nvSpPr>
        <xdr:cNvPr id="27" name="Rectangle 67">
          <a:extLst>
            <a:ext uri="{FF2B5EF4-FFF2-40B4-BE49-F238E27FC236}">
              <a16:creationId xmlns:a16="http://schemas.microsoft.com/office/drawing/2014/main" id="{CEAC5299-82BC-4A2F-B076-0BC726FDDD06}"/>
            </a:ext>
          </a:extLst>
        </xdr:cNvPr>
        <xdr:cNvSpPr/>
      </xdr:nvSpPr>
      <xdr:spPr>
        <a:xfrm>
          <a:off x="16628633" y="376502"/>
          <a:ext cx="1198773" cy="1956858"/>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20</xdr:col>
      <xdr:colOff>416289</xdr:colOff>
      <xdr:row>9</xdr:row>
      <xdr:rowOff>72324</xdr:rowOff>
    </xdr:from>
    <xdr:to>
      <xdr:col>21</xdr:col>
      <xdr:colOff>219075</xdr:colOff>
      <xdr:row>11</xdr:row>
      <xdr:rowOff>56394</xdr:rowOff>
    </xdr:to>
    <xdr:sp macro="" textlink="$C$9">
      <xdr:nvSpPr>
        <xdr:cNvPr id="28" name="TextBox 167">
          <a:extLst>
            <a:ext uri="{FF2B5EF4-FFF2-40B4-BE49-F238E27FC236}">
              <a16:creationId xmlns:a16="http://schemas.microsoft.com/office/drawing/2014/main" id="{A0003F26-CD04-4E79-96FA-347A42F9D304}"/>
            </a:ext>
          </a:extLst>
        </xdr:cNvPr>
        <xdr:cNvSpPr txBox="1"/>
      </xdr:nvSpPr>
      <xdr:spPr>
        <a:xfrm>
          <a:off x="16770714" y="1786824"/>
          <a:ext cx="412386" cy="3745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94DD31AD-E5C9-4B83-9F8C-F8273AE95DEB}" type="TxLink">
            <a:rPr lang="en-US" sz="1800" b="1" i="0" u="none" strike="noStrike">
              <a:solidFill>
                <a:srgbClr val="000000"/>
              </a:solidFill>
              <a:latin typeface="Calibri"/>
              <a:cs typeface="Calibri"/>
            </a:rPr>
            <a:pPr algn="l"/>
            <a:t>3</a:t>
          </a:fld>
          <a:endParaRPr lang="en-US" sz="3200" b="1"/>
        </a:p>
      </xdr:txBody>
    </xdr:sp>
    <xdr:clientData/>
  </xdr:twoCellAnchor>
  <xdr:twoCellAnchor editAs="absolute">
    <xdr:from>
      <xdr:col>4</xdr:col>
      <xdr:colOff>1278507</xdr:colOff>
      <xdr:row>9</xdr:row>
      <xdr:rowOff>37777</xdr:rowOff>
    </xdr:from>
    <xdr:to>
      <xdr:col>4</xdr:col>
      <xdr:colOff>1884811</xdr:colOff>
      <xdr:row>11</xdr:row>
      <xdr:rowOff>31372</xdr:rowOff>
    </xdr:to>
    <xdr:sp macro="" textlink="$C$5">
      <xdr:nvSpPr>
        <xdr:cNvPr id="29" name="TextBox 139">
          <a:extLst>
            <a:ext uri="{FF2B5EF4-FFF2-40B4-BE49-F238E27FC236}">
              <a16:creationId xmlns:a16="http://schemas.microsoft.com/office/drawing/2014/main" id="{FE7DFFBF-C5EF-49CB-B788-052CBE657E4A}"/>
            </a:ext>
          </a:extLst>
        </xdr:cNvPr>
        <xdr:cNvSpPr txBox="1"/>
      </xdr:nvSpPr>
      <xdr:spPr>
        <a:xfrm>
          <a:off x="5945757" y="1752277"/>
          <a:ext cx="606304" cy="384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CD395EE1-4255-492F-A689-54807307EFE0}"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4</xdr:col>
      <xdr:colOff>1997869</xdr:colOff>
      <xdr:row>8</xdr:row>
      <xdr:rowOff>155461</xdr:rowOff>
    </xdr:from>
    <xdr:to>
      <xdr:col>4</xdr:col>
      <xdr:colOff>2415699</xdr:colOff>
      <xdr:row>10</xdr:row>
      <xdr:rowOff>128719</xdr:rowOff>
    </xdr:to>
    <xdr:sp macro="" textlink="$X$20">
      <xdr:nvSpPr>
        <xdr:cNvPr id="30" name="TextBox 29">
          <a:extLst>
            <a:ext uri="{FF2B5EF4-FFF2-40B4-BE49-F238E27FC236}">
              <a16:creationId xmlns:a16="http://schemas.microsoft.com/office/drawing/2014/main" id="{04E79CD1-67DF-4A84-B311-2828E469AF3C}"/>
            </a:ext>
          </a:extLst>
        </xdr:cNvPr>
        <xdr:cNvSpPr txBox="1"/>
      </xdr:nvSpPr>
      <xdr:spPr>
        <a:xfrm>
          <a:off x="6671469" y="1679461"/>
          <a:ext cx="417830" cy="35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B7A0749A-0956-4426-A6B6-D86F251042AB}"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5</xdr:col>
      <xdr:colOff>53506</xdr:colOff>
      <xdr:row>9</xdr:row>
      <xdr:rowOff>37777</xdr:rowOff>
    </xdr:from>
    <xdr:to>
      <xdr:col>5</xdr:col>
      <xdr:colOff>722994</xdr:colOff>
      <xdr:row>11</xdr:row>
      <xdr:rowOff>31372</xdr:rowOff>
    </xdr:to>
    <xdr:sp macro="" textlink="$C$6">
      <xdr:nvSpPr>
        <xdr:cNvPr id="31" name="TextBox 139">
          <a:extLst>
            <a:ext uri="{FF2B5EF4-FFF2-40B4-BE49-F238E27FC236}">
              <a16:creationId xmlns:a16="http://schemas.microsoft.com/office/drawing/2014/main" id="{1D14241F-DC45-4B2F-8F44-4F42E2C744EB}"/>
            </a:ext>
          </a:extLst>
        </xdr:cNvPr>
        <xdr:cNvSpPr txBox="1"/>
      </xdr:nvSpPr>
      <xdr:spPr>
        <a:xfrm>
          <a:off x="7159156" y="1752277"/>
          <a:ext cx="669488" cy="384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A984CAA9-61BD-43AF-855D-C857E98E5264}"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5</xdr:col>
      <xdr:colOff>605213</xdr:colOff>
      <xdr:row>8</xdr:row>
      <xdr:rowOff>167707</xdr:rowOff>
    </xdr:from>
    <xdr:to>
      <xdr:col>6</xdr:col>
      <xdr:colOff>414891</xdr:colOff>
      <xdr:row>10</xdr:row>
      <xdr:rowOff>137790</xdr:rowOff>
    </xdr:to>
    <xdr:sp macro="" textlink="$X$21">
      <xdr:nvSpPr>
        <xdr:cNvPr id="32" name="TextBox 31">
          <a:extLst>
            <a:ext uri="{FF2B5EF4-FFF2-40B4-BE49-F238E27FC236}">
              <a16:creationId xmlns:a16="http://schemas.microsoft.com/office/drawing/2014/main" id="{F6F28940-E70A-41B2-B596-C4F82B41458C}"/>
            </a:ext>
          </a:extLst>
        </xdr:cNvPr>
        <xdr:cNvSpPr txBox="1"/>
      </xdr:nvSpPr>
      <xdr:spPr>
        <a:xfrm>
          <a:off x="7717213" y="1691707"/>
          <a:ext cx="609778" cy="351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6D619AD6-EB7A-4F8D-BC9F-9DB7289910C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6</xdr:col>
      <xdr:colOff>473141</xdr:colOff>
      <xdr:row>9</xdr:row>
      <xdr:rowOff>43296</xdr:rowOff>
    </xdr:from>
    <xdr:to>
      <xdr:col>7</xdr:col>
      <xdr:colOff>550684</xdr:colOff>
      <xdr:row>11</xdr:row>
      <xdr:rowOff>25854</xdr:rowOff>
    </xdr:to>
    <xdr:sp macro="" textlink="$C$7">
      <xdr:nvSpPr>
        <xdr:cNvPr id="33" name="TextBox 139">
          <a:extLst>
            <a:ext uri="{FF2B5EF4-FFF2-40B4-BE49-F238E27FC236}">
              <a16:creationId xmlns:a16="http://schemas.microsoft.com/office/drawing/2014/main" id="{3B92FBD4-C70F-4203-B682-B9EAC0CC60D2}"/>
            </a:ext>
          </a:extLst>
        </xdr:cNvPr>
        <xdr:cNvSpPr txBox="1"/>
      </xdr:nvSpPr>
      <xdr:spPr>
        <a:xfrm>
          <a:off x="8378891" y="1757796"/>
          <a:ext cx="687143"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686AD27F-5CF7-491A-B1B0-55046C3DD21D}"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8</xdr:col>
      <xdr:colOff>37917</xdr:colOff>
      <xdr:row>8</xdr:row>
      <xdr:rowOff>180861</xdr:rowOff>
    </xdr:from>
    <xdr:to>
      <xdr:col>8</xdr:col>
      <xdr:colOff>441690</xdr:colOff>
      <xdr:row>10</xdr:row>
      <xdr:rowOff>141419</xdr:rowOff>
    </xdr:to>
    <xdr:sp macro="" textlink="$X$22">
      <xdr:nvSpPr>
        <xdr:cNvPr id="110" name="TextBox 33">
          <a:extLst>
            <a:ext uri="{FF2B5EF4-FFF2-40B4-BE49-F238E27FC236}">
              <a16:creationId xmlns:a16="http://schemas.microsoft.com/office/drawing/2014/main" id="{BA7863C8-249A-453F-9DEB-909F1CCDF539}"/>
            </a:ext>
          </a:extLst>
        </xdr:cNvPr>
        <xdr:cNvSpPr txBox="1"/>
      </xdr:nvSpPr>
      <xdr:spPr>
        <a:xfrm>
          <a:off x="9162867" y="1704861"/>
          <a:ext cx="403773" cy="34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52740A39-7CDD-4EF0-BA16-8B34D808C020}"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8</xdr:col>
      <xdr:colOff>495300</xdr:colOff>
      <xdr:row>9</xdr:row>
      <xdr:rowOff>42767</xdr:rowOff>
    </xdr:from>
    <xdr:to>
      <xdr:col>9</xdr:col>
      <xdr:colOff>548897</xdr:colOff>
      <xdr:row>11</xdr:row>
      <xdr:rowOff>26383</xdr:rowOff>
    </xdr:to>
    <xdr:sp macro="" textlink="$C$8">
      <xdr:nvSpPr>
        <xdr:cNvPr id="35" name="TextBox 139">
          <a:extLst>
            <a:ext uri="{FF2B5EF4-FFF2-40B4-BE49-F238E27FC236}">
              <a16:creationId xmlns:a16="http://schemas.microsoft.com/office/drawing/2014/main" id="{891201D8-EF16-43EF-8B90-3F60CA0E5D98}"/>
            </a:ext>
          </a:extLst>
        </xdr:cNvPr>
        <xdr:cNvSpPr txBox="1"/>
      </xdr:nvSpPr>
      <xdr:spPr>
        <a:xfrm>
          <a:off x="9620250" y="1757267"/>
          <a:ext cx="66319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F81AA62-F264-4760-8FED-5172AA2E041E}"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9</xdr:col>
      <xdr:colOff>520138</xdr:colOff>
      <xdr:row>8</xdr:row>
      <xdr:rowOff>164986</xdr:rowOff>
    </xdr:from>
    <xdr:to>
      <xdr:col>10</xdr:col>
      <xdr:colOff>269875</xdr:colOff>
      <xdr:row>10</xdr:row>
      <xdr:rowOff>125544</xdr:rowOff>
    </xdr:to>
    <xdr:sp macro="" textlink="$X$23">
      <xdr:nvSpPr>
        <xdr:cNvPr id="109" name="TextBox 35">
          <a:extLst>
            <a:ext uri="{FF2B5EF4-FFF2-40B4-BE49-F238E27FC236}">
              <a16:creationId xmlns:a16="http://schemas.microsoft.com/office/drawing/2014/main" id="{7EC27249-4FAA-44A3-8EFF-F9C2ECD20271}"/>
            </a:ext>
          </a:extLst>
        </xdr:cNvPr>
        <xdr:cNvSpPr txBox="1"/>
      </xdr:nvSpPr>
      <xdr:spPr>
        <a:xfrm>
          <a:off x="10254688" y="1688986"/>
          <a:ext cx="454587" cy="34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D1F42524-3EBA-4413-B583-6926CCB1BDA5}"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10</xdr:col>
      <xdr:colOff>358381</xdr:colOff>
      <xdr:row>9</xdr:row>
      <xdr:rowOff>43296</xdr:rowOff>
    </xdr:from>
    <xdr:to>
      <xdr:col>11</xdr:col>
      <xdr:colOff>415219</xdr:colOff>
      <xdr:row>11</xdr:row>
      <xdr:rowOff>25854</xdr:rowOff>
    </xdr:to>
    <xdr:sp macro="" textlink="$C$11">
      <xdr:nvSpPr>
        <xdr:cNvPr id="37" name="TextBox 139">
          <a:extLst>
            <a:ext uri="{FF2B5EF4-FFF2-40B4-BE49-F238E27FC236}">
              <a16:creationId xmlns:a16="http://schemas.microsoft.com/office/drawing/2014/main" id="{0A96254D-26F6-492F-8682-770174CAF164}"/>
            </a:ext>
          </a:extLst>
        </xdr:cNvPr>
        <xdr:cNvSpPr txBox="1"/>
      </xdr:nvSpPr>
      <xdr:spPr>
        <a:xfrm>
          <a:off x="10797781" y="1757796"/>
          <a:ext cx="590238"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382D866A-1F5A-4532-9D59-D281275D87DB}" type="TxLink">
            <a:rPr lang="en-US" sz="1800" b="1" i="0" u="none" strike="noStrike">
              <a:solidFill>
                <a:srgbClr val="000000"/>
              </a:solidFill>
              <a:latin typeface="Calibri"/>
              <a:cs typeface="Calibri"/>
            </a:rPr>
            <a:pPr algn="l"/>
            <a:t>98%</a:t>
          </a:fld>
          <a:endParaRPr lang="en-US" sz="3200" b="1"/>
        </a:p>
      </xdr:txBody>
    </xdr:sp>
    <xdr:clientData/>
  </xdr:twoCellAnchor>
  <xdr:twoCellAnchor editAs="absolute">
    <xdr:from>
      <xdr:col>11</xdr:col>
      <xdr:colOff>404284</xdr:colOff>
      <xdr:row>8</xdr:row>
      <xdr:rowOff>155461</xdr:rowOff>
    </xdr:from>
    <xdr:to>
      <xdr:col>12</xdr:col>
      <xdr:colOff>390524</xdr:colOff>
      <xdr:row>10</xdr:row>
      <xdr:rowOff>116019</xdr:rowOff>
    </xdr:to>
    <xdr:sp macro="" textlink="$X$26">
      <xdr:nvSpPr>
        <xdr:cNvPr id="112" name="TextBox 37">
          <a:extLst>
            <a:ext uri="{FF2B5EF4-FFF2-40B4-BE49-F238E27FC236}">
              <a16:creationId xmlns:a16="http://schemas.microsoft.com/office/drawing/2014/main" id="{08DBC6B3-B995-4AF1-AF10-B6710BAD61F5}"/>
            </a:ext>
          </a:extLst>
        </xdr:cNvPr>
        <xdr:cNvSpPr txBox="1"/>
      </xdr:nvSpPr>
      <xdr:spPr>
        <a:xfrm>
          <a:off x="11377084" y="1679461"/>
          <a:ext cx="491065" cy="341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4006425-9E80-4C0D-BBF5-B8A26FB5C3DE}"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12</xdr:col>
      <xdr:colOff>475257</xdr:colOff>
      <xdr:row>9</xdr:row>
      <xdr:rowOff>43296</xdr:rowOff>
    </xdr:from>
    <xdr:to>
      <xdr:col>13</xdr:col>
      <xdr:colOff>474837</xdr:colOff>
      <xdr:row>11</xdr:row>
      <xdr:rowOff>25854</xdr:rowOff>
    </xdr:to>
    <xdr:sp macro="" textlink="$C$12">
      <xdr:nvSpPr>
        <xdr:cNvPr id="39" name="TextBox 139">
          <a:extLst>
            <a:ext uri="{FF2B5EF4-FFF2-40B4-BE49-F238E27FC236}">
              <a16:creationId xmlns:a16="http://schemas.microsoft.com/office/drawing/2014/main" id="{FEA026CB-7BB3-41F6-8E3B-7CD0B9708B2B}"/>
            </a:ext>
          </a:extLst>
        </xdr:cNvPr>
        <xdr:cNvSpPr txBox="1"/>
      </xdr:nvSpPr>
      <xdr:spPr>
        <a:xfrm>
          <a:off x="11952882" y="1757796"/>
          <a:ext cx="609180"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ACF15FF-E875-426F-BFA0-3E2679FDD3F1}"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13</xdr:col>
      <xdr:colOff>511344</xdr:colOff>
      <xdr:row>8</xdr:row>
      <xdr:rowOff>155461</xdr:rowOff>
    </xdr:from>
    <xdr:to>
      <xdr:col>14</xdr:col>
      <xdr:colOff>305166</xdr:colOff>
      <xdr:row>10</xdr:row>
      <xdr:rowOff>128719</xdr:rowOff>
    </xdr:to>
    <xdr:sp macro="" textlink="$X$27">
      <xdr:nvSpPr>
        <xdr:cNvPr id="40" name="TextBox 39">
          <a:extLst>
            <a:ext uri="{FF2B5EF4-FFF2-40B4-BE49-F238E27FC236}">
              <a16:creationId xmlns:a16="http://schemas.microsoft.com/office/drawing/2014/main" id="{1F0F6D73-1E2D-429A-964A-E2196F9DCF4F}"/>
            </a:ext>
          </a:extLst>
        </xdr:cNvPr>
        <xdr:cNvSpPr txBox="1"/>
      </xdr:nvSpPr>
      <xdr:spPr>
        <a:xfrm>
          <a:off x="12608094" y="1679461"/>
          <a:ext cx="403422" cy="35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9707EE0-2B28-4923-B5AC-FB4C58DA5AF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14</xdr:col>
      <xdr:colOff>437161</xdr:colOff>
      <xdr:row>9</xdr:row>
      <xdr:rowOff>43296</xdr:rowOff>
    </xdr:from>
    <xdr:to>
      <xdr:col>15</xdr:col>
      <xdr:colOff>435330</xdr:colOff>
      <xdr:row>11</xdr:row>
      <xdr:rowOff>25854</xdr:rowOff>
    </xdr:to>
    <xdr:sp macro="" textlink="$C$13">
      <xdr:nvSpPr>
        <xdr:cNvPr id="41" name="TextBox 139">
          <a:extLst>
            <a:ext uri="{FF2B5EF4-FFF2-40B4-BE49-F238E27FC236}">
              <a16:creationId xmlns:a16="http://schemas.microsoft.com/office/drawing/2014/main" id="{341E7289-4225-4C50-AF99-FFAFB8FC1530}"/>
            </a:ext>
          </a:extLst>
        </xdr:cNvPr>
        <xdr:cNvSpPr txBox="1"/>
      </xdr:nvSpPr>
      <xdr:spPr>
        <a:xfrm>
          <a:off x="13133986" y="1757796"/>
          <a:ext cx="607769"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4F1408E-589E-4288-8CD0-6820645DC0A0}"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15</xdr:col>
      <xdr:colOff>568496</xdr:colOff>
      <xdr:row>8</xdr:row>
      <xdr:rowOff>155461</xdr:rowOff>
    </xdr:from>
    <xdr:to>
      <xdr:col>16</xdr:col>
      <xdr:colOff>362316</xdr:colOff>
      <xdr:row>10</xdr:row>
      <xdr:rowOff>128719</xdr:rowOff>
    </xdr:to>
    <xdr:sp macro="" textlink="$X$28">
      <xdr:nvSpPr>
        <xdr:cNvPr id="42" name="TextBox 41">
          <a:extLst>
            <a:ext uri="{FF2B5EF4-FFF2-40B4-BE49-F238E27FC236}">
              <a16:creationId xmlns:a16="http://schemas.microsoft.com/office/drawing/2014/main" id="{7C1743E6-F2AF-4BDF-9165-7ECE99196CAF}"/>
            </a:ext>
          </a:extLst>
        </xdr:cNvPr>
        <xdr:cNvSpPr txBox="1"/>
      </xdr:nvSpPr>
      <xdr:spPr>
        <a:xfrm>
          <a:off x="13884446" y="1679461"/>
          <a:ext cx="403420" cy="354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B114E70-FCE1-4A5B-B94D-4B80E98E5161}"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16</xdr:col>
      <xdr:colOff>472980</xdr:colOff>
      <xdr:row>9</xdr:row>
      <xdr:rowOff>43296</xdr:rowOff>
    </xdr:from>
    <xdr:to>
      <xdr:col>17</xdr:col>
      <xdr:colOff>474325</xdr:colOff>
      <xdr:row>11</xdr:row>
      <xdr:rowOff>25854</xdr:rowOff>
    </xdr:to>
    <xdr:sp macro="" textlink="$H$29">
      <xdr:nvSpPr>
        <xdr:cNvPr id="43" name="TextBox 139">
          <a:extLst>
            <a:ext uri="{FF2B5EF4-FFF2-40B4-BE49-F238E27FC236}">
              <a16:creationId xmlns:a16="http://schemas.microsoft.com/office/drawing/2014/main" id="{96D0E70F-FBBF-4B0C-AA41-D0D8622515D3}"/>
            </a:ext>
          </a:extLst>
        </xdr:cNvPr>
        <xdr:cNvSpPr txBox="1"/>
      </xdr:nvSpPr>
      <xdr:spPr>
        <a:xfrm>
          <a:off x="14389005" y="1757796"/>
          <a:ext cx="610945" cy="373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C749EF6-F53B-4553-BA27-93EA6BC68D6C}"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18</xdr:col>
      <xdr:colOff>95250</xdr:colOff>
      <xdr:row>9</xdr:row>
      <xdr:rowOff>2709</xdr:rowOff>
    </xdr:from>
    <xdr:to>
      <xdr:col>18</xdr:col>
      <xdr:colOff>397227</xdr:colOff>
      <xdr:row>10</xdr:row>
      <xdr:rowOff>149886</xdr:rowOff>
    </xdr:to>
    <xdr:sp macro="" textlink="$X$29">
      <xdr:nvSpPr>
        <xdr:cNvPr id="44" name="TextBox 43">
          <a:extLst>
            <a:ext uri="{FF2B5EF4-FFF2-40B4-BE49-F238E27FC236}">
              <a16:creationId xmlns:a16="http://schemas.microsoft.com/office/drawing/2014/main" id="{76B4105B-5F0A-443F-856C-A886E03CB65A}"/>
            </a:ext>
          </a:extLst>
        </xdr:cNvPr>
        <xdr:cNvSpPr txBox="1"/>
      </xdr:nvSpPr>
      <xdr:spPr>
        <a:xfrm>
          <a:off x="15230475" y="1717209"/>
          <a:ext cx="301977" cy="337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C913A35-6AF5-4D11-8C32-544E6370CA4B}"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301347</xdr:colOff>
      <xdr:row>2</xdr:row>
      <xdr:rowOff>74083</xdr:rowOff>
    </xdr:from>
    <xdr:to>
      <xdr:col>4</xdr:col>
      <xdr:colOff>929997</xdr:colOff>
      <xdr:row>5</xdr:row>
      <xdr:rowOff>131233</xdr:rowOff>
    </xdr:to>
    <xdr:pic>
      <xdr:nvPicPr>
        <xdr:cNvPr id="45" name="Picture 44">
          <a:extLst>
            <a:ext uri="{FF2B5EF4-FFF2-40B4-BE49-F238E27FC236}">
              <a16:creationId xmlns:a16="http://schemas.microsoft.com/office/drawing/2014/main" id="{4CB95CE6-F12F-4D2C-AC2F-2D3DE23029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4947" y="455083"/>
          <a:ext cx="628650"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1528315</xdr:colOff>
      <xdr:row>2</xdr:row>
      <xdr:rowOff>74083</xdr:rowOff>
    </xdr:from>
    <xdr:to>
      <xdr:col>4</xdr:col>
      <xdr:colOff>2150615</xdr:colOff>
      <xdr:row>5</xdr:row>
      <xdr:rowOff>131233</xdr:rowOff>
    </xdr:to>
    <xdr:pic>
      <xdr:nvPicPr>
        <xdr:cNvPr id="46" name="Picture 45">
          <a:extLst>
            <a:ext uri="{FF2B5EF4-FFF2-40B4-BE49-F238E27FC236}">
              <a16:creationId xmlns:a16="http://schemas.microsoft.com/office/drawing/2014/main" id="{DA861BC4-B710-4DDE-807B-3DFA367FFC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01915" y="455083"/>
          <a:ext cx="622300"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5</xdr:col>
      <xdr:colOff>320317</xdr:colOff>
      <xdr:row>2</xdr:row>
      <xdr:rowOff>74083</xdr:rowOff>
    </xdr:from>
    <xdr:to>
      <xdr:col>6</xdr:col>
      <xdr:colOff>132992</xdr:colOff>
      <xdr:row>5</xdr:row>
      <xdr:rowOff>131233</xdr:rowOff>
    </xdr:to>
    <xdr:pic>
      <xdr:nvPicPr>
        <xdr:cNvPr id="47" name="Picture 46">
          <a:extLst>
            <a:ext uri="{FF2B5EF4-FFF2-40B4-BE49-F238E27FC236}">
              <a16:creationId xmlns:a16="http://schemas.microsoft.com/office/drawing/2014/main" id="{CF4DFAAD-1CFF-4D9B-A8A2-7D1DD7475BB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432317" y="455083"/>
          <a:ext cx="612775"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7</xdr:col>
      <xdr:colOff>137010</xdr:colOff>
      <xdr:row>2</xdr:row>
      <xdr:rowOff>74083</xdr:rowOff>
    </xdr:from>
    <xdr:to>
      <xdr:col>8</xdr:col>
      <xdr:colOff>149710</xdr:colOff>
      <xdr:row>5</xdr:row>
      <xdr:rowOff>131233</xdr:rowOff>
    </xdr:to>
    <xdr:pic>
      <xdr:nvPicPr>
        <xdr:cNvPr id="48" name="Picture 47">
          <a:extLst>
            <a:ext uri="{FF2B5EF4-FFF2-40B4-BE49-F238E27FC236}">
              <a16:creationId xmlns:a16="http://schemas.microsoft.com/office/drawing/2014/main" id="{DBBF931C-ADF7-40C3-A184-0894EF2A688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58710" y="455083"/>
          <a:ext cx="622300"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9</xdr:col>
      <xdr:colOff>137754</xdr:colOff>
      <xdr:row>2</xdr:row>
      <xdr:rowOff>74083</xdr:rowOff>
    </xdr:from>
    <xdr:to>
      <xdr:col>9</xdr:col>
      <xdr:colOff>703257</xdr:colOff>
      <xdr:row>5</xdr:row>
      <xdr:rowOff>131233</xdr:rowOff>
    </xdr:to>
    <xdr:pic>
      <xdr:nvPicPr>
        <xdr:cNvPr id="49" name="Picture 48">
          <a:extLst>
            <a:ext uri="{FF2B5EF4-FFF2-40B4-BE49-F238E27FC236}">
              <a16:creationId xmlns:a16="http://schemas.microsoft.com/office/drawing/2014/main" id="{C7749CB8-3B42-48C6-8862-DD48CA04CDA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878654" y="455083"/>
          <a:ext cx="565503" cy="6286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11</xdr:col>
      <xdr:colOff>129926</xdr:colOff>
      <xdr:row>2</xdr:row>
      <xdr:rowOff>61383</xdr:rowOff>
    </xdr:from>
    <xdr:to>
      <xdr:col>12</xdr:col>
      <xdr:colOff>15626</xdr:colOff>
      <xdr:row>5</xdr:row>
      <xdr:rowOff>134408</xdr:rowOff>
    </xdr:to>
    <xdr:pic>
      <xdr:nvPicPr>
        <xdr:cNvPr id="50" name="Picture 49">
          <a:extLst>
            <a:ext uri="{FF2B5EF4-FFF2-40B4-BE49-F238E27FC236}">
              <a16:creationId xmlns:a16="http://schemas.microsoft.com/office/drawing/2014/main" id="{3B3ADDA1-0789-4A35-82BB-0FB125C5726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109076" y="442383"/>
          <a:ext cx="393700"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13</xdr:col>
      <xdr:colOff>91573</xdr:colOff>
      <xdr:row>2</xdr:row>
      <xdr:rowOff>78845</xdr:rowOff>
    </xdr:from>
    <xdr:to>
      <xdr:col>14</xdr:col>
      <xdr:colOff>91573</xdr:colOff>
      <xdr:row>5</xdr:row>
      <xdr:rowOff>116945</xdr:rowOff>
    </xdr:to>
    <xdr:pic>
      <xdr:nvPicPr>
        <xdr:cNvPr id="51" name="Picture 50">
          <a:extLst>
            <a:ext uri="{FF2B5EF4-FFF2-40B4-BE49-F238E27FC236}">
              <a16:creationId xmlns:a16="http://schemas.microsoft.com/office/drawing/2014/main" id="{CAE33609-44D4-40E8-AB9A-6F5788C06B1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78798" y="459845"/>
          <a:ext cx="609600" cy="6096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15</xdr:col>
      <xdr:colOff>74987</xdr:colOff>
      <xdr:row>2</xdr:row>
      <xdr:rowOff>78845</xdr:rowOff>
    </xdr:from>
    <xdr:to>
      <xdr:col>16</xdr:col>
      <xdr:colOff>90862</xdr:colOff>
      <xdr:row>5</xdr:row>
      <xdr:rowOff>116945</xdr:rowOff>
    </xdr:to>
    <xdr:pic>
      <xdr:nvPicPr>
        <xdr:cNvPr id="52" name="Picture 51">
          <a:extLst>
            <a:ext uri="{FF2B5EF4-FFF2-40B4-BE49-F238E27FC236}">
              <a16:creationId xmlns:a16="http://schemas.microsoft.com/office/drawing/2014/main" id="{74AE702E-4021-4DD1-B2DE-5513BE28876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381412" y="459845"/>
          <a:ext cx="625475" cy="6096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17</xdr:col>
      <xdr:colOff>253341</xdr:colOff>
      <xdr:row>2</xdr:row>
      <xdr:rowOff>61383</xdr:rowOff>
    </xdr:from>
    <xdr:to>
      <xdr:col>18</xdr:col>
      <xdr:colOff>123166</xdr:colOff>
      <xdr:row>5</xdr:row>
      <xdr:rowOff>134408</xdr:rowOff>
    </xdr:to>
    <xdr:pic>
      <xdr:nvPicPr>
        <xdr:cNvPr id="53" name="Picture 52">
          <a:extLst>
            <a:ext uri="{FF2B5EF4-FFF2-40B4-BE49-F238E27FC236}">
              <a16:creationId xmlns:a16="http://schemas.microsoft.com/office/drawing/2014/main" id="{DEF2C27F-B6AF-40B6-AFB6-0E7DB98CE50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778966" y="442383"/>
          <a:ext cx="479425"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23</xdr:col>
      <xdr:colOff>60335</xdr:colOff>
      <xdr:row>2</xdr:row>
      <xdr:rowOff>61383</xdr:rowOff>
    </xdr:from>
    <xdr:to>
      <xdr:col>23</xdr:col>
      <xdr:colOff>550696</xdr:colOff>
      <xdr:row>5</xdr:row>
      <xdr:rowOff>134408</xdr:rowOff>
    </xdr:to>
    <xdr:pic>
      <xdr:nvPicPr>
        <xdr:cNvPr id="54" name="Picture 206">
          <a:extLst>
            <a:ext uri="{FF2B5EF4-FFF2-40B4-BE49-F238E27FC236}">
              <a16:creationId xmlns:a16="http://schemas.microsoft.com/office/drawing/2014/main" id="{15B3C0F2-5094-455A-9642-F990D5BF3F1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253085" y="442383"/>
          <a:ext cx="490361"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21</xdr:col>
      <xdr:colOff>42343</xdr:colOff>
      <xdr:row>2</xdr:row>
      <xdr:rowOff>61383</xdr:rowOff>
    </xdr:from>
    <xdr:to>
      <xdr:col>21</xdr:col>
      <xdr:colOff>529529</xdr:colOff>
      <xdr:row>5</xdr:row>
      <xdr:rowOff>134408</xdr:rowOff>
    </xdr:to>
    <xdr:pic>
      <xdr:nvPicPr>
        <xdr:cNvPr id="55" name="Picture 207">
          <a:extLst>
            <a:ext uri="{FF2B5EF4-FFF2-40B4-BE49-F238E27FC236}">
              <a16:creationId xmlns:a16="http://schemas.microsoft.com/office/drawing/2014/main" id="{8E1D74D4-0A8A-4D3B-B208-F61E90E5CC8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015893" y="442383"/>
          <a:ext cx="487186" cy="6445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3</xdr:col>
      <xdr:colOff>561973</xdr:colOff>
      <xdr:row>12</xdr:row>
      <xdr:rowOff>111302</xdr:rowOff>
    </xdr:from>
    <xdr:to>
      <xdr:col>12</xdr:col>
      <xdr:colOff>333374</xdr:colOff>
      <xdr:row>14</xdr:row>
      <xdr:rowOff>110597</xdr:rowOff>
    </xdr:to>
    <xdr:sp macro="" textlink="">
      <xdr:nvSpPr>
        <xdr:cNvPr id="36" name="Rectangle 178">
          <a:extLst>
            <a:ext uri="{FF2B5EF4-FFF2-40B4-BE49-F238E27FC236}">
              <a16:creationId xmlns:a16="http://schemas.microsoft.com/office/drawing/2014/main" id="{3DFA61B8-63E7-4692-8D93-320931DBD3BA}"/>
            </a:ext>
          </a:extLst>
        </xdr:cNvPr>
        <xdr:cNvSpPr/>
      </xdr:nvSpPr>
      <xdr:spPr>
        <a:xfrm>
          <a:off x="4667248" y="2406827"/>
          <a:ext cx="7143751" cy="380295"/>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Testing</a:t>
          </a:r>
          <a:endParaRPr lang="en-US" sz="1800" b="1" baseline="0"/>
        </a:p>
      </xdr:txBody>
    </xdr:sp>
    <xdr:clientData/>
  </xdr:twoCellAnchor>
  <xdr:twoCellAnchor editAs="absolute">
    <xdr:from>
      <xdr:col>12</xdr:col>
      <xdr:colOff>380999</xdr:colOff>
      <xdr:row>12</xdr:row>
      <xdr:rowOff>115182</xdr:rowOff>
    </xdr:from>
    <xdr:to>
      <xdr:col>16</xdr:col>
      <xdr:colOff>401460</xdr:colOff>
      <xdr:row>14</xdr:row>
      <xdr:rowOff>109891</xdr:rowOff>
    </xdr:to>
    <xdr:sp macro="" textlink="">
      <xdr:nvSpPr>
        <xdr:cNvPr id="71" name="Rectangle 180">
          <a:extLst>
            <a:ext uri="{FF2B5EF4-FFF2-40B4-BE49-F238E27FC236}">
              <a16:creationId xmlns:a16="http://schemas.microsoft.com/office/drawing/2014/main" id="{0695669E-A131-43B6-B93B-4545A114C5F4}"/>
            </a:ext>
          </a:extLst>
        </xdr:cNvPr>
        <xdr:cNvSpPr/>
      </xdr:nvSpPr>
      <xdr:spPr>
        <a:xfrm>
          <a:off x="11858624" y="2410707"/>
          <a:ext cx="2458861" cy="375709"/>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UAT</a:t>
          </a:r>
          <a:endParaRPr lang="en-US" sz="1800" b="1" baseline="0"/>
        </a:p>
      </xdr:txBody>
    </xdr:sp>
    <xdr:clientData/>
  </xdr:twoCellAnchor>
  <xdr:twoCellAnchor editAs="absolute">
    <xdr:from>
      <xdr:col>16</xdr:col>
      <xdr:colOff>476251</xdr:colOff>
      <xdr:row>12</xdr:row>
      <xdr:rowOff>115182</xdr:rowOff>
    </xdr:from>
    <xdr:to>
      <xdr:col>18</xdr:col>
      <xdr:colOff>492969</xdr:colOff>
      <xdr:row>14</xdr:row>
      <xdr:rowOff>109891</xdr:rowOff>
    </xdr:to>
    <xdr:sp macro="" textlink="">
      <xdr:nvSpPr>
        <xdr:cNvPr id="58" name="Rectangle 181">
          <a:extLst>
            <a:ext uri="{FF2B5EF4-FFF2-40B4-BE49-F238E27FC236}">
              <a16:creationId xmlns:a16="http://schemas.microsoft.com/office/drawing/2014/main" id="{F73D5BB2-0994-42F3-A0B0-A1C1537EFFE4}"/>
            </a:ext>
          </a:extLst>
        </xdr:cNvPr>
        <xdr:cNvSpPr/>
      </xdr:nvSpPr>
      <xdr:spPr>
        <a:xfrm>
          <a:off x="14392276" y="2410707"/>
          <a:ext cx="1235918" cy="375709"/>
        </a:xfrm>
        <a:prstGeom prst="rect">
          <a:avLst/>
        </a:prstGeom>
        <a:gradFill flip="none" rotWithShape="1">
          <a:gsLst>
            <a:gs pos="0">
              <a:srgbClr val="4F4640"/>
            </a:gs>
            <a:gs pos="48000">
              <a:srgbClr val="88796E"/>
            </a:gs>
            <a:gs pos="100000">
              <a:srgbClr val="BEB4AE"/>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Prod</a:t>
          </a:r>
        </a:p>
      </xdr:txBody>
    </xdr:sp>
    <xdr:clientData/>
  </xdr:twoCellAnchor>
  <xdr:twoCellAnchor editAs="absolute">
    <xdr:from>
      <xdr:col>20</xdr:col>
      <xdr:colOff>262468</xdr:colOff>
      <xdr:row>12</xdr:row>
      <xdr:rowOff>116770</xdr:rowOff>
    </xdr:from>
    <xdr:to>
      <xdr:col>24</xdr:col>
      <xdr:colOff>285750</xdr:colOff>
      <xdr:row>14</xdr:row>
      <xdr:rowOff>98779</xdr:rowOff>
    </xdr:to>
    <xdr:sp macro="" textlink="">
      <xdr:nvSpPr>
        <xdr:cNvPr id="59" name="Rectangle 70">
          <a:extLst>
            <a:ext uri="{FF2B5EF4-FFF2-40B4-BE49-F238E27FC236}">
              <a16:creationId xmlns:a16="http://schemas.microsoft.com/office/drawing/2014/main" id="{AA6D5522-3740-4C04-A0F4-24FC400F6E3E}"/>
            </a:ext>
          </a:extLst>
        </xdr:cNvPr>
        <xdr:cNvSpPr/>
      </xdr:nvSpPr>
      <xdr:spPr>
        <a:xfrm>
          <a:off x="16616893" y="2412295"/>
          <a:ext cx="2461682" cy="363009"/>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800" b="1"/>
            <a:t>Defects</a:t>
          </a:r>
        </a:p>
      </xdr:txBody>
    </xdr:sp>
    <xdr:clientData/>
  </xdr:twoCellAnchor>
  <xdr:twoCellAnchor editAs="absolute">
    <xdr:from>
      <xdr:col>4</xdr:col>
      <xdr:colOff>59972</xdr:colOff>
      <xdr:row>5</xdr:row>
      <xdr:rowOff>38800</xdr:rowOff>
    </xdr:from>
    <xdr:to>
      <xdr:col>4</xdr:col>
      <xdr:colOff>1260122</xdr:colOff>
      <xdr:row>8</xdr:row>
      <xdr:rowOff>176737</xdr:rowOff>
    </xdr:to>
    <xdr:sp macro="" textlink="">
      <xdr:nvSpPr>
        <xdr:cNvPr id="60" name="TextBox 9">
          <a:extLst>
            <a:ext uri="{FF2B5EF4-FFF2-40B4-BE49-F238E27FC236}">
              <a16:creationId xmlns:a16="http://schemas.microsoft.com/office/drawing/2014/main" id="{1EE2F68F-5B18-4B48-8C48-EF8B70454ACB}"/>
            </a:ext>
          </a:extLst>
        </xdr:cNvPr>
        <xdr:cNvSpPr txBox="1"/>
      </xdr:nvSpPr>
      <xdr:spPr>
        <a:xfrm>
          <a:off x="4733572" y="991300"/>
          <a:ext cx="1200150" cy="7189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Data</a:t>
          </a:r>
          <a:r>
            <a:rPr lang="en-US" sz="1400" b="1" baseline="0">
              <a:latin typeface="+mn-lt"/>
            </a:rPr>
            <a:t> Landing Testing Complete</a:t>
          </a:r>
          <a:endParaRPr lang="en-US" sz="1400" b="1">
            <a:latin typeface="+mn-lt"/>
          </a:endParaRPr>
        </a:p>
      </xdr:txBody>
    </xdr:sp>
    <xdr:clientData/>
  </xdr:twoCellAnchor>
  <xdr:twoCellAnchor editAs="absolute">
    <xdr:from>
      <xdr:col>4</xdr:col>
      <xdr:colOff>1234369</xdr:colOff>
      <xdr:row>5</xdr:row>
      <xdr:rowOff>21172</xdr:rowOff>
    </xdr:from>
    <xdr:to>
      <xdr:col>4</xdr:col>
      <xdr:colOff>2417586</xdr:colOff>
      <xdr:row>9</xdr:row>
      <xdr:rowOff>56449</xdr:rowOff>
    </xdr:to>
    <xdr:sp macro="" textlink="">
      <xdr:nvSpPr>
        <xdr:cNvPr id="61" name="TextBox 10">
          <a:extLst>
            <a:ext uri="{FF2B5EF4-FFF2-40B4-BE49-F238E27FC236}">
              <a16:creationId xmlns:a16="http://schemas.microsoft.com/office/drawing/2014/main" id="{C60644E7-49AA-4978-A7ED-13CF2D42BE5A}"/>
            </a:ext>
          </a:extLst>
        </xdr:cNvPr>
        <xdr:cNvSpPr txBox="1"/>
      </xdr:nvSpPr>
      <xdr:spPr>
        <a:xfrm>
          <a:off x="5907969" y="973672"/>
          <a:ext cx="1183217" cy="797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Data</a:t>
          </a:r>
          <a:r>
            <a:rPr lang="en-US" sz="1400" b="1" baseline="0">
              <a:latin typeface="+mn-lt"/>
            </a:rPr>
            <a:t> Validated by Business</a:t>
          </a:r>
          <a:endParaRPr lang="en-US" sz="1400" b="1">
            <a:latin typeface="+mn-lt"/>
          </a:endParaRPr>
        </a:p>
      </xdr:txBody>
    </xdr:sp>
    <xdr:clientData/>
  </xdr:twoCellAnchor>
  <xdr:twoCellAnchor editAs="absolute">
    <xdr:from>
      <xdr:col>4</xdr:col>
      <xdr:colOff>2397477</xdr:colOff>
      <xdr:row>5</xdr:row>
      <xdr:rowOff>130175</xdr:rowOff>
    </xdr:from>
    <xdr:to>
      <xdr:col>6</xdr:col>
      <xdr:colOff>384527</xdr:colOff>
      <xdr:row>8</xdr:row>
      <xdr:rowOff>57583</xdr:rowOff>
    </xdr:to>
    <xdr:sp macro="" textlink="">
      <xdr:nvSpPr>
        <xdr:cNvPr id="62" name="TextBox 12">
          <a:extLst>
            <a:ext uri="{FF2B5EF4-FFF2-40B4-BE49-F238E27FC236}">
              <a16:creationId xmlns:a16="http://schemas.microsoft.com/office/drawing/2014/main" id="{EF4D0B54-40D0-4CBA-A010-CB2EAFAB0434}"/>
            </a:ext>
          </a:extLst>
        </xdr:cNvPr>
        <xdr:cNvSpPr txBox="1"/>
      </xdr:nvSpPr>
      <xdr:spPr>
        <a:xfrm>
          <a:off x="7071077" y="1082675"/>
          <a:ext cx="1225550" cy="498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Unit Testing Complete</a:t>
          </a:r>
        </a:p>
      </xdr:txBody>
    </xdr:sp>
    <xdr:clientData/>
  </xdr:twoCellAnchor>
  <xdr:twoCellAnchor editAs="absolute">
    <xdr:from>
      <xdr:col>6</xdr:col>
      <xdr:colOff>455084</xdr:colOff>
      <xdr:row>5</xdr:row>
      <xdr:rowOff>73371</xdr:rowOff>
    </xdr:from>
    <xdr:to>
      <xdr:col>8</xdr:col>
      <xdr:colOff>434975</xdr:colOff>
      <xdr:row>9</xdr:row>
      <xdr:rowOff>15684</xdr:rowOff>
    </xdr:to>
    <xdr:sp macro="" textlink="">
      <xdr:nvSpPr>
        <xdr:cNvPr id="63" name="TextBox 13">
          <a:extLst>
            <a:ext uri="{FF2B5EF4-FFF2-40B4-BE49-F238E27FC236}">
              <a16:creationId xmlns:a16="http://schemas.microsoft.com/office/drawing/2014/main" id="{8C14EFA8-881D-49BF-8BF6-5363185D25F6}"/>
            </a:ext>
          </a:extLst>
        </xdr:cNvPr>
        <xdr:cNvSpPr txBox="1"/>
      </xdr:nvSpPr>
      <xdr:spPr>
        <a:xfrm>
          <a:off x="8367184" y="1025871"/>
          <a:ext cx="1199091" cy="7043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Equation</a:t>
          </a:r>
          <a:r>
            <a:rPr lang="en-US" sz="1400" b="1" baseline="0">
              <a:latin typeface="+mn-lt"/>
            </a:rPr>
            <a:t> Testing Complete</a:t>
          </a:r>
          <a:endParaRPr lang="en-US" sz="1400" b="1">
            <a:latin typeface="+mn-lt"/>
          </a:endParaRPr>
        </a:p>
      </xdr:txBody>
    </xdr:sp>
    <xdr:clientData/>
  </xdr:twoCellAnchor>
  <xdr:twoCellAnchor editAs="absolute">
    <xdr:from>
      <xdr:col>8</xdr:col>
      <xdr:colOff>474133</xdr:colOff>
      <xdr:row>5</xdr:row>
      <xdr:rowOff>91013</xdr:rowOff>
    </xdr:from>
    <xdr:to>
      <xdr:col>10</xdr:col>
      <xdr:colOff>289276</xdr:colOff>
      <xdr:row>9</xdr:row>
      <xdr:rowOff>36501</xdr:rowOff>
    </xdr:to>
    <xdr:sp macro="" textlink="">
      <xdr:nvSpPr>
        <xdr:cNvPr id="64" name="TextBox 14">
          <a:extLst>
            <a:ext uri="{FF2B5EF4-FFF2-40B4-BE49-F238E27FC236}">
              <a16:creationId xmlns:a16="http://schemas.microsoft.com/office/drawing/2014/main" id="{54A524E0-3EB4-4150-A5F1-B98632527C54}"/>
            </a:ext>
          </a:extLst>
        </xdr:cNvPr>
        <xdr:cNvSpPr txBox="1"/>
      </xdr:nvSpPr>
      <xdr:spPr>
        <a:xfrm>
          <a:off x="9605433" y="1043513"/>
          <a:ext cx="1129593" cy="7074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Business</a:t>
          </a:r>
          <a:r>
            <a:rPr lang="en-US" sz="1400" b="1" baseline="0">
              <a:latin typeface="+mn-lt"/>
            </a:rPr>
            <a:t> Rule Testing Complete</a:t>
          </a:r>
          <a:endParaRPr lang="en-US" sz="1400" b="1">
            <a:latin typeface="+mn-lt"/>
          </a:endParaRPr>
        </a:p>
      </xdr:txBody>
    </xdr:sp>
    <xdr:clientData/>
  </xdr:twoCellAnchor>
  <xdr:twoCellAnchor editAs="absolute">
    <xdr:from>
      <xdr:col>10</xdr:col>
      <xdr:colOff>305504</xdr:colOff>
      <xdr:row>5</xdr:row>
      <xdr:rowOff>148164</xdr:rowOff>
    </xdr:from>
    <xdr:to>
      <xdr:col>12</xdr:col>
      <xdr:colOff>397227</xdr:colOff>
      <xdr:row>8</xdr:row>
      <xdr:rowOff>155220</xdr:rowOff>
    </xdr:to>
    <xdr:sp macro="" textlink="">
      <xdr:nvSpPr>
        <xdr:cNvPr id="65" name="TextBox 15">
          <a:extLst>
            <a:ext uri="{FF2B5EF4-FFF2-40B4-BE49-F238E27FC236}">
              <a16:creationId xmlns:a16="http://schemas.microsoft.com/office/drawing/2014/main" id="{C429A578-7786-4E20-99F2-9688B62484EB}"/>
            </a:ext>
          </a:extLst>
        </xdr:cNvPr>
        <xdr:cNvSpPr txBox="1"/>
      </xdr:nvSpPr>
      <xdr:spPr>
        <a:xfrm>
          <a:off x="10751254" y="1100664"/>
          <a:ext cx="1133123" cy="578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1">
              <a:latin typeface="+mn-lt"/>
            </a:rPr>
            <a:t>Ready for Pre-UAT</a:t>
          </a:r>
        </a:p>
      </xdr:txBody>
    </xdr:sp>
    <xdr:clientData/>
  </xdr:twoCellAnchor>
  <xdr:twoCellAnchor editAs="absolute">
    <xdr:from>
      <xdr:col>12</xdr:col>
      <xdr:colOff>406427</xdr:colOff>
      <xdr:row>6</xdr:row>
      <xdr:rowOff>77609</xdr:rowOff>
    </xdr:from>
    <xdr:to>
      <xdr:col>14</xdr:col>
      <xdr:colOff>386320</xdr:colOff>
      <xdr:row>7</xdr:row>
      <xdr:rowOff>177439</xdr:rowOff>
    </xdr:to>
    <xdr:sp macro="" textlink="">
      <xdr:nvSpPr>
        <xdr:cNvPr id="66" name="TextBox 17">
          <a:extLst>
            <a:ext uri="{FF2B5EF4-FFF2-40B4-BE49-F238E27FC236}">
              <a16:creationId xmlns:a16="http://schemas.microsoft.com/office/drawing/2014/main" id="{14DDC5DD-6DFE-4DB0-BDB2-54F87B1EB665}"/>
            </a:ext>
          </a:extLst>
        </xdr:cNvPr>
        <xdr:cNvSpPr txBox="1"/>
      </xdr:nvSpPr>
      <xdr:spPr>
        <a:xfrm>
          <a:off x="11884052" y="1220609"/>
          <a:ext cx="1199093" cy="290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Pre-UAT</a:t>
          </a:r>
        </a:p>
      </xdr:txBody>
    </xdr:sp>
    <xdr:clientData/>
  </xdr:twoCellAnchor>
  <xdr:twoCellAnchor editAs="absolute">
    <xdr:from>
      <xdr:col>14</xdr:col>
      <xdr:colOff>394604</xdr:colOff>
      <xdr:row>6</xdr:row>
      <xdr:rowOff>71698</xdr:rowOff>
    </xdr:from>
    <xdr:to>
      <xdr:col>16</xdr:col>
      <xdr:colOff>380845</xdr:colOff>
      <xdr:row>7</xdr:row>
      <xdr:rowOff>168353</xdr:rowOff>
    </xdr:to>
    <xdr:sp macro="" textlink="">
      <xdr:nvSpPr>
        <xdr:cNvPr id="67" name="TextBox 18">
          <a:extLst>
            <a:ext uri="{FF2B5EF4-FFF2-40B4-BE49-F238E27FC236}">
              <a16:creationId xmlns:a16="http://schemas.microsoft.com/office/drawing/2014/main" id="{4C71F861-D734-432A-9F18-C0EFF28E004E}"/>
            </a:ext>
          </a:extLst>
        </xdr:cNvPr>
        <xdr:cNvSpPr txBox="1"/>
      </xdr:nvSpPr>
      <xdr:spPr>
        <a:xfrm>
          <a:off x="13091429" y="1214698"/>
          <a:ext cx="1205441" cy="2871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UAT</a:t>
          </a:r>
        </a:p>
      </xdr:txBody>
    </xdr:sp>
    <xdr:clientData/>
  </xdr:twoCellAnchor>
  <xdr:twoCellAnchor editAs="absolute">
    <xdr:from>
      <xdr:col>16</xdr:col>
      <xdr:colOff>416391</xdr:colOff>
      <xdr:row>6</xdr:row>
      <xdr:rowOff>93221</xdr:rowOff>
    </xdr:from>
    <xdr:to>
      <xdr:col>18</xdr:col>
      <xdr:colOff>569716</xdr:colOff>
      <xdr:row>7</xdr:row>
      <xdr:rowOff>180351</xdr:rowOff>
    </xdr:to>
    <xdr:sp macro="" textlink="">
      <xdr:nvSpPr>
        <xdr:cNvPr id="68" name="TextBox 19">
          <a:extLst>
            <a:ext uri="{FF2B5EF4-FFF2-40B4-BE49-F238E27FC236}">
              <a16:creationId xmlns:a16="http://schemas.microsoft.com/office/drawing/2014/main" id="{6E3748BD-CBEF-473E-BF88-57EACBBDDAFC}"/>
            </a:ext>
          </a:extLst>
        </xdr:cNvPr>
        <xdr:cNvSpPr txBox="1"/>
      </xdr:nvSpPr>
      <xdr:spPr>
        <a:xfrm>
          <a:off x="14332416" y="1236221"/>
          <a:ext cx="1372525" cy="2776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1">
              <a:latin typeface="+mn-lt"/>
            </a:rPr>
            <a:t>In Production</a:t>
          </a:r>
        </a:p>
      </xdr:txBody>
    </xdr:sp>
    <xdr:clientData/>
  </xdr:twoCellAnchor>
  <xdr:twoCellAnchor editAs="absolute">
    <xdr:from>
      <xdr:col>20</xdr:col>
      <xdr:colOff>301625</xdr:colOff>
      <xdr:row>5</xdr:row>
      <xdr:rowOff>177447</xdr:rowOff>
    </xdr:from>
    <xdr:to>
      <xdr:col>22</xdr:col>
      <xdr:colOff>359830</xdr:colOff>
      <xdr:row>9</xdr:row>
      <xdr:rowOff>90536</xdr:rowOff>
    </xdr:to>
    <xdr:sp macro="" textlink="">
      <xdr:nvSpPr>
        <xdr:cNvPr id="69" name="TextBox 208">
          <a:extLst>
            <a:ext uri="{FF2B5EF4-FFF2-40B4-BE49-F238E27FC236}">
              <a16:creationId xmlns:a16="http://schemas.microsoft.com/office/drawing/2014/main" id="{DE7AA992-E26E-4F1A-B46A-C1D1D402D354}"/>
            </a:ext>
          </a:extLst>
        </xdr:cNvPr>
        <xdr:cNvSpPr txBox="1"/>
      </xdr:nvSpPr>
      <xdr:spPr>
        <a:xfrm>
          <a:off x="16665575" y="1139472"/>
          <a:ext cx="1277405" cy="665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latin typeface="+mn-lt"/>
            </a:rPr>
            <a:t>Defects</a:t>
          </a:r>
        </a:p>
        <a:p>
          <a:pPr algn="ctr"/>
          <a:r>
            <a:rPr lang="en-US" sz="1400" b="1">
              <a:latin typeface="+mn-lt"/>
            </a:rPr>
            <a:t>Project/T&amp;I Issue</a:t>
          </a:r>
          <a:br>
            <a:rPr lang="en-US" sz="1400" b="1">
              <a:latin typeface="+mn-lt"/>
            </a:rPr>
          </a:br>
          <a:endParaRPr lang="en-US" sz="1400" b="1">
            <a:latin typeface="+mn-lt"/>
          </a:endParaRPr>
        </a:p>
      </xdr:txBody>
    </xdr:sp>
    <xdr:clientData/>
  </xdr:twoCellAnchor>
  <xdr:twoCellAnchor editAs="absolute">
    <xdr:from>
      <xdr:col>22</xdr:col>
      <xdr:colOff>224719</xdr:colOff>
      <xdr:row>5</xdr:row>
      <xdr:rowOff>112536</xdr:rowOff>
    </xdr:from>
    <xdr:to>
      <xdr:col>24</xdr:col>
      <xdr:colOff>357718</xdr:colOff>
      <xdr:row>9</xdr:row>
      <xdr:rowOff>133575</xdr:rowOff>
    </xdr:to>
    <xdr:sp macro="" textlink="">
      <xdr:nvSpPr>
        <xdr:cNvPr id="70" name="TextBox 210">
          <a:extLst>
            <a:ext uri="{FF2B5EF4-FFF2-40B4-BE49-F238E27FC236}">
              <a16:creationId xmlns:a16="http://schemas.microsoft.com/office/drawing/2014/main" id="{461626CD-BD8F-4FBE-8B4D-1C84B749101D}"/>
            </a:ext>
          </a:extLst>
        </xdr:cNvPr>
        <xdr:cNvSpPr txBox="1"/>
      </xdr:nvSpPr>
      <xdr:spPr>
        <a:xfrm>
          <a:off x="17807869" y="1065036"/>
          <a:ext cx="1352199" cy="783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latin typeface="+mn-lt"/>
            </a:rPr>
            <a:t>Defects</a:t>
          </a:r>
        </a:p>
        <a:p>
          <a:pPr algn="ctr"/>
          <a:r>
            <a:rPr lang="en-US" sz="1400" b="1">
              <a:latin typeface="+mn-lt"/>
            </a:rPr>
            <a:t>Source Data Issue</a:t>
          </a:r>
          <a:br>
            <a:rPr lang="en-US" sz="1400" b="1">
              <a:latin typeface="+mn-lt"/>
            </a:rPr>
          </a:br>
          <a:endParaRPr lang="en-US" sz="1400" b="1">
            <a:latin typeface="+mn-lt"/>
          </a:endParaRPr>
        </a:p>
      </xdr:txBody>
    </xdr:sp>
    <xdr:clientData/>
  </xdr:twoCellAnchor>
  <xdr:twoCellAnchor editAs="absolute">
    <xdr:from>
      <xdr:col>23</xdr:col>
      <xdr:colOff>137707</xdr:colOff>
      <xdr:row>9</xdr:row>
      <xdr:rowOff>110592</xdr:rowOff>
    </xdr:from>
    <xdr:to>
      <xdr:col>23</xdr:col>
      <xdr:colOff>435398</xdr:colOff>
      <xdr:row>10</xdr:row>
      <xdr:rowOff>161392</xdr:rowOff>
    </xdr:to>
    <xdr:sp macro="" textlink="">
      <xdr:nvSpPr>
        <xdr:cNvPr id="73" name="Arrow: Up 72">
          <a:extLst>
            <a:ext uri="{FF2B5EF4-FFF2-40B4-BE49-F238E27FC236}">
              <a16:creationId xmlns:a16="http://schemas.microsoft.com/office/drawing/2014/main" id="{DE53EF33-1FBF-4297-852C-90DA9CA8C42B}"/>
            </a:ext>
          </a:extLst>
        </xdr:cNvPr>
        <xdr:cNvSpPr/>
      </xdr:nvSpPr>
      <xdr:spPr>
        <a:xfrm rot="5400000">
          <a:off x="18349128" y="1796896"/>
          <a:ext cx="241300" cy="297691"/>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381000</xdr:colOff>
      <xdr:row>9</xdr:row>
      <xdr:rowOff>114302</xdr:rowOff>
    </xdr:from>
    <xdr:to>
      <xdr:col>8</xdr:col>
      <xdr:colOff>52917</xdr:colOff>
      <xdr:row>10</xdr:row>
      <xdr:rowOff>162192</xdr:rowOff>
    </xdr:to>
    <xdr:sp macro="" textlink="">
      <xdr:nvSpPr>
        <xdr:cNvPr id="74" name="Up Arrow 14">
          <a:extLst>
            <a:ext uri="{FF2B5EF4-FFF2-40B4-BE49-F238E27FC236}">
              <a16:creationId xmlns:a16="http://schemas.microsoft.com/office/drawing/2014/main" id="{88C2BCCA-AA8E-4C0E-9749-DE1227D51E36}"/>
            </a:ext>
            <a:ext uri="{147F2762-F138-4A5C-976F-8EAC2B608ADB}">
              <a16:predDERef xmlns:a16="http://schemas.microsoft.com/office/drawing/2014/main" pred="{BBB640AB-B89F-48CF-B13E-DA3129C0F013}"/>
            </a:ext>
          </a:extLst>
        </xdr:cNvPr>
        <xdr:cNvSpPr/>
      </xdr:nvSpPr>
      <xdr:spPr>
        <a:xfrm rot="5400000">
          <a:off x="8917914" y="1807238"/>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11</xdr:col>
      <xdr:colOff>314325</xdr:colOff>
      <xdr:row>9</xdr:row>
      <xdr:rowOff>114301</xdr:rowOff>
    </xdr:from>
    <xdr:to>
      <xdr:col>12</xdr:col>
      <xdr:colOff>91017</xdr:colOff>
      <xdr:row>10</xdr:row>
      <xdr:rowOff>162191</xdr:rowOff>
    </xdr:to>
    <xdr:sp macro="" textlink="">
      <xdr:nvSpPr>
        <xdr:cNvPr id="76" name="Up Arrow 16">
          <a:extLst>
            <a:ext uri="{FF2B5EF4-FFF2-40B4-BE49-F238E27FC236}">
              <a16:creationId xmlns:a16="http://schemas.microsoft.com/office/drawing/2014/main" id="{8754FDB5-B6AA-4B34-8887-1169FC98097A}"/>
            </a:ext>
            <a:ext uri="{147F2762-F138-4A5C-976F-8EAC2B608ADB}">
              <a16:predDERef xmlns:a16="http://schemas.microsoft.com/office/drawing/2014/main" pred="{088A0E11-64D0-484F-85B2-56E257DCD248}"/>
            </a:ext>
          </a:extLst>
        </xdr:cNvPr>
        <xdr:cNvSpPr/>
      </xdr:nvSpPr>
      <xdr:spPr>
        <a:xfrm rot="5400000">
          <a:off x="11308689" y="1807237"/>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9</xdr:col>
      <xdr:colOff>381000</xdr:colOff>
      <xdr:row>9</xdr:row>
      <xdr:rowOff>123826</xdr:rowOff>
    </xdr:from>
    <xdr:to>
      <xdr:col>9</xdr:col>
      <xdr:colOff>662517</xdr:colOff>
      <xdr:row>10</xdr:row>
      <xdr:rowOff>171716</xdr:rowOff>
    </xdr:to>
    <xdr:sp macro="" textlink="">
      <xdr:nvSpPr>
        <xdr:cNvPr id="77" name="Up Arrow 17">
          <a:extLst>
            <a:ext uri="{FF2B5EF4-FFF2-40B4-BE49-F238E27FC236}">
              <a16:creationId xmlns:a16="http://schemas.microsoft.com/office/drawing/2014/main" id="{22F8B337-2E62-4C52-9EA8-42E9091A3DD6}"/>
            </a:ext>
            <a:ext uri="{147F2762-F138-4A5C-976F-8EAC2B608ADB}">
              <a16:predDERef xmlns:a16="http://schemas.microsoft.com/office/drawing/2014/main" pred="{806E4E6C-57A9-426A-9CFD-59EAA0B34B33}"/>
            </a:ext>
          </a:extLst>
        </xdr:cNvPr>
        <xdr:cNvSpPr/>
      </xdr:nvSpPr>
      <xdr:spPr>
        <a:xfrm rot="5400000">
          <a:off x="10137114" y="1816762"/>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21</xdr:col>
      <xdr:colOff>171450</xdr:colOff>
      <xdr:row>9</xdr:row>
      <xdr:rowOff>120116</xdr:rowOff>
    </xdr:from>
    <xdr:to>
      <xdr:col>21</xdr:col>
      <xdr:colOff>458556</xdr:colOff>
      <xdr:row>10</xdr:row>
      <xdr:rowOff>151866</xdr:rowOff>
    </xdr:to>
    <xdr:sp macro="" textlink="">
      <xdr:nvSpPr>
        <xdr:cNvPr id="78" name="Up Arrow 18">
          <a:extLst>
            <a:ext uri="{FF2B5EF4-FFF2-40B4-BE49-F238E27FC236}">
              <a16:creationId xmlns:a16="http://schemas.microsoft.com/office/drawing/2014/main" id="{E48AFDB1-3AFE-4BF2-8C49-70CA74A75F6A}"/>
            </a:ext>
            <a:ext uri="{147F2762-F138-4A5C-976F-8EAC2B608ADB}">
              <a16:predDERef xmlns:a16="http://schemas.microsoft.com/office/drawing/2014/main" pred="{8E594BDB-F9CF-4AB7-A6AA-3EE1012BADFA}"/>
            </a:ext>
          </a:extLst>
        </xdr:cNvPr>
        <xdr:cNvSpPr/>
      </xdr:nvSpPr>
      <xdr:spPr>
        <a:xfrm rot="5400000">
          <a:off x="17167903" y="1802188"/>
          <a:ext cx="222250" cy="287106"/>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21</xdr:col>
      <xdr:colOff>584200</xdr:colOff>
      <xdr:row>8</xdr:row>
      <xdr:rowOff>136525</xdr:rowOff>
    </xdr:from>
    <xdr:to>
      <xdr:col>23</xdr:col>
      <xdr:colOff>23725</xdr:colOff>
      <xdr:row>10</xdr:row>
      <xdr:rowOff>185737</xdr:rowOff>
    </xdr:to>
    <xdr:sp macro="" textlink="$X$24">
      <xdr:nvSpPr>
        <xdr:cNvPr id="116" name="TextBox 19">
          <a:extLst>
            <a:ext uri="{FF2B5EF4-FFF2-40B4-BE49-F238E27FC236}">
              <a16:creationId xmlns:a16="http://schemas.microsoft.com/office/drawing/2014/main" id="{B1792976-AF95-44EE-A770-7BB9FA120A75}"/>
            </a:ext>
            <a:ext uri="{147F2762-F138-4A5C-976F-8EAC2B608ADB}">
              <a16:predDERef xmlns:a16="http://schemas.microsoft.com/office/drawing/2014/main" pred="{02834DF8-DF34-471C-BF90-C5E481F39732}"/>
            </a:ext>
          </a:extLst>
        </xdr:cNvPr>
        <xdr:cNvSpPr txBox="1"/>
      </xdr:nvSpPr>
      <xdr:spPr>
        <a:xfrm>
          <a:off x="17548225" y="1660525"/>
          <a:ext cx="658725" cy="430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fld id="{A9F48528-83FF-4FAE-86D9-059C94CCABFF}" type="TxLink">
            <a:rPr lang="en-US" sz="1100" b="0" i="0" u="none" strike="noStrike">
              <a:solidFill>
                <a:srgbClr val="000000"/>
              </a:solidFill>
              <a:latin typeface="Calibri"/>
              <a:cs typeface="Calibri"/>
            </a:rPr>
            <a:pPr/>
            <a:t>-</a:t>
          </a:fld>
          <a:endParaRPr lang="en-US" sz="1100"/>
        </a:p>
      </xdr:txBody>
    </xdr:sp>
    <xdr:clientData/>
  </xdr:twoCellAnchor>
  <xdr:twoCellAnchor>
    <xdr:from>
      <xdr:col>4</xdr:col>
      <xdr:colOff>628650</xdr:colOff>
      <xdr:row>9</xdr:row>
      <xdr:rowOff>112047</xdr:rowOff>
    </xdr:from>
    <xdr:to>
      <xdr:col>4</xdr:col>
      <xdr:colOff>910167</xdr:colOff>
      <xdr:row>10</xdr:row>
      <xdr:rowOff>159937</xdr:rowOff>
    </xdr:to>
    <xdr:sp macro="" textlink="">
      <xdr:nvSpPr>
        <xdr:cNvPr id="72" name="Up Arrow 14">
          <a:extLst>
            <a:ext uri="{FF2B5EF4-FFF2-40B4-BE49-F238E27FC236}">
              <a16:creationId xmlns:a16="http://schemas.microsoft.com/office/drawing/2014/main" id="{45C74794-DB5B-4C24-9CD2-2B2436BBACBE}"/>
            </a:ext>
            <a:ext uri="{147F2762-F138-4A5C-976F-8EAC2B608ADB}">
              <a16:predDERef xmlns:a16="http://schemas.microsoft.com/office/drawing/2014/main" pred="{BBB640AB-B89F-48CF-B13E-DA3129C0F013}"/>
            </a:ext>
          </a:extLst>
        </xdr:cNvPr>
        <xdr:cNvSpPr/>
      </xdr:nvSpPr>
      <xdr:spPr>
        <a:xfrm rot="5400000">
          <a:off x="5317464" y="1804983"/>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4</xdr:col>
      <xdr:colOff>1762125</xdr:colOff>
      <xdr:row>9</xdr:row>
      <xdr:rowOff>112047</xdr:rowOff>
    </xdr:from>
    <xdr:to>
      <xdr:col>4</xdr:col>
      <xdr:colOff>2043642</xdr:colOff>
      <xdr:row>10</xdr:row>
      <xdr:rowOff>159937</xdr:rowOff>
    </xdr:to>
    <xdr:sp macro="" textlink="">
      <xdr:nvSpPr>
        <xdr:cNvPr id="79" name="Up Arrow 14">
          <a:extLst>
            <a:ext uri="{FF2B5EF4-FFF2-40B4-BE49-F238E27FC236}">
              <a16:creationId xmlns:a16="http://schemas.microsoft.com/office/drawing/2014/main" id="{882F5976-3283-46EE-9893-E980D8A80182}"/>
            </a:ext>
            <a:ext uri="{147F2762-F138-4A5C-976F-8EAC2B608ADB}">
              <a16:predDERef xmlns:a16="http://schemas.microsoft.com/office/drawing/2014/main" pred="{BBB640AB-B89F-48CF-B13E-DA3129C0F013}"/>
            </a:ext>
          </a:extLst>
        </xdr:cNvPr>
        <xdr:cNvSpPr/>
      </xdr:nvSpPr>
      <xdr:spPr>
        <a:xfrm rot="5400000">
          <a:off x="6450939" y="1804983"/>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xdr:from>
      <xdr:col>5</xdr:col>
      <xdr:colOff>571500</xdr:colOff>
      <xdr:row>9</xdr:row>
      <xdr:rowOff>112047</xdr:rowOff>
    </xdr:from>
    <xdr:to>
      <xdr:col>6</xdr:col>
      <xdr:colOff>52917</xdr:colOff>
      <xdr:row>10</xdr:row>
      <xdr:rowOff>159937</xdr:rowOff>
    </xdr:to>
    <xdr:sp macro="" textlink="">
      <xdr:nvSpPr>
        <xdr:cNvPr id="80" name="Up Arrow 14">
          <a:extLst>
            <a:ext uri="{FF2B5EF4-FFF2-40B4-BE49-F238E27FC236}">
              <a16:creationId xmlns:a16="http://schemas.microsoft.com/office/drawing/2014/main" id="{1452F5BA-04B5-45D2-8E3E-F9A3802265F4}"/>
            </a:ext>
            <a:ext uri="{147F2762-F138-4A5C-976F-8EAC2B608ADB}">
              <a16:predDERef xmlns:a16="http://schemas.microsoft.com/office/drawing/2014/main" pred="{BBB640AB-B89F-48CF-B13E-DA3129C0F013}"/>
            </a:ext>
          </a:extLst>
        </xdr:cNvPr>
        <xdr:cNvSpPr/>
      </xdr:nvSpPr>
      <xdr:spPr>
        <a:xfrm rot="5400000">
          <a:off x="7698714" y="1804983"/>
          <a:ext cx="238390" cy="281517"/>
        </a:xfrm>
        <a:prstGeom prst="upArrow">
          <a:avLst/>
        </a:prstGeom>
      </xdr:spPr>
      <xdr:style>
        <a:lnRef idx="0">
          <a:schemeClr val="accent5"/>
        </a:lnRef>
        <a:fillRef idx="3">
          <a:schemeClr val="accent5"/>
        </a:fillRef>
        <a:effectRef idx="3">
          <a:schemeClr val="accent5"/>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23</xdr:col>
      <xdr:colOff>580064</xdr:colOff>
      <xdr:row>1</xdr:row>
      <xdr:rowOff>169069</xdr:rowOff>
    </xdr:from>
    <xdr:to>
      <xdr:col>25</xdr:col>
      <xdr:colOff>433844</xdr:colOff>
      <xdr:row>11</xdr:row>
      <xdr:rowOff>109718</xdr:rowOff>
    </xdr:to>
    <xdr:sp macro="" textlink="">
      <xdr:nvSpPr>
        <xdr:cNvPr id="27" name="Rectangle 64">
          <a:extLst>
            <a:ext uri="{FF2B5EF4-FFF2-40B4-BE49-F238E27FC236}">
              <a16:creationId xmlns:a16="http://schemas.microsoft.com/office/drawing/2014/main" id="{E549A070-A704-401F-A3A7-6CA1B8671263}"/>
            </a:ext>
          </a:extLst>
        </xdr:cNvPr>
        <xdr:cNvSpPr/>
      </xdr:nvSpPr>
      <xdr:spPr>
        <a:xfrm>
          <a:off x="18656397" y="359569"/>
          <a:ext cx="1197864" cy="1856232"/>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21</xdr:col>
      <xdr:colOff>513392</xdr:colOff>
      <xdr:row>1</xdr:row>
      <xdr:rowOff>169069</xdr:rowOff>
    </xdr:from>
    <xdr:to>
      <xdr:col>23</xdr:col>
      <xdr:colOff>515340</xdr:colOff>
      <xdr:row>11</xdr:row>
      <xdr:rowOff>109718</xdr:rowOff>
    </xdr:to>
    <xdr:sp macro="" textlink="">
      <xdr:nvSpPr>
        <xdr:cNvPr id="30" name="Rectangle 67">
          <a:extLst>
            <a:ext uri="{FF2B5EF4-FFF2-40B4-BE49-F238E27FC236}">
              <a16:creationId xmlns:a16="http://schemas.microsoft.com/office/drawing/2014/main" id="{39194A8C-1167-4751-95BD-815A6D34BDFA}"/>
            </a:ext>
          </a:extLst>
        </xdr:cNvPr>
        <xdr:cNvSpPr/>
      </xdr:nvSpPr>
      <xdr:spPr>
        <a:xfrm>
          <a:off x="17393809" y="359569"/>
          <a:ext cx="1197864" cy="1856232"/>
        </a:xfrm>
        <a:prstGeom prst="rect">
          <a:avLst/>
        </a:prstGeom>
        <a:gradFill flip="none" rotWithShape="1">
          <a:gsLst>
            <a:gs pos="0">
              <a:schemeClr val="accent2">
                <a:lumMod val="75000"/>
              </a:schemeClr>
            </a:gs>
            <a:gs pos="6000">
              <a:srgbClr val="FFFFFF"/>
            </a:gs>
            <a:gs pos="5000">
              <a:schemeClr val="accent2">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9</xdr:col>
      <xdr:colOff>271858</xdr:colOff>
      <xdr:row>1</xdr:row>
      <xdr:rowOff>169069</xdr:rowOff>
    </xdr:from>
    <xdr:to>
      <xdr:col>11</xdr:col>
      <xdr:colOff>136222</xdr:colOff>
      <xdr:row>11</xdr:row>
      <xdr:rowOff>109718</xdr:rowOff>
    </xdr:to>
    <xdr:sp macro="" textlink="">
      <xdr:nvSpPr>
        <xdr:cNvPr id="2" name="Rectangle 1">
          <a:extLst>
            <a:ext uri="{FF2B5EF4-FFF2-40B4-BE49-F238E27FC236}">
              <a16:creationId xmlns:a16="http://schemas.microsoft.com/office/drawing/2014/main" id="{59117ADD-2789-411B-8AD8-79FB1A50455E}"/>
            </a:ext>
          </a:extLst>
        </xdr:cNvPr>
        <xdr:cNvSpPr/>
      </xdr:nvSpPr>
      <xdr:spPr>
        <a:xfrm>
          <a:off x="9870941"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4</xdr:col>
      <xdr:colOff>117475</xdr:colOff>
      <xdr:row>67</xdr:row>
      <xdr:rowOff>96308</xdr:rowOff>
    </xdr:from>
    <xdr:to>
      <xdr:col>21</xdr:col>
      <xdr:colOff>14141</xdr:colOff>
      <xdr:row>114</xdr:row>
      <xdr:rowOff>56091</xdr:rowOff>
    </xdr:to>
    <xdr:pic>
      <xdr:nvPicPr>
        <xdr:cNvPr id="3" name="Picture 2">
          <a:extLst>
            <a:ext uri="{FF2B5EF4-FFF2-40B4-BE49-F238E27FC236}">
              <a16:creationId xmlns:a16="http://schemas.microsoft.com/office/drawing/2014/main" id="{CAD14247-68E4-4096-8B23-4DE77F120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49825" y="12469283"/>
          <a:ext cx="12393466" cy="8552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178474</xdr:colOff>
      <xdr:row>1</xdr:row>
      <xdr:rowOff>169069</xdr:rowOff>
    </xdr:from>
    <xdr:to>
      <xdr:col>4</xdr:col>
      <xdr:colOff>1376338</xdr:colOff>
      <xdr:row>11</xdr:row>
      <xdr:rowOff>109718</xdr:rowOff>
    </xdr:to>
    <xdr:sp macro="" textlink="">
      <xdr:nvSpPr>
        <xdr:cNvPr id="4" name="Rectangle 3">
          <a:extLst>
            <a:ext uri="{FF2B5EF4-FFF2-40B4-BE49-F238E27FC236}">
              <a16:creationId xmlns:a16="http://schemas.microsoft.com/office/drawing/2014/main" id="{1191E8F8-DB6A-4F30-BAE8-E6184EF51A64}"/>
            </a:ext>
          </a:extLst>
        </xdr:cNvPr>
        <xdr:cNvSpPr/>
      </xdr:nvSpPr>
      <xdr:spPr>
        <a:xfrm>
          <a:off x="4792807"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4</xdr:col>
      <xdr:colOff>219116</xdr:colOff>
      <xdr:row>8</xdr:row>
      <xdr:rowOff>109769</xdr:rowOff>
    </xdr:from>
    <xdr:to>
      <xdr:col>4</xdr:col>
      <xdr:colOff>958851</xdr:colOff>
      <xdr:row>10</xdr:row>
      <xdr:rowOff>102910</xdr:rowOff>
    </xdr:to>
    <xdr:sp macro="" textlink="$C$4">
      <xdr:nvSpPr>
        <xdr:cNvPr id="5" name="TextBox 139">
          <a:extLst>
            <a:ext uri="{FF2B5EF4-FFF2-40B4-BE49-F238E27FC236}">
              <a16:creationId xmlns:a16="http://schemas.microsoft.com/office/drawing/2014/main" id="{A818B68F-E6CE-45E1-BC9C-068066173333}"/>
            </a:ext>
          </a:extLst>
        </xdr:cNvPr>
        <xdr:cNvSpPr txBox="1"/>
      </xdr:nvSpPr>
      <xdr:spPr>
        <a:xfrm>
          <a:off x="4833449" y="1633769"/>
          <a:ext cx="73973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23EAB48E-8719-48E2-A86B-8D6D5876CF31}"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4</xdr:col>
      <xdr:colOff>896146</xdr:colOff>
      <xdr:row>8</xdr:row>
      <xdr:rowOff>98906</xdr:rowOff>
    </xdr:from>
    <xdr:to>
      <xdr:col>4</xdr:col>
      <xdr:colOff>1310801</xdr:colOff>
      <xdr:row>10</xdr:row>
      <xdr:rowOff>49939</xdr:rowOff>
    </xdr:to>
    <xdr:sp macro="" textlink="$P$19">
      <xdr:nvSpPr>
        <xdr:cNvPr id="6" name="TextBox 5">
          <a:extLst>
            <a:ext uri="{FF2B5EF4-FFF2-40B4-BE49-F238E27FC236}">
              <a16:creationId xmlns:a16="http://schemas.microsoft.com/office/drawing/2014/main" id="{8D5445A7-AB09-474A-8914-892E55B37BEF}"/>
            </a:ext>
          </a:extLst>
        </xdr:cNvPr>
        <xdr:cNvSpPr txBox="1"/>
      </xdr:nvSpPr>
      <xdr:spPr>
        <a:xfrm>
          <a:off x="5510479" y="1622906"/>
          <a:ext cx="414655"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0B7F183-D24D-4EEF-B467-C8E8F1A22722}"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1440070</xdr:colOff>
      <xdr:row>1</xdr:row>
      <xdr:rowOff>169069</xdr:rowOff>
    </xdr:from>
    <xdr:to>
      <xdr:col>5</xdr:col>
      <xdr:colOff>203767</xdr:colOff>
      <xdr:row>11</xdr:row>
      <xdr:rowOff>109718</xdr:rowOff>
    </xdr:to>
    <xdr:sp macro="" textlink="">
      <xdr:nvSpPr>
        <xdr:cNvPr id="7" name="Rectangle 6">
          <a:extLst>
            <a:ext uri="{FF2B5EF4-FFF2-40B4-BE49-F238E27FC236}">
              <a16:creationId xmlns:a16="http://schemas.microsoft.com/office/drawing/2014/main" id="{E46E28A4-E1E4-4302-A92E-067F7D9B6CA4}"/>
            </a:ext>
          </a:extLst>
        </xdr:cNvPr>
        <xdr:cNvSpPr/>
      </xdr:nvSpPr>
      <xdr:spPr>
        <a:xfrm>
          <a:off x="6054403"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5</xdr:col>
      <xdr:colOff>267499</xdr:colOff>
      <xdr:row>1</xdr:row>
      <xdr:rowOff>169069</xdr:rowOff>
    </xdr:from>
    <xdr:to>
      <xdr:col>7</xdr:col>
      <xdr:colOff>78946</xdr:colOff>
      <xdr:row>11</xdr:row>
      <xdr:rowOff>109718</xdr:rowOff>
    </xdr:to>
    <xdr:sp macro="" textlink="">
      <xdr:nvSpPr>
        <xdr:cNvPr id="8" name="Rectangle 7">
          <a:extLst>
            <a:ext uri="{FF2B5EF4-FFF2-40B4-BE49-F238E27FC236}">
              <a16:creationId xmlns:a16="http://schemas.microsoft.com/office/drawing/2014/main" id="{66792BC0-FF90-4EE8-848C-A1F288CA63E0}"/>
            </a:ext>
          </a:extLst>
        </xdr:cNvPr>
        <xdr:cNvSpPr/>
      </xdr:nvSpPr>
      <xdr:spPr>
        <a:xfrm>
          <a:off x="7315999"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11</xdr:col>
      <xdr:colOff>199954</xdr:colOff>
      <xdr:row>1</xdr:row>
      <xdr:rowOff>169069</xdr:rowOff>
    </xdr:from>
    <xdr:to>
      <xdr:col>13</xdr:col>
      <xdr:colOff>233651</xdr:colOff>
      <xdr:row>11</xdr:row>
      <xdr:rowOff>109718</xdr:rowOff>
    </xdr:to>
    <xdr:sp macro="" textlink="">
      <xdr:nvSpPr>
        <xdr:cNvPr id="9" name="Rectangle 150">
          <a:extLst>
            <a:ext uri="{FF2B5EF4-FFF2-40B4-BE49-F238E27FC236}">
              <a16:creationId xmlns:a16="http://schemas.microsoft.com/office/drawing/2014/main" id="{D705EA61-09F9-459D-BC97-168460466C4A}"/>
            </a:ext>
            <a:ext uri="{147F2762-F138-4A5C-976F-8EAC2B608ADB}">
              <a16:predDERef xmlns:a16="http://schemas.microsoft.com/office/drawing/2014/main" pred="{55B2C244-3F61-4CB1-9FD3-6F36C0A3A8EF}"/>
            </a:ext>
          </a:extLst>
        </xdr:cNvPr>
        <xdr:cNvSpPr/>
      </xdr:nvSpPr>
      <xdr:spPr>
        <a:xfrm>
          <a:off x="11132537" y="359569"/>
          <a:ext cx="1197864" cy="1856232"/>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xdr:txBody>
    </xdr:sp>
    <xdr:clientData/>
  </xdr:twoCellAnchor>
  <xdr:oneCellAnchor>
    <xdr:from>
      <xdr:col>11</xdr:col>
      <xdr:colOff>0</xdr:colOff>
      <xdr:row>8</xdr:row>
      <xdr:rowOff>162594</xdr:rowOff>
    </xdr:from>
    <xdr:ext cx="583406" cy="468013"/>
    <xdr:sp macro="" textlink="">
      <xdr:nvSpPr>
        <xdr:cNvPr id="10" name="TextBox 9">
          <a:extLst>
            <a:ext uri="{FF2B5EF4-FFF2-40B4-BE49-F238E27FC236}">
              <a16:creationId xmlns:a16="http://schemas.microsoft.com/office/drawing/2014/main" id="{05106F7C-B6C4-40F7-BB97-9815C3D55DC3}"/>
            </a:ext>
          </a:extLst>
        </xdr:cNvPr>
        <xdr:cNvSpPr txBox="1"/>
      </xdr:nvSpPr>
      <xdr:spPr>
        <a:xfrm>
          <a:off x="11449050" y="1607219"/>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7</xdr:col>
      <xdr:colOff>174428</xdr:colOff>
      <xdr:row>1</xdr:row>
      <xdr:rowOff>169069</xdr:rowOff>
    </xdr:from>
    <xdr:to>
      <xdr:col>9</xdr:col>
      <xdr:colOff>208126</xdr:colOff>
      <xdr:row>11</xdr:row>
      <xdr:rowOff>109718</xdr:rowOff>
    </xdr:to>
    <xdr:sp macro="" textlink="">
      <xdr:nvSpPr>
        <xdr:cNvPr id="11" name="Rectangle 10">
          <a:extLst>
            <a:ext uri="{FF2B5EF4-FFF2-40B4-BE49-F238E27FC236}">
              <a16:creationId xmlns:a16="http://schemas.microsoft.com/office/drawing/2014/main" id="{C587A5AD-3B6A-4F83-9D54-89B981E370B9}"/>
            </a:ext>
          </a:extLst>
        </xdr:cNvPr>
        <xdr:cNvSpPr/>
      </xdr:nvSpPr>
      <xdr:spPr>
        <a:xfrm>
          <a:off x="8609345" y="359569"/>
          <a:ext cx="1197864" cy="1856232"/>
        </a:xfrm>
        <a:prstGeom prst="rect">
          <a:avLst/>
        </a:prstGeom>
        <a:gradFill flip="none" rotWithShape="1">
          <a:gsLst>
            <a:gs pos="0">
              <a:srgbClr val="4572C3"/>
            </a:gs>
            <a:gs pos="6000">
              <a:schemeClr val="bg1"/>
            </a:gs>
            <a:gs pos="5000">
              <a:srgbClr val="4572C3"/>
            </a:gs>
            <a:gs pos="74000">
              <a:schemeClr val="bg1"/>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13</xdr:col>
      <xdr:colOff>297383</xdr:colOff>
      <xdr:row>1</xdr:row>
      <xdr:rowOff>169069</xdr:rowOff>
    </xdr:from>
    <xdr:to>
      <xdr:col>15</xdr:col>
      <xdr:colOff>331080</xdr:colOff>
      <xdr:row>11</xdr:row>
      <xdr:rowOff>109718</xdr:rowOff>
    </xdr:to>
    <xdr:sp macro="" textlink="">
      <xdr:nvSpPr>
        <xdr:cNvPr id="12" name="Rectangle 11">
          <a:extLst>
            <a:ext uri="{FF2B5EF4-FFF2-40B4-BE49-F238E27FC236}">
              <a16:creationId xmlns:a16="http://schemas.microsoft.com/office/drawing/2014/main" id="{1A865D27-7EF4-48B3-B286-A1757DFD5E4A}"/>
            </a:ext>
          </a:extLst>
        </xdr:cNvPr>
        <xdr:cNvSpPr/>
      </xdr:nvSpPr>
      <xdr:spPr>
        <a:xfrm>
          <a:off x="12394133" y="359569"/>
          <a:ext cx="1197864" cy="1856232"/>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14</xdr:col>
      <xdr:colOff>200665</xdr:colOff>
      <xdr:row>9</xdr:row>
      <xdr:rowOff>2105</xdr:rowOff>
    </xdr:from>
    <xdr:to>
      <xdr:col>14</xdr:col>
      <xdr:colOff>491300</xdr:colOff>
      <xdr:row>10</xdr:row>
      <xdr:rowOff>37030</xdr:rowOff>
    </xdr:to>
    <xdr:sp macro="" textlink="">
      <xdr:nvSpPr>
        <xdr:cNvPr id="13" name="Arrow: Up 12">
          <a:extLst>
            <a:ext uri="{FF2B5EF4-FFF2-40B4-BE49-F238E27FC236}">
              <a16:creationId xmlns:a16="http://schemas.microsoft.com/office/drawing/2014/main" id="{F61080AA-2C7F-428A-B222-448B1B0DCD78}"/>
            </a:ext>
          </a:extLst>
        </xdr:cNvPr>
        <xdr:cNvSpPr/>
      </xdr:nvSpPr>
      <xdr:spPr>
        <a:xfrm rot="5400000">
          <a:off x="12912103" y="1684000"/>
          <a:ext cx="225425" cy="290635"/>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8</xdr:col>
      <xdr:colOff>561976</xdr:colOff>
      <xdr:row>9</xdr:row>
      <xdr:rowOff>1002</xdr:rowOff>
    </xdr:from>
    <xdr:ext cx="583406" cy="405432"/>
    <xdr:sp macro="" textlink="">
      <xdr:nvSpPr>
        <xdr:cNvPr id="14" name="TextBox 167">
          <a:extLst>
            <a:ext uri="{FF2B5EF4-FFF2-40B4-BE49-F238E27FC236}">
              <a16:creationId xmlns:a16="http://schemas.microsoft.com/office/drawing/2014/main" id="{56A94115-9086-4134-B43F-CFD02CA3A150}"/>
            </a:ext>
          </a:extLst>
        </xdr:cNvPr>
        <xdr:cNvSpPr txBox="1"/>
      </xdr:nvSpPr>
      <xdr:spPr>
        <a:xfrm>
          <a:off x="9998076" y="1629777"/>
          <a:ext cx="58340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000" b="1"/>
        </a:p>
      </xdr:txBody>
    </xdr:sp>
    <xdr:clientData/>
  </xdr:oneCellAnchor>
  <xdr:twoCellAnchor editAs="absolute">
    <xdr:from>
      <xdr:col>15</xdr:col>
      <xdr:colOff>390138</xdr:colOff>
      <xdr:row>1</xdr:row>
      <xdr:rowOff>169069</xdr:rowOff>
    </xdr:from>
    <xdr:to>
      <xdr:col>17</xdr:col>
      <xdr:colOff>423836</xdr:colOff>
      <xdr:row>11</xdr:row>
      <xdr:rowOff>109718</xdr:rowOff>
    </xdr:to>
    <xdr:sp macro="" textlink="">
      <xdr:nvSpPr>
        <xdr:cNvPr id="15" name="Rectangle 14">
          <a:extLst>
            <a:ext uri="{FF2B5EF4-FFF2-40B4-BE49-F238E27FC236}">
              <a16:creationId xmlns:a16="http://schemas.microsoft.com/office/drawing/2014/main" id="{02001C09-DF47-4A79-B1AB-8AE3F8B6C203}"/>
            </a:ext>
          </a:extLst>
        </xdr:cNvPr>
        <xdr:cNvSpPr/>
      </xdr:nvSpPr>
      <xdr:spPr>
        <a:xfrm>
          <a:off x="13651055" y="359569"/>
          <a:ext cx="1197864" cy="1856232"/>
        </a:xfrm>
        <a:prstGeom prst="rect">
          <a:avLst/>
        </a:prstGeom>
        <a:gradFill flip="none" rotWithShape="1">
          <a:gsLst>
            <a:gs pos="0">
              <a:schemeClr val="accent6">
                <a:lumMod val="75000"/>
              </a:schemeClr>
            </a:gs>
            <a:gs pos="6000">
              <a:srgbClr val="FFFFFF"/>
            </a:gs>
            <a:gs pos="5000">
              <a:schemeClr val="accent6">
                <a:lumMod val="75000"/>
              </a:schemeClr>
            </a:gs>
            <a:gs pos="74000">
              <a:schemeClr val="accent3">
                <a:lumMod val="0"/>
                <a:lumOff val="100000"/>
              </a:schemeClr>
            </a:gs>
            <a:gs pos="100000">
              <a:schemeClr val="tx2"/>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16</xdr:col>
      <xdr:colOff>292009</xdr:colOff>
      <xdr:row>9</xdr:row>
      <xdr:rowOff>12689</xdr:rowOff>
    </xdr:from>
    <xdr:to>
      <xdr:col>17</xdr:col>
      <xdr:colOff>3383</xdr:colOff>
      <xdr:row>10</xdr:row>
      <xdr:rowOff>47614</xdr:rowOff>
    </xdr:to>
    <xdr:sp macro="" textlink="">
      <xdr:nvSpPr>
        <xdr:cNvPr id="16" name="Arrow: Up 15">
          <a:extLst>
            <a:ext uri="{FF2B5EF4-FFF2-40B4-BE49-F238E27FC236}">
              <a16:creationId xmlns:a16="http://schemas.microsoft.com/office/drawing/2014/main" id="{1DFFA627-374B-4579-B54C-94A1DD8FC16C}"/>
            </a:ext>
          </a:extLst>
        </xdr:cNvPr>
        <xdr:cNvSpPr/>
      </xdr:nvSpPr>
      <xdr:spPr>
        <a:xfrm rot="5400000">
          <a:off x="14169025" y="1693173"/>
          <a:ext cx="225425" cy="293457"/>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17</xdr:col>
      <xdr:colOff>473662</xdr:colOff>
      <xdr:row>1</xdr:row>
      <xdr:rowOff>169069</xdr:rowOff>
    </xdr:from>
    <xdr:to>
      <xdr:col>19</xdr:col>
      <xdr:colOff>443859</xdr:colOff>
      <xdr:row>11</xdr:row>
      <xdr:rowOff>109718</xdr:rowOff>
    </xdr:to>
    <xdr:sp macro="" textlink="">
      <xdr:nvSpPr>
        <xdr:cNvPr id="17" name="Rectangle 16">
          <a:extLst>
            <a:ext uri="{FF2B5EF4-FFF2-40B4-BE49-F238E27FC236}">
              <a16:creationId xmlns:a16="http://schemas.microsoft.com/office/drawing/2014/main" id="{4AB78D5A-57FF-4CAA-805F-C88A13B105F9}"/>
            </a:ext>
          </a:extLst>
        </xdr:cNvPr>
        <xdr:cNvSpPr/>
      </xdr:nvSpPr>
      <xdr:spPr>
        <a:xfrm>
          <a:off x="14898745" y="359569"/>
          <a:ext cx="1197864" cy="1856232"/>
        </a:xfrm>
        <a:prstGeom prst="rect">
          <a:avLst/>
        </a:prstGeom>
        <a:gradFill flip="none" rotWithShape="1">
          <a:gsLst>
            <a:gs pos="0">
              <a:srgbClr val="4F4640"/>
            </a:gs>
            <a:gs pos="6000">
              <a:srgbClr val="FFFFFF"/>
            </a:gs>
            <a:gs pos="5000">
              <a:srgbClr val="4F4640"/>
            </a:gs>
            <a:gs pos="74000">
              <a:schemeClr val="accent3">
                <a:lumMod val="0"/>
                <a:lumOff val="100000"/>
              </a:schemeClr>
            </a:gs>
            <a:gs pos="100000">
              <a:schemeClr val="tx2"/>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18</xdr:col>
      <xdr:colOff>341666</xdr:colOff>
      <xdr:row>9</xdr:row>
      <xdr:rowOff>2106</xdr:rowOff>
    </xdr:from>
    <xdr:to>
      <xdr:col>19</xdr:col>
      <xdr:colOff>46689</xdr:colOff>
      <xdr:row>10</xdr:row>
      <xdr:rowOff>37031</xdr:rowOff>
    </xdr:to>
    <xdr:sp macro="" textlink="">
      <xdr:nvSpPr>
        <xdr:cNvPr id="18" name="Arrow: Up 17">
          <a:extLst>
            <a:ext uri="{FF2B5EF4-FFF2-40B4-BE49-F238E27FC236}">
              <a16:creationId xmlns:a16="http://schemas.microsoft.com/office/drawing/2014/main" id="{2285BC11-8E47-4F18-AC31-CC2C4FE0EE91}"/>
            </a:ext>
          </a:extLst>
        </xdr:cNvPr>
        <xdr:cNvSpPr/>
      </xdr:nvSpPr>
      <xdr:spPr>
        <a:xfrm rot="5400000">
          <a:off x="15427298" y="1669891"/>
          <a:ext cx="225425" cy="318856"/>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161925</xdr:colOff>
      <xdr:row>11</xdr:row>
      <xdr:rowOff>179386</xdr:rowOff>
    </xdr:from>
    <xdr:to>
      <xdr:col>11</xdr:col>
      <xdr:colOff>137584</xdr:colOff>
      <xdr:row>13</xdr:row>
      <xdr:rowOff>148695</xdr:rowOff>
    </xdr:to>
    <xdr:sp macro="" textlink="">
      <xdr:nvSpPr>
        <xdr:cNvPr id="19" name="Rectangle 178">
          <a:extLst>
            <a:ext uri="{FF2B5EF4-FFF2-40B4-BE49-F238E27FC236}">
              <a16:creationId xmlns:a16="http://schemas.microsoft.com/office/drawing/2014/main" id="{F6AA56EC-0054-4A6B-9163-B4BBC1C32FE2}"/>
            </a:ext>
          </a:extLst>
        </xdr:cNvPr>
        <xdr:cNvSpPr/>
      </xdr:nvSpPr>
      <xdr:spPr>
        <a:xfrm>
          <a:off x="4776258" y="2285469"/>
          <a:ext cx="6293909" cy="350309"/>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750" b="1"/>
            <a:t>Pruebas</a:t>
          </a:r>
          <a:endParaRPr lang="en-US" sz="1750" b="1" baseline="0"/>
        </a:p>
      </xdr:txBody>
    </xdr:sp>
    <xdr:clientData/>
  </xdr:twoCellAnchor>
  <xdr:twoCellAnchor editAs="absolute">
    <xdr:from>
      <xdr:col>11</xdr:col>
      <xdr:colOff>175066</xdr:colOff>
      <xdr:row>11</xdr:row>
      <xdr:rowOff>179386</xdr:rowOff>
    </xdr:from>
    <xdr:to>
      <xdr:col>17</xdr:col>
      <xdr:colOff>412750</xdr:colOff>
      <xdr:row>13</xdr:row>
      <xdr:rowOff>148695</xdr:rowOff>
    </xdr:to>
    <xdr:sp macro="" textlink="">
      <xdr:nvSpPr>
        <xdr:cNvPr id="20" name="Rectangle 180">
          <a:extLst>
            <a:ext uri="{FF2B5EF4-FFF2-40B4-BE49-F238E27FC236}">
              <a16:creationId xmlns:a16="http://schemas.microsoft.com/office/drawing/2014/main" id="{38FA9801-549B-4572-8251-CBBECF3D57FB}"/>
            </a:ext>
          </a:extLst>
        </xdr:cNvPr>
        <xdr:cNvSpPr/>
      </xdr:nvSpPr>
      <xdr:spPr>
        <a:xfrm>
          <a:off x="11107649" y="2285469"/>
          <a:ext cx="3730184" cy="350309"/>
        </a:xfrm>
        <a:prstGeom prst="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750" b="1"/>
            <a:t>Pruebas con Usuarios</a:t>
          </a:r>
          <a:endParaRPr lang="en-US" sz="1750" b="1" baseline="0"/>
        </a:p>
      </xdr:txBody>
    </xdr:sp>
    <xdr:clientData/>
  </xdr:twoCellAnchor>
  <xdr:twoCellAnchor editAs="absolute">
    <xdr:from>
      <xdr:col>17</xdr:col>
      <xdr:colOff>461259</xdr:colOff>
      <xdr:row>11</xdr:row>
      <xdr:rowOff>177798</xdr:rowOff>
    </xdr:from>
    <xdr:to>
      <xdr:col>19</xdr:col>
      <xdr:colOff>431456</xdr:colOff>
      <xdr:row>13</xdr:row>
      <xdr:rowOff>150282</xdr:rowOff>
    </xdr:to>
    <xdr:sp macro="" textlink="">
      <xdr:nvSpPr>
        <xdr:cNvPr id="21" name="Rectangle 181">
          <a:extLst>
            <a:ext uri="{FF2B5EF4-FFF2-40B4-BE49-F238E27FC236}">
              <a16:creationId xmlns:a16="http://schemas.microsoft.com/office/drawing/2014/main" id="{EEACBB5C-5594-41D6-B31A-2FD7F191EF9E}"/>
            </a:ext>
          </a:extLst>
        </xdr:cNvPr>
        <xdr:cNvSpPr/>
      </xdr:nvSpPr>
      <xdr:spPr>
        <a:xfrm>
          <a:off x="14886342" y="2283881"/>
          <a:ext cx="1197864" cy="353484"/>
        </a:xfrm>
        <a:prstGeom prst="rect">
          <a:avLst/>
        </a:prstGeom>
        <a:gradFill flip="none" rotWithShape="1">
          <a:gsLst>
            <a:gs pos="0">
              <a:srgbClr val="4F4640"/>
            </a:gs>
            <a:gs pos="48000">
              <a:srgbClr val="88796E"/>
            </a:gs>
            <a:gs pos="100000">
              <a:srgbClr val="BEB4AE"/>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700" b="1"/>
            <a:t>Producción</a:t>
          </a:r>
        </a:p>
      </xdr:txBody>
    </xdr:sp>
    <xdr:clientData/>
  </xdr:twoCellAnchor>
  <xdr:oneCellAnchor>
    <xdr:from>
      <xdr:col>12</xdr:col>
      <xdr:colOff>523876</xdr:colOff>
      <xdr:row>90</xdr:row>
      <xdr:rowOff>0</xdr:rowOff>
    </xdr:from>
    <xdr:ext cx="583406" cy="468013"/>
    <xdr:sp macro="" textlink="">
      <xdr:nvSpPr>
        <xdr:cNvPr id="22" name="TextBox 21">
          <a:extLst>
            <a:ext uri="{FF2B5EF4-FFF2-40B4-BE49-F238E27FC236}">
              <a16:creationId xmlns:a16="http://schemas.microsoft.com/office/drawing/2014/main" id="{F0C852B3-7775-4615-81C4-17A12653692C}"/>
            </a:ext>
          </a:extLst>
        </xdr:cNvPr>
        <xdr:cNvSpPr txBox="1"/>
      </xdr:nvSpPr>
      <xdr:spPr>
        <a:xfrm>
          <a:off x="12579351" y="165354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12</xdr:col>
      <xdr:colOff>523876</xdr:colOff>
      <xdr:row>90</xdr:row>
      <xdr:rowOff>0</xdr:rowOff>
    </xdr:from>
    <xdr:ext cx="583406" cy="468013"/>
    <xdr:sp macro="" textlink="">
      <xdr:nvSpPr>
        <xdr:cNvPr id="23" name="TextBox 270">
          <a:extLst>
            <a:ext uri="{FF2B5EF4-FFF2-40B4-BE49-F238E27FC236}">
              <a16:creationId xmlns:a16="http://schemas.microsoft.com/office/drawing/2014/main" id="{6373D89E-9BFB-4FF2-8A89-ECF76C1E8D88}"/>
            </a:ext>
          </a:extLst>
        </xdr:cNvPr>
        <xdr:cNvSpPr txBox="1"/>
      </xdr:nvSpPr>
      <xdr:spPr>
        <a:xfrm>
          <a:off x="12579351" y="165354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16</xdr:col>
      <xdr:colOff>526256</xdr:colOff>
      <xdr:row>90</xdr:row>
      <xdr:rowOff>0</xdr:rowOff>
    </xdr:from>
    <xdr:ext cx="583406" cy="468013"/>
    <xdr:sp macro="" textlink="">
      <xdr:nvSpPr>
        <xdr:cNvPr id="24" name="TextBox 286">
          <a:extLst>
            <a:ext uri="{FF2B5EF4-FFF2-40B4-BE49-F238E27FC236}">
              <a16:creationId xmlns:a16="http://schemas.microsoft.com/office/drawing/2014/main" id="{51B24D31-ECE7-4797-B7D1-FBE9EED5F76C}"/>
            </a:ext>
          </a:extLst>
        </xdr:cNvPr>
        <xdr:cNvSpPr txBox="1"/>
      </xdr:nvSpPr>
      <xdr:spPr>
        <a:xfrm>
          <a:off x="15020131" y="165354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18</xdr:col>
      <xdr:colOff>526256</xdr:colOff>
      <xdr:row>90</xdr:row>
      <xdr:rowOff>0</xdr:rowOff>
    </xdr:from>
    <xdr:ext cx="583406" cy="468013"/>
    <xdr:sp macro="" textlink="">
      <xdr:nvSpPr>
        <xdr:cNvPr id="25" name="TextBox 290">
          <a:extLst>
            <a:ext uri="{FF2B5EF4-FFF2-40B4-BE49-F238E27FC236}">
              <a16:creationId xmlns:a16="http://schemas.microsoft.com/office/drawing/2014/main" id="{FE07B746-1B74-4BCC-A507-EB24F2110973}"/>
            </a:ext>
          </a:extLst>
        </xdr:cNvPr>
        <xdr:cNvSpPr txBox="1"/>
      </xdr:nvSpPr>
      <xdr:spPr>
        <a:xfrm>
          <a:off x="16267906" y="16535400"/>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oneCellAnchor>
    <xdr:from>
      <xdr:col>22</xdr:col>
      <xdr:colOff>523876</xdr:colOff>
      <xdr:row>8</xdr:row>
      <xdr:rowOff>162594</xdr:rowOff>
    </xdr:from>
    <xdr:ext cx="583406" cy="468013"/>
    <xdr:sp macro="" textlink="">
      <xdr:nvSpPr>
        <xdr:cNvPr id="26" name="TextBox 25">
          <a:extLst>
            <a:ext uri="{FF2B5EF4-FFF2-40B4-BE49-F238E27FC236}">
              <a16:creationId xmlns:a16="http://schemas.microsoft.com/office/drawing/2014/main" id="{C510323F-11A0-4A83-B414-CF8AEFA124A8}"/>
            </a:ext>
          </a:extLst>
        </xdr:cNvPr>
        <xdr:cNvSpPr txBox="1"/>
      </xdr:nvSpPr>
      <xdr:spPr>
        <a:xfrm>
          <a:off x="18818226" y="1607219"/>
          <a:ext cx="58340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endParaRPr lang="en-US" sz="2400" b="1"/>
        </a:p>
      </xdr:txBody>
    </xdr:sp>
    <xdr:clientData/>
  </xdr:oneCellAnchor>
  <xdr:twoCellAnchor editAs="absolute">
    <xdr:from>
      <xdr:col>24</xdr:col>
      <xdr:colOff>30644</xdr:colOff>
      <xdr:row>8</xdr:row>
      <xdr:rowOff>144177</xdr:rowOff>
    </xdr:from>
    <xdr:to>
      <xdr:col>24</xdr:col>
      <xdr:colOff>627161</xdr:colOff>
      <xdr:row>10</xdr:row>
      <xdr:rowOff>137318</xdr:rowOff>
    </xdr:to>
    <xdr:sp macro="" textlink="$C$10">
      <xdr:nvSpPr>
        <xdr:cNvPr id="28" name="TextBox 159">
          <a:extLst>
            <a:ext uri="{FF2B5EF4-FFF2-40B4-BE49-F238E27FC236}">
              <a16:creationId xmlns:a16="http://schemas.microsoft.com/office/drawing/2014/main" id="{DABE5587-EF1F-4F15-89AA-DD40E96DE31E}"/>
            </a:ext>
          </a:extLst>
        </xdr:cNvPr>
        <xdr:cNvSpPr txBox="1"/>
      </xdr:nvSpPr>
      <xdr:spPr>
        <a:xfrm>
          <a:off x="18689061" y="1668177"/>
          <a:ext cx="59651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8E8AE3A9-055F-4FA2-908D-1DEC99B3D6C9}" type="TxLink">
            <a:rPr lang="en-US" sz="1800" b="1" i="0" u="none" strike="noStrike">
              <a:solidFill>
                <a:srgbClr val="000000"/>
              </a:solidFill>
              <a:latin typeface="Calibri"/>
              <a:cs typeface="Calibri"/>
            </a:rPr>
            <a:pPr algn="l"/>
            <a:t>#REF!</a:t>
          </a:fld>
          <a:endParaRPr lang="en-US" sz="3600" b="1"/>
        </a:p>
      </xdr:txBody>
    </xdr:sp>
    <xdr:clientData/>
  </xdr:twoCellAnchor>
  <xdr:twoCellAnchor editAs="absolute">
    <xdr:from>
      <xdr:col>25</xdr:col>
      <xdr:colOff>180270</xdr:colOff>
      <xdr:row>8</xdr:row>
      <xdr:rowOff>52991</xdr:rowOff>
    </xdr:from>
    <xdr:to>
      <xdr:col>25</xdr:col>
      <xdr:colOff>599811</xdr:colOff>
      <xdr:row>10</xdr:row>
      <xdr:rowOff>95853</xdr:rowOff>
    </xdr:to>
    <xdr:sp macro="" textlink="$P$25">
      <xdr:nvSpPr>
        <xdr:cNvPr id="29" name="TextBox 66">
          <a:extLst>
            <a:ext uri="{FF2B5EF4-FFF2-40B4-BE49-F238E27FC236}">
              <a16:creationId xmlns:a16="http://schemas.microsoft.com/office/drawing/2014/main" id="{C643568B-2E8A-4162-9461-BE129331B334}"/>
            </a:ext>
          </a:extLst>
        </xdr:cNvPr>
        <xdr:cNvSpPr txBox="1"/>
      </xdr:nvSpPr>
      <xdr:spPr>
        <a:xfrm>
          <a:off x="19600687" y="1576991"/>
          <a:ext cx="419541" cy="423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48B71B-1B12-4072-B7B7-A68248DE9629}" type="TxLink">
            <a:rPr lang="en-US" sz="1100" b="0" i="0" u="none" strike="noStrike">
              <a:solidFill>
                <a:srgbClr val="000000"/>
              </a:solidFill>
              <a:latin typeface="Calibri"/>
              <a:cs typeface="Calibri"/>
            </a:rPr>
            <a:pPr/>
            <a:t>0</a:t>
          </a:fld>
          <a:endParaRPr lang="en-US" sz="1100"/>
        </a:p>
      </xdr:txBody>
    </xdr:sp>
    <xdr:clientData/>
  </xdr:twoCellAnchor>
  <xdr:twoCellAnchor editAs="absolute">
    <xdr:from>
      <xdr:col>22</xdr:col>
      <xdr:colOff>32115</xdr:colOff>
      <xdr:row>8</xdr:row>
      <xdr:rowOff>133593</xdr:rowOff>
    </xdr:from>
    <xdr:to>
      <xdr:col>23</xdr:col>
      <xdr:colOff>73654</xdr:colOff>
      <xdr:row>10</xdr:row>
      <xdr:rowOff>126734</xdr:rowOff>
    </xdr:to>
    <xdr:sp macro="" textlink="$C$9">
      <xdr:nvSpPr>
        <xdr:cNvPr id="31" name="TextBox 167">
          <a:extLst>
            <a:ext uri="{FF2B5EF4-FFF2-40B4-BE49-F238E27FC236}">
              <a16:creationId xmlns:a16="http://schemas.microsoft.com/office/drawing/2014/main" id="{1D363B2B-B23D-4CBB-A9A9-441B59DF3BE8}"/>
            </a:ext>
          </a:extLst>
        </xdr:cNvPr>
        <xdr:cNvSpPr txBox="1"/>
      </xdr:nvSpPr>
      <xdr:spPr>
        <a:xfrm>
          <a:off x="17526365" y="1657593"/>
          <a:ext cx="62362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94DD31AD-E5C9-4B83-9F8C-F8273AE95DEB}"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23</xdr:col>
      <xdr:colOff>160172</xdr:colOff>
      <xdr:row>8</xdr:row>
      <xdr:rowOff>54711</xdr:rowOff>
    </xdr:from>
    <xdr:to>
      <xdr:col>23</xdr:col>
      <xdr:colOff>525132</xdr:colOff>
      <xdr:row>10</xdr:row>
      <xdr:rowOff>94133</xdr:rowOff>
    </xdr:to>
    <xdr:sp macro="" textlink="$P$24">
      <xdr:nvSpPr>
        <xdr:cNvPr id="32" name="TextBox 69">
          <a:extLst>
            <a:ext uri="{FF2B5EF4-FFF2-40B4-BE49-F238E27FC236}">
              <a16:creationId xmlns:a16="http://schemas.microsoft.com/office/drawing/2014/main" id="{6FA89703-DD75-4290-8D46-22F96B3E4D7F}"/>
            </a:ext>
          </a:extLst>
        </xdr:cNvPr>
        <xdr:cNvSpPr txBox="1"/>
      </xdr:nvSpPr>
      <xdr:spPr>
        <a:xfrm>
          <a:off x="18236505" y="1578711"/>
          <a:ext cx="364960" cy="420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BDF771-43F3-4AAC-9845-19E26E23D41B}" type="TxLink">
            <a:rPr lang="en-US" sz="1100" b="0" i="0" u="none" strike="noStrike">
              <a:solidFill>
                <a:srgbClr val="000000"/>
              </a:solidFill>
              <a:latin typeface="Calibri"/>
              <a:cs typeface="Calibri"/>
            </a:rPr>
            <a:pPr/>
            <a:t>-3</a:t>
          </a:fld>
          <a:endParaRPr lang="en-US" sz="1100"/>
        </a:p>
      </xdr:txBody>
    </xdr:sp>
    <xdr:clientData/>
  </xdr:twoCellAnchor>
  <xdr:twoCellAnchor editAs="absolute">
    <xdr:from>
      <xdr:col>21</xdr:col>
      <xdr:colOff>504792</xdr:colOff>
      <xdr:row>12</xdr:row>
      <xdr:rowOff>1586</xdr:rowOff>
    </xdr:from>
    <xdr:to>
      <xdr:col>25</xdr:col>
      <xdr:colOff>423333</xdr:colOff>
      <xdr:row>13</xdr:row>
      <xdr:rowOff>145520</xdr:rowOff>
    </xdr:to>
    <xdr:sp macro="" textlink="">
      <xdr:nvSpPr>
        <xdr:cNvPr id="33" name="Rectangle 70">
          <a:extLst>
            <a:ext uri="{FF2B5EF4-FFF2-40B4-BE49-F238E27FC236}">
              <a16:creationId xmlns:a16="http://schemas.microsoft.com/office/drawing/2014/main" id="{89CC7981-4FCC-4857-A2C5-664088FB226B}"/>
            </a:ext>
          </a:extLst>
        </xdr:cNvPr>
        <xdr:cNvSpPr/>
      </xdr:nvSpPr>
      <xdr:spPr>
        <a:xfrm>
          <a:off x="17385209" y="2288644"/>
          <a:ext cx="2458541" cy="343959"/>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750" b="1"/>
            <a:t>Defectos</a:t>
          </a:r>
        </a:p>
      </xdr:txBody>
    </xdr:sp>
    <xdr:clientData/>
  </xdr:twoCellAnchor>
  <xdr:twoCellAnchor editAs="absolute">
    <xdr:from>
      <xdr:col>9</xdr:col>
      <xdr:colOff>772586</xdr:colOff>
      <xdr:row>8</xdr:row>
      <xdr:rowOff>180434</xdr:rowOff>
    </xdr:from>
    <xdr:to>
      <xdr:col>10</xdr:col>
      <xdr:colOff>206995</xdr:colOff>
      <xdr:row>10</xdr:row>
      <xdr:rowOff>85184</xdr:rowOff>
    </xdr:to>
    <xdr:sp macro="" textlink="">
      <xdr:nvSpPr>
        <xdr:cNvPr id="34" name="Arrow: Up 33">
          <a:extLst>
            <a:ext uri="{FF2B5EF4-FFF2-40B4-BE49-F238E27FC236}">
              <a16:creationId xmlns:a16="http://schemas.microsoft.com/office/drawing/2014/main" id="{95F84DF7-CAA5-49E4-8B60-3E564386D0FD}"/>
            </a:ext>
          </a:extLst>
        </xdr:cNvPr>
        <xdr:cNvSpPr/>
      </xdr:nvSpPr>
      <xdr:spPr>
        <a:xfrm>
          <a:off x="10371669" y="1713959"/>
          <a:ext cx="238743" cy="276225"/>
        </a:xfrm>
        <a:prstGeom prst="upArrow">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725946</xdr:colOff>
      <xdr:row>9</xdr:row>
      <xdr:rowOff>2369</xdr:rowOff>
    </xdr:from>
    <xdr:to>
      <xdr:col>4</xdr:col>
      <xdr:colOff>1011696</xdr:colOff>
      <xdr:row>10</xdr:row>
      <xdr:rowOff>49994</xdr:rowOff>
    </xdr:to>
    <xdr:sp macro="" textlink="">
      <xdr:nvSpPr>
        <xdr:cNvPr id="35" name="Arrow: Up 84">
          <a:extLst>
            <a:ext uri="{FF2B5EF4-FFF2-40B4-BE49-F238E27FC236}">
              <a16:creationId xmlns:a16="http://schemas.microsoft.com/office/drawing/2014/main" id="{35257FC9-6AF2-4365-B544-502CA8C5DA66}"/>
            </a:ext>
          </a:extLst>
        </xdr:cNvPr>
        <xdr:cNvSpPr/>
      </xdr:nvSpPr>
      <xdr:spPr>
        <a:xfrm rot="5400000">
          <a:off x="5417008" y="1693057"/>
          <a:ext cx="238125" cy="285750"/>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1440432</xdr:colOff>
      <xdr:row>8</xdr:row>
      <xdr:rowOff>109769</xdr:rowOff>
    </xdr:from>
    <xdr:to>
      <xdr:col>4</xdr:col>
      <xdr:colOff>2046736</xdr:colOff>
      <xdr:row>10</xdr:row>
      <xdr:rowOff>102910</xdr:rowOff>
    </xdr:to>
    <xdr:sp macro="" textlink="$C$5">
      <xdr:nvSpPr>
        <xdr:cNvPr id="36" name="TextBox 139">
          <a:extLst>
            <a:ext uri="{FF2B5EF4-FFF2-40B4-BE49-F238E27FC236}">
              <a16:creationId xmlns:a16="http://schemas.microsoft.com/office/drawing/2014/main" id="{10E1555B-B755-41E4-ABBB-D319D525533A}"/>
            </a:ext>
          </a:extLst>
        </xdr:cNvPr>
        <xdr:cNvSpPr txBox="1"/>
      </xdr:nvSpPr>
      <xdr:spPr>
        <a:xfrm>
          <a:off x="6054765" y="1633769"/>
          <a:ext cx="6063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CD395EE1-4255-492F-A689-54807307EFE0}"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4</xdr:col>
      <xdr:colOff>2202127</xdr:colOff>
      <xdr:row>8</xdr:row>
      <xdr:rowOff>88323</xdr:rowOff>
    </xdr:from>
    <xdr:to>
      <xdr:col>5</xdr:col>
      <xdr:colOff>178382</xdr:colOff>
      <xdr:row>10</xdr:row>
      <xdr:rowOff>39356</xdr:rowOff>
    </xdr:to>
    <xdr:sp macro="" textlink="$P$20">
      <xdr:nvSpPr>
        <xdr:cNvPr id="37" name="TextBox 36">
          <a:extLst>
            <a:ext uri="{FF2B5EF4-FFF2-40B4-BE49-F238E27FC236}">
              <a16:creationId xmlns:a16="http://schemas.microsoft.com/office/drawing/2014/main" id="{F5AA390B-447E-41BB-B49F-D91FCACDB000}"/>
            </a:ext>
          </a:extLst>
        </xdr:cNvPr>
        <xdr:cNvSpPr txBox="1"/>
      </xdr:nvSpPr>
      <xdr:spPr>
        <a:xfrm>
          <a:off x="6816460" y="1612323"/>
          <a:ext cx="410422"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B7A0749A-0956-4426-A6B6-D86F251042AB}" type="TxLink">
            <a:rPr lang="en-US" sz="1100" b="0" i="0" u="none" strike="noStrike">
              <a:solidFill>
                <a:srgbClr val="000000"/>
              </a:solidFill>
              <a:latin typeface="Calibri"/>
              <a:cs typeface="Calibri"/>
            </a:rPr>
            <a:pPr algn="r"/>
            <a:t>+23%</a:t>
          </a:fld>
          <a:endParaRPr lang="en-US" sz="1050"/>
        </a:p>
      </xdr:txBody>
    </xdr:sp>
    <xdr:clientData/>
  </xdr:twoCellAnchor>
  <xdr:twoCellAnchor editAs="absolute">
    <xdr:from>
      <xdr:col>5</xdr:col>
      <xdr:colOff>265928</xdr:colOff>
      <xdr:row>8</xdr:row>
      <xdr:rowOff>130936</xdr:rowOff>
    </xdr:from>
    <xdr:to>
      <xdr:col>6</xdr:col>
      <xdr:colOff>70775</xdr:colOff>
      <xdr:row>10</xdr:row>
      <xdr:rowOff>124077</xdr:rowOff>
    </xdr:to>
    <xdr:sp macro="" textlink="$C$6">
      <xdr:nvSpPr>
        <xdr:cNvPr id="38" name="TextBox 139">
          <a:extLst>
            <a:ext uri="{FF2B5EF4-FFF2-40B4-BE49-F238E27FC236}">
              <a16:creationId xmlns:a16="http://schemas.microsoft.com/office/drawing/2014/main" id="{42FA8327-AE46-4DE2-A82C-F1147F117049}"/>
            </a:ext>
          </a:extLst>
        </xdr:cNvPr>
        <xdr:cNvSpPr txBox="1"/>
      </xdr:nvSpPr>
      <xdr:spPr>
        <a:xfrm>
          <a:off x="7314428" y="1654936"/>
          <a:ext cx="60918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A984CAA9-61BD-43AF-855D-C857E98E5264}"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6</xdr:col>
      <xdr:colOff>163724</xdr:colOff>
      <xdr:row>8</xdr:row>
      <xdr:rowOff>67156</xdr:rowOff>
    </xdr:from>
    <xdr:to>
      <xdr:col>7</xdr:col>
      <xdr:colOff>16051</xdr:colOff>
      <xdr:row>10</xdr:row>
      <xdr:rowOff>18189</xdr:rowOff>
    </xdr:to>
    <xdr:sp macro="" textlink="$P$21">
      <xdr:nvSpPr>
        <xdr:cNvPr id="39" name="TextBox 38">
          <a:extLst>
            <a:ext uri="{FF2B5EF4-FFF2-40B4-BE49-F238E27FC236}">
              <a16:creationId xmlns:a16="http://schemas.microsoft.com/office/drawing/2014/main" id="{1FA56AD6-64C9-402E-8D31-4F9510666F63}"/>
            </a:ext>
          </a:extLst>
        </xdr:cNvPr>
        <xdr:cNvSpPr txBox="1"/>
      </xdr:nvSpPr>
      <xdr:spPr>
        <a:xfrm>
          <a:off x="8016557" y="1591156"/>
          <a:ext cx="434411"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6D619AD6-EB7A-4F8D-BC9F-9DB7289910C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7</xdr:col>
      <xdr:colOff>103783</xdr:colOff>
      <xdr:row>8</xdr:row>
      <xdr:rowOff>109769</xdr:rowOff>
    </xdr:from>
    <xdr:to>
      <xdr:col>8</xdr:col>
      <xdr:colOff>190499</xdr:colOff>
      <xdr:row>10</xdr:row>
      <xdr:rowOff>102910</xdr:rowOff>
    </xdr:to>
    <xdr:sp macro="" textlink="$C$7">
      <xdr:nvSpPr>
        <xdr:cNvPr id="40" name="TextBox 139">
          <a:extLst>
            <a:ext uri="{FF2B5EF4-FFF2-40B4-BE49-F238E27FC236}">
              <a16:creationId xmlns:a16="http://schemas.microsoft.com/office/drawing/2014/main" id="{9547A702-A4DB-4C59-A743-775048CC2C50}"/>
            </a:ext>
          </a:extLst>
        </xdr:cNvPr>
        <xdr:cNvSpPr txBox="1"/>
      </xdr:nvSpPr>
      <xdr:spPr>
        <a:xfrm>
          <a:off x="8538700" y="1633769"/>
          <a:ext cx="66879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686AD27F-5CF7-491A-B1B0-55046C3DD21D}"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8</xdr:col>
      <xdr:colOff>326842</xdr:colOff>
      <xdr:row>8</xdr:row>
      <xdr:rowOff>98906</xdr:rowOff>
    </xdr:from>
    <xdr:to>
      <xdr:col>9</xdr:col>
      <xdr:colOff>124190</xdr:colOff>
      <xdr:row>10</xdr:row>
      <xdr:rowOff>49939</xdr:rowOff>
    </xdr:to>
    <xdr:sp macro="" textlink="$P$22">
      <xdr:nvSpPr>
        <xdr:cNvPr id="41" name="TextBox 40">
          <a:extLst>
            <a:ext uri="{FF2B5EF4-FFF2-40B4-BE49-F238E27FC236}">
              <a16:creationId xmlns:a16="http://schemas.microsoft.com/office/drawing/2014/main" id="{E46EE836-6BB9-485F-B140-E60CE1B7DF46}"/>
            </a:ext>
          </a:extLst>
        </xdr:cNvPr>
        <xdr:cNvSpPr txBox="1"/>
      </xdr:nvSpPr>
      <xdr:spPr>
        <a:xfrm>
          <a:off x="9343842" y="1622906"/>
          <a:ext cx="379431"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52740A39-7CDD-4EF0-BA16-8B34D808C020}"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9</xdr:col>
      <xdr:colOff>236402</xdr:colOff>
      <xdr:row>8</xdr:row>
      <xdr:rowOff>130936</xdr:rowOff>
    </xdr:from>
    <xdr:to>
      <xdr:col>10</xdr:col>
      <xdr:colOff>40897</xdr:colOff>
      <xdr:row>10</xdr:row>
      <xdr:rowOff>124077</xdr:rowOff>
    </xdr:to>
    <xdr:sp macro="" textlink="$C$8">
      <xdr:nvSpPr>
        <xdr:cNvPr id="42" name="TextBox 139">
          <a:extLst>
            <a:ext uri="{FF2B5EF4-FFF2-40B4-BE49-F238E27FC236}">
              <a16:creationId xmlns:a16="http://schemas.microsoft.com/office/drawing/2014/main" id="{1DC5B293-5C87-496A-93B4-1E5B2F9534FF}"/>
            </a:ext>
          </a:extLst>
        </xdr:cNvPr>
        <xdr:cNvSpPr txBox="1"/>
      </xdr:nvSpPr>
      <xdr:spPr>
        <a:xfrm>
          <a:off x="9835485" y="1654936"/>
          <a:ext cx="60882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F81AA62-F264-4760-8FED-5172AA2E041E}"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10</xdr:col>
      <xdr:colOff>155013</xdr:colOff>
      <xdr:row>8</xdr:row>
      <xdr:rowOff>98906</xdr:rowOff>
    </xdr:from>
    <xdr:to>
      <xdr:col>11</xdr:col>
      <xdr:colOff>78546</xdr:colOff>
      <xdr:row>10</xdr:row>
      <xdr:rowOff>49939</xdr:rowOff>
    </xdr:to>
    <xdr:sp macro="" textlink="$P$23">
      <xdr:nvSpPr>
        <xdr:cNvPr id="43" name="TextBox 42">
          <a:extLst>
            <a:ext uri="{FF2B5EF4-FFF2-40B4-BE49-F238E27FC236}">
              <a16:creationId xmlns:a16="http://schemas.microsoft.com/office/drawing/2014/main" id="{32625409-CD13-4EE2-B97F-A9360C4EFC87}"/>
            </a:ext>
          </a:extLst>
        </xdr:cNvPr>
        <xdr:cNvSpPr txBox="1"/>
      </xdr:nvSpPr>
      <xdr:spPr>
        <a:xfrm>
          <a:off x="10558430" y="1622906"/>
          <a:ext cx="452699"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D1F42524-3EBA-4413-B583-6926CCB1BDA5}" type="TxLink">
            <a:rPr lang="en-US" sz="1100" b="0" i="0" u="none" strike="noStrike">
              <a:solidFill>
                <a:srgbClr val="000000"/>
              </a:solidFill>
              <a:latin typeface="Calibri"/>
              <a:cs typeface="Calibri"/>
            </a:rPr>
            <a:pPr algn="r"/>
            <a:t>+2%</a:t>
          </a:fld>
          <a:endParaRPr lang="en-US" sz="1050"/>
        </a:p>
      </xdr:txBody>
    </xdr:sp>
    <xdr:clientData/>
  </xdr:twoCellAnchor>
  <xdr:twoCellAnchor editAs="absolute">
    <xdr:from>
      <xdr:col>11</xdr:col>
      <xdr:colOff>174231</xdr:colOff>
      <xdr:row>8</xdr:row>
      <xdr:rowOff>109769</xdr:rowOff>
    </xdr:from>
    <xdr:to>
      <xdr:col>12</xdr:col>
      <xdr:colOff>183444</xdr:colOff>
      <xdr:row>10</xdr:row>
      <xdr:rowOff>102910</xdr:rowOff>
    </xdr:to>
    <xdr:sp macro="" textlink="$C$11">
      <xdr:nvSpPr>
        <xdr:cNvPr id="44" name="TextBox 139">
          <a:extLst>
            <a:ext uri="{FF2B5EF4-FFF2-40B4-BE49-F238E27FC236}">
              <a16:creationId xmlns:a16="http://schemas.microsoft.com/office/drawing/2014/main" id="{69BDB679-816E-40D3-8AA3-FA3641D0FCEE}"/>
            </a:ext>
          </a:extLst>
        </xdr:cNvPr>
        <xdr:cNvSpPr txBox="1"/>
      </xdr:nvSpPr>
      <xdr:spPr>
        <a:xfrm>
          <a:off x="11106814" y="1633769"/>
          <a:ext cx="59129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382D866A-1F5A-4532-9D59-D281275D87DB}"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12</xdr:col>
      <xdr:colOff>360184</xdr:colOff>
      <xdr:row>8</xdr:row>
      <xdr:rowOff>98906</xdr:rowOff>
    </xdr:from>
    <xdr:to>
      <xdr:col>13</xdr:col>
      <xdr:colOff>179916</xdr:colOff>
      <xdr:row>10</xdr:row>
      <xdr:rowOff>49939</xdr:rowOff>
    </xdr:to>
    <xdr:sp macro="" textlink="$P$26">
      <xdr:nvSpPr>
        <xdr:cNvPr id="45" name="TextBox 44">
          <a:extLst>
            <a:ext uri="{FF2B5EF4-FFF2-40B4-BE49-F238E27FC236}">
              <a16:creationId xmlns:a16="http://schemas.microsoft.com/office/drawing/2014/main" id="{FE50F5D3-4927-453A-90EC-3895FEFB4094}"/>
            </a:ext>
          </a:extLst>
        </xdr:cNvPr>
        <xdr:cNvSpPr txBox="1"/>
      </xdr:nvSpPr>
      <xdr:spPr>
        <a:xfrm>
          <a:off x="11874851" y="1622906"/>
          <a:ext cx="401815"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4006425-9E80-4C0D-BBF5-B8A26FB5C3DE}" type="TxLink">
            <a:rPr lang="en-US" sz="1100" b="0" i="0" u="none" strike="noStrike">
              <a:solidFill>
                <a:srgbClr val="000000"/>
              </a:solidFill>
              <a:latin typeface="Calibri"/>
              <a:cs typeface="Calibri"/>
            </a:rPr>
            <a:pPr algn="r"/>
            <a:t>+2%</a:t>
          </a:fld>
          <a:endParaRPr lang="en-US" sz="1050"/>
        </a:p>
      </xdr:txBody>
    </xdr:sp>
    <xdr:clientData/>
  </xdr:twoCellAnchor>
  <xdr:twoCellAnchor editAs="absolute">
    <xdr:from>
      <xdr:col>13</xdr:col>
      <xdr:colOff>278410</xdr:colOff>
      <xdr:row>8</xdr:row>
      <xdr:rowOff>120352</xdr:rowOff>
    </xdr:from>
    <xdr:to>
      <xdr:col>14</xdr:col>
      <xdr:colOff>276578</xdr:colOff>
      <xdr:row>10</xdr:row>
      <xdr:rowOff>113493</xdr:rowOff>
    </xdr:to>
    <xdr:sp macro="" textlink="$C$12">
      <xdr:nvSpPr>
        <xdr:cNvPr id="46" name="TextBox 139">
          <a:extLst>
            <a:ext uri="{FF2B5EF4-FFF2-40B4-BE49-F238E27FC236}">
              <a16:creationId xmlns:a16="http://schemas.microsoft.com/office/drawing/2014/main" id="{CC6DB8D6-52D2-46F1-B017-BBFF7A41CF00}"/>
            </a:ext>
          </a:extLst>
        </xdr:cNvPr>
        <xdr:cNvSpPr txBox="1"/>
      </xdr:nvSpPr>
      <xdr:spPr>
        <a:xfrm>
          <a:off x="12375160" y="1644352"/>
          <a:ext cx="58025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EACF15FF-E875-426F-BFA0-3E2679FDD3F1}"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14</xdr:col>
      <xdr:colOff>441492</xdr:colOff>
      <xdr:row>8</xdr:row>
      <xdr:rowOff>88323</xdr:rowOff>
    </xdr:from>
    <xdr:to>
      <xdr:col>15</xdr:col>
      <xdr:colOff>235314</xdr:colOff>
      <xdr:row>10</xdr:row>
      <xdr:rowOff>39356</xdr:rowOff>
    </xdr:to>
    <xdr:sp macro="" textlink="$P$27">
      <xdr:nvSpPr>
        <xdr:cNvPr id="47" name="TextBox 46">
          <a:extLst>
            <a:ext uri="{FF2B5EF4-FFF2-40B4-BE49-F238E27FC236}">
              <a16:creationId xmlns:a16="http://schemas.microsoft.com/office/drawing/2014/main" id="{02BFFFD1-9C02-46DD-AE4C-BAEA12425900}"/>
            </a:ext>
          </a:extLst>
        </xdr:cNvPr>
        <xdr:cNvSpPr txBox="1"/>
      </xdr:nvSpPr>
      <xdr:spPr>
        <a:xfrm>
          <a:off x="13120325" y="1612323"/>
          <a:ext cx="375906"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9707EE0-2B28-4923-B5AC-FB4C58DA5AFC}"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15</xdr:col>
      <xdr:colOff>409645</xdr:colOff>
      <xdr:row>8</xdr:row>
      <xdr:rowOff>99186</xdr:rowOff>
    </xdr:from>
    <xdr:to>
      <xdr:col>16</xdr:col>
      <xdr:colOff>407814</xdr:colOff>
      <xdr:row>10</xdr:row>
      <xdr:rowOff>92327</xdr:rowOff>
    </xdr:to>
    <xdr:sp macro="" textlink="$C$13">
      <xdr:nvSpPr>
        <xdr:cNvPr id="48" name="TextBox 139">
          <a:extLst>
            <a:ext uri="{FF2B5EF4-FFF2-40B4-BE49-F238E27FC236}">
              <a16:creationId xmlns:a16="http://schemas.microsoft.com/office/drawing/2014/main" id="{6DF8CB95-38F0-4B2E-8186-DAB4A22E092B}"/>
            </a:ext>
          </a:extLst>
        </xdr:cNvPr>
        <xdr:cNvSpPr txBox="1"/>
      </xdr:nvSpPr>
      <xdr:spPr>
        <a:xfrm>
          <a:off x="13670562" y="1623186"/>
          <a:ext cx="58025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4F1408E-589E-4288-8CD0-6820645DC0A0}" type="TxLink">
            <a:rPr lang="en-US" sz="1800" b="1" i="0" u="none" strike="noStrike">
              <a:solidFill>
                <a:srgbClr val="000000"/>
              </a:solidFill>
              <a:latin typeface="Calibri"/>
              <a:cs typeface="Calibri"/>
            </a:rPr>
            <a:pPr algn="l"/>
            <a:t>#REF!</a:t>
          </a:fld>
          <a:endParaRPr lang="en-US" sz="3200" b="1"/>
        </a:p>
      </xdr:txBody>
    </xdr:sp>
    <xdr:clientData/>
  </xdr:twoCellAnchor>
  <xdr:twoCellAnchor editAs="absolute">
    <xdr:from>
      <xdr:col>16</xdr:col>
      <xdr:colOff>562144</xdr:colOff>
      <xdr:row>8</xdr:row>
      <xdr:rowOff>77739</xdr:rowOff>
    </xdr:from>
    <xdr:to>
      <xdr:col>17</xdr:col>
      <xdr:colOff>355964</xdr:colOff>
      <xdr:row>10</xdr:row>
      <xdr:rowOff>28772</xdr:rowOff>
    </xdr:to>
    <xdr:sp macro="" textlink="$P$28">
      <xdr:nvSpPr>
        <xdr:cNvPr id="49" name="TextBox 48">
          <a:extLst>
            <a:ext uri="{FF2B5EF4-FFF2-40B4-BE49-F238E27FC236}">
              <a16:creationId xmlns:a16="http://schemas.microsoft.com/office/drawing/2014/main" id="{E3A6FFD6-779B-41BA-9FB1-0BA6F02E2ED1}"/>
            </a:ext>
          </a:extLst>
        </xdr:cNvPr>
        <xdr:cNvSpPr txBox="1"/>
      </xdr:nvSpPr>
      <xdr:spPr>
        <a:xfrm>
          <a:off x="14405144" y="1601739"/>
          <a:ext cx="375903" cy="33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AB114E70-FCE1-4A5B-B94D-4B80E98E5161}"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17</xdr:col>
      <xdr:colOff>484623</xdr:colOff>
      <xdr:row>8</xdr:row>
      <xdr:rowOff>120352</xdr:rowOff>
    </xdr:from>
    <xdr:to>
      <xdr:col>18</xdr:col>
      <xdr:colOff>381001</xdr:colOff>
      <xdr:row>10</xdr:row>
      <xdr:rowOff>113493</xdr:rowOff>
    </xdr:to>
    <xdr:sp macro="" textlink="$H$29">
      <xdr:nvSpPr>
        <xdr:cNvPr id="50" name="TextBox 139">
          <a:extLst>
            <a:ext uri="{FF2B5EF4-FFF2-40B4-BE49-F238E27FC236}">
              <a16:creationId xmlns:a16="http://schemas.microsoft.com/office/drawing/2014/main" id="{492A6BA3-9D84-4F1A-A2C0-F419E3CA4701}"/>
            </a:ext>
          </a:extLst>
        </xdr:cNvPr>
        <xdr:cNvSpPr txBox="1"/>
      </xdr:nvSpPr>
      <xdr:spPr>
        <a:xfrm>
          <a:off x="14909706" y="1644352"/>
          <a:ext cx="51021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ctr">
          <a:spAutoFit/>
        </a:bodyPr>
        <a:lstStyle/>
        <a:p>
          <a:pPr algn="l"/>
          <a:fld id="{1C749EF6-F53B-4553-BA27-93EA6BC68D6C}" type="TxLink">
            <a:rPr lang="en-US" sz="1800" b="1" i="0" u="none" strike="noStrike">
              <a:solidFill>
                <a:srgbClr val="000000"/>
              </a:solidFill>
              <a:latin typeface="Calibri"/>
              <a:cs typeface="Calibri"/>
            </a:rPr>
            <a:pPr algn="l"/>
            <a:t>0%</a:t>
          </a:fld>
          <a:endParaRPr lang="en-US" sz="3200" b="1"/>
        </a:p>
      </xdr:txBody>
    </xdr:sp>
    <xdr:clientData/>
  </xdr:twoCellAnchor>
  <xdr:twoCellAnchor editAs="absolute">
    <xdr:from>
      <xdr:col>18</xdr:col>
      <xdr:colOff>518583</xdr:colOff>
      <xdr:row>8</xdr:row>
      <xdr:rowOff>100493</xdr:rowOff>
    </xdr:from>
    <xdr:to>
      <xdr:col>19</xdr:col>
      <xdr:colOff>355952</xdr:colOff>
      <xdr:row>10</xdr:row>
      <xdr:rowOff>48351</xdr:rowOff>
    </xdr:to>
    <xdr:sp macro="" textlink="$P$29">
      <xdr:nvSpPr>
        <xdr:cNvPr id="51" name="TextBox 50">
          <a:extLst>
            <a:ext uri="{FF2B5EF4-FFF2-40B4-BE49-F238E27FC236}">
              <a16:creationId xmlns:a16="http://schemas.microsoft.com/office/drawing/2014/main" id="{6D0F181B-DCE3-4EE0-A41C-3411374A8388}"/>
            </a:ext>
          </a:extLst>
        </xdr:cNvPr>
        <xdr:cNvSpPr txBox="1"/>
      </xdr:nvSpPr>
      <xdr:spPr>
        <a:xfrm>
          <a:off x="15557500" y="1624493"/>
          <a:ext cx="451202" cy="328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pPr algn="r"/>
          <a:fld id="{8C913A35-6AF5-4D11-8C32-544E6370CA4B}" type="TxLink">
            <a:rPr lang="en-US" sz="1100" b="0" i="0" u="none" strike="noStrike">
              <a:solidFill>
                <a:srgbClr val="000000"/>
              </a:solidFill>
              <a:latin typeface="Calibri"/>
              <a:cs typeface="Calibri"/>
            </a:rPr>
            <a:pPr algn="r"/>
            <a:t>-</a:t>
          </a:fld>
          <a:endParaRPr lang="en-US" sz="1050"/>
        </a:p>
      </xdr:txBody>
    </xdr:sp>
    <xdr:clientData/>
  </xdr:twoCellAnchor>
  <xdr:twoCellAnchor editAs="absolute">
    <xdr:from>
      <xdr:col>4</xdr:col>
      <xdr:colOff>460097</xdr:colOff>
      <xdr:row>2</xdr:row>
      <xdr:rowOff>0</xdr:rowOff>
    </xdr:from>
    <xdr:to>
      <xdr:col>4</xdr:col>
      <xdr:colOff>1088747</xdr:colOff>
      <xdr:row>5</xdr:row>
      <xdr:rowOff>25400</xdr:rowOff>
    </xdr:to>
    <xdr:pic>
      <xdr:nvPicPr>
        <xdr:cNvPr id="52" name="Picture 51">
          <a:extLst>
            <a:ext uri="{FF2B5EF4-FFF2-40B4-BE49-F238E27FC236}">
              <a16:creationId xmlns:a16="http://schemas.microsoft.com/office/drawing/2014/main" id="{48923C32-7311-4018-8147-10280C217C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27347" y="381000"/>
          <a:ext cx="628650"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74083</xdr:colOff>
      <xdr:row>5</xdr:row>
      <xdr:rowOff>19247</xdr:rowOff>
    </xdr:from>
    <xdr:to>
      <xdr:col>4</xdr:col>
      <xdr:colOff>1534582</xdr:colOff>
      <xdr:row>9</xdr:row>
      <xdr:rowOff>50997</xdr:rowOff>
    </xdr:to>
    <xdr:sp macro="" textlink="">
      <xdr:nvSpPr>
        <xdr:cNvPr id="53" name="TextBox 1">
          <a:extLst>
            <a:ext uri="{FF2B5EF4-FFF2-40B4-BE49-F238E27FC236}">
              <a16:creationId xmlns:a16="http://schemas.microsoft.com/office/drawing/2014/main" id="{96E1B7CC-45D3-4191-A744-3262D5864B3E}"/>
            </a:ext>
          </a:extLst>
        </xdr:cNvPr>
        <xdr:cNvSpPr txBox="1"/>
      </xdr:nvSpPr>
      <xdr:spPr>
        <a:xfrm>
          <a:off x="4688416" y="971747"/>
          <a:ext cx="1460499" cy="79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Pruebas </a:t>
          </a:r>
        </a:p>
        <a:p>
          <a:pPr algn="ctr"/>
          <a:r>
            <a:rPr lang="en-US" sz="1300" b="1">
              <a:latin typeface="+mn-lt"/>
            </a:rPr>
            <a:t>con el aterrizaje de datos</a:t>
          </a:r>
        </a:p>
      </xdr:txBody>
    </xdr:sp>
    <xdr:clientData/>
  </xdr:twoCellAnchor>
  <xdr:twoCellAnchor editAs="absolute">
    <xdr:from>
      <xdr:col>4</xdr:col>
      <xdr:colOff>1693415</xdr:colOff>
      <xdr:row>2</xdr:row>
      <xdr:rowOff>0</xdr:rowOff>
    </xdr:from>
    <xdr:to>
      <xdr:col>4</xdr:col>
      <xdr:colOff>2312540</xdr:colOff>
      <xdr:row>5</xdr:row>
      <xdr:rowOff>25400</xdr:rowOff>
    </xdr:to>
    <xdr:pic>
      <xdr:nvPicPr>
        <xdr:cNvPr id="54" name="Picture 53">
          <a:extLst>
            <a:ext uri="{FF2B5EF4-FFF2-40B4-BE49-F238E27FC236}">
              <a16:creationId xmlns:a16="http://schemas.microsoft.com/office/drawing/2014/main" id="{B363B9F8-48CC-478F-8DEE-1E0CE74BB6A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60665" y="381000"/>
          <a:ext cx="619125"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1271364</xdr:colOff>
      <xdr:row>5</xdr:row>
      <xdr:rowOff>46197</xdr:rowOff>
    </xdr:from>
    <xdr:to>
      <xdr:col>5</xdr:col>
      <xdr:colOff>317501</xdr:colOff>
      <xdr:row>9</xdr:row>
      <xdr:rowOff>24047</xdr:rowOff>
    </xdr:to>
    <xdr:sp macro="" textlink="">
      <xdr:nvSpPr>
        <xdr:cNvPr id="55" name="TextBox 167">
          <a:extLst>
            <a:ext uri="{FF2B5EF4-FFF2-40B4-BE49-F238E27FC236}">
              <a16:creationId xmlns:a16="http://schemas.microsoft.com/office/drawing/2014/main" id="{945299B5-8C26-4DA2-8438-3A37227A8B36}"/>
            </a:ext>
          </a:extLst>
        </xdr:cNvPr>
        <xdr:cNvSpPr txBox="1"/>
      </xdr:nvSpPr>
      <xdr:spPr>
        <a:xfrm>
          <a:off x="5885697" y="998697"/>
          <a:ext cx="1480304" cy="739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Validación de la data por el negocio</a:t>
          </a:r>
        </a:p>
      </xdr:txBody>
    </xdr:sp>
    <xdr:clientData/>
  </xdr:twoCellAnchor>
  <xdr:twoCellAnchor editAs="absolute">
    <xdr:from>
      <xdr:col>5</xdr:col>
      <xdr:colOff>593367</xdr:colOff>
      <xdr:row>2</xdr:row>
      <xdr:rowOff>0</xdr:rowOff>
    </xdr:from>
    <xdr:to>
      <xdr:col>6</xdr:col>
      <xdr:colOff>447317</xdr:colOff>
      <xdr:row>5</xdr:row>
      <xdr:rowOff>25400</xdr:rowOff>
    </xdr:to>
    <xdr:pic>
      <xdr:nvPicPr>
        <xdr:cNvPr id="56" name="Picture 55">
          <a:extLst>
            <a:ext uri="{FF2B5EF4-FFF2-40B4-BE49-F238E27FC236}">
              <a16:creationId xmlns:a16="http://schemas.microsoft.com/office/drawing/2014/main" id="{F8ED3ECA-FA7E-47BA-B33C-E6F7D036BB4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99017" y="381000"/>
          <a:ext cx="654050"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7</xdr:col>
      <xdr:colOff>454510</xdr:colOff>
      <xdr:row>2</xdr:row>
      <xdr:rowOff>0</xdr:rowOff>
    </xdr:from>
    <xdr:to>
      <xdr:col>8</xdr:col>
      <xdr:colOff>464035</xdr:colOff>
      <xdr:row>5</xdr:row>
      <xdr:rowOff>25400</xdr:rowOff>
    </xdr:to>
    <xdr:pic>
      <xdr:nvPicPr>
        <xdr:cNvPr id="57" name="Picture 56">
          <a:extLst>
            <a:ext uri="{FF2B5EF4-FFF2-40B4-BE49-F238E27FC236}">
              <a16:creationId xmlns:a16="http://schemas.microsoft.com/office/drawing/2014/main" id="{29AC4166-D4D8-43AD-9178-5EDA90CA91B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969860" y="381000"/>
          <a:ext cx="619125"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9</xdr:col>
      <xdr:colOff>455254</xdr:colOff>
      <xdr:row>2</xdr:row>
      <xdr:rowOff>0</xdr:rowOff>
    </xdr:from>
    <xdr:to>
      <xdr:col>10</xdr:col>
      <xdr:colOff>274632</xdr:colOff>
      <xdr:row>5</xdr:row>
      <xdr:rowOff>25400</xdr:rowOff>
    </xdr:to>
    <xdr:pic>
      <xdr:nvPicPr>
        <xdr:cNvPr id="58" name="Picture 57">
          <a:extLst>
            <a:ext uri="{FF2B5EF4-FFF2-40B4-BE49-F238E27FC236}">
              <a16:creationId xmlns:a16="http://schemas.microsoft.com/office/drawing/2014/main" id="{C9A16742-9EB3-49E8-B057-292B7377D83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189804" y="381000"/>
          <a:ext cx="619478" cy="5969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5</xdr:col>
      <xdr:colOff>25854</xdr:colOff>
      <xdr:row>5</xdr:row>
      <xdr:rowOff>64680</xdr:rowOff>
    </xdr:from>
    <xdr:to>
      <xdr:col>7</xdr:col>
      <xdr:colOff>243416</xdr:colOff>
      <xdr:row>9</xdr:row>
      <xdr:rowOff>5565</xdr:rowOff>
    </xdr:to>
    <xdr:sp macro="" textlink="">
      <xdr:nvSpPr>
        <xdr:cNvPr id="59" name="TextBox 178">
          <a:extLst>
            <a:ext uri="{FF2B5EF4-FFF2-40B4-BE49-F238E27FC236}">
              <a16:creationId xmlns:a16="http://schemas.microsoft.com/office/drawing/2014/main" id="{88912EC9-0D9A-4078-A20D-2B80AA577F8A}"/>
            </a:ext>
          </a:extLst>
        </xdr:cNvPr>
        <xdr:cNvSpPr txBox="1"/>
      </xdr:nvSpPr>
      <xdr:spPr>
        <a:xfrm>
          <a:off x="7074354" y="1017180"/>
          <a:ext cx="1603979" cy="702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300" b="1">
              <a:latin typeface="+mn-lt"/>
            </a:rPr>
            <a:t>Pruebas de</a:t>
          </a:r>
          <a:r>
            <a:rPr lang="en-US" sz="1300" b="1" baseline="0">
              <a:latin typeface="+mn-lt"/>
            </a:rPr>
            <a:t> unidades de desarrollo </a:t>
          </a:r>
          <a:endParaRPr lang="en-US" sz="1300" b="1">
            <a:latin typeface="+mn-lt"/>
          </a:endParaRPr>
        </a:p>
      </xdr:txBody>
    </xdr:sp>
    <xdr:clientData/>
  </xdr:twoCellAnchor>
  <xdr:twoCellAnchor editAs="absolute">
    <xdr:from>
      <xdr:col>7</xdr:col>
      <xdr:colOff>70654</xdr:colOff>
      <xdr:row>5</xdr:row>
      <xdr:rowOff>166439</xdr:rowOff>
    </xdr:from>
    <xdr:to>
      <xdr:col>9</xdr:col>
      <xdr:colOff>244256</xdr:colOff>
      <xdr:row>8</xdr:row>
      <xdr:rowOff>94306</xdr:rowOff>
    </xdr:to>
    <xdr:sp macro="" textlink="">
      <xdr:nvSpPr>
        <xdr:cNvPr id="60" name="TextBox 180">
          <a:extLst>
            <a:ext uri="{FF2B5EF4-FFF2-40B4-BE49-F238E27FC236}">
              <a16:creationId xmlns:a16="http://schemas.microsoft.com/office/drawing/2014/main" id="{D5AB2F6D-2408-4719-828A-E37CAE508E49}"/>
            </a:ext>
          </a:extLst>
        </xdr:cNvPr>
        <xdr:cNvSpPr txBox="1"/>
      </xdr:nvSpPr>
      <xdr:spPr>
        <a:xfrm>
          <a:off x="8505571" y="1118939"/>
          <a:ext cx="1337768" cy="499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300" b="1">
              <a:latin typeface="+mn-lt"/>
            </a:rPr>
            <a:t>Pruebas de las formulas</a:t>
          </a:r>
        </a:p>
      </xdr:txBody>
    </xdr:sp>
    <xdr:clientData/>
  </xdr:twoCellAnchor>
  <xdr:twoCellAnchor editAs="absolute">
    <xdr:from>
      <xdr:col>9</xdr:col>
      <xdr:colOff>157075</xdr:colOff>
      <xdr:row>5</xdr:row>
      <xdr:rowOff>122</xdr:rowOff>
    </xdr:from>
    <xdr:to>
      <xdr:col>11</xdr:col>
      <xdr:colOff>105834</xdr:colOff>
      <xdr:row>9</xdr:row>
      <xdr:rowOff>95251</xdr:rowOff>
    </xdr:to>
    <xdr:sp macro="" textlink="">
      <xdr:nvSpPr>
        <xdr:cNvPr id="61" name="TextBox 181">
          <a:extLst>
            <a:ext uri="{FF2B5EF4-FFF2-40B4-BE49-F238E27FC236}">
              <a16:creationId xmlns:a16="http://schemas.microsoft.com/office/drawing/2014/main" id="{2A974A33-C852-400B-9095-8E5954A21612}"/>
            </a:ext>
          </a:extLst>
        </xdr:cNvPr>
        <xdr:cNvSpPr txBox="1"/>
      </xdr:nvSpPr>
      <xdr:spPr>
        <a:xfrm>
          <a:off x="9756158" y="943097"/>
          <a:ext cx="1282259" cy="866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Pruebas de las reglas del negocio</a:t>
          </a:r>
        </a:p>
      </xdr:txBody>
    </xdr:sp>
    <xdr:clientData/>
  </xdr:twoCellAnchor>
  <xdr:twoCellAnchor editAs="absolute">
    <xdr:from>
      <xdr:col>11</xdr:col>
      <xdr:colOff>507751</xdr:colOff>
      <xdr:row>2</xdr:row>
      <xdr:rowOff>0</xdr:rowOff>
    </xdr:from>
    <xdr:to>
      <xdr:col>12</xdr:col>
      <xdr:colOff>393451</xdr:colOff>
      <xdr:row>5</xdr:row>
      <xdr:rowOff>44450</xdr:rowOff>
    </xdr:to>
    <xdr:pic>
      <xdr:nvPicPr>
        <xdr:cNvPr id="62" name="Picture 61">
          <a:extLst>
            <a:ext uri="{FF2B5EF4-FFF2-40B4-BE49-F238E27FC236}">
              <a16:creationId xmlns:a16="http://schemas.microsoft.com/office/drawing/2014/main" id="{C787FE17-D33F-4F7A-B223-FA759C3ED35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75801" y="381000"/>
          <a:ext cx="495300" cy="6159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11</xdr:col>
      <xdr:colOff>63175</xdr:colOff>
      <xdr:row>5</xdr:row>
      <xdr:rowOff>49276</xdr:rowOff>
    </xdr:from>
    <xdr:to>
      <xdr:col>13</xdr:col>
      <xdr:colOff>249869</xdr:colOff>
      <xdr:row>9</xdr:row>
      <xdr:rowOff>20969</xdr:rowOff>
    </xdr:to>
    <xdr:sp macro="" textlink="">
      <xdr:nvSpPr>
        <xdr:cNvPr id="63" name="TextBox 190">
          <a:extLst>
            <a:ext uri="{FF2B5EF4-FFF2-40B4-BE49-F238E27FC236}">
              <a16:creationId xmlns:a16="http://schemas.microsoft.com/office/drawing/2014/main" id="{D143811A-6F93-4E52-891C-E3C7BD6023D6}"/>
            </a:ext>
          </a:extLst>
        </xdr:cNvPr>
        <xdr:cNvSpPr txBox="1"/>
      </xdr:nvSpPr>
      <xdr:spPr>
        <a:xfrm>
          <a:off x="10995758" y="1001776"/>
          <a:ext cx="1350861" cy="733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Listo para pruebas con usuarios</a:t>
          </a:r>
        </a:p>
      </xdr:txBody>
    </xdr:sp>
    <xdr:clientData/>
  </xdr:twoCellAnchor>
  <xdr:twoCellAnchor editAs="absolute">
    <xdr:from>
      <xdr:col>13</xdr:col>
      <xdr:colOff>150716</xdr:colOff>
      <xdr:row>5</xdr:row>
      <xdr:rowOff>43513</xdr:rowOff>
    </xdr:from>
    <xdr:to>
      <xdr:col>15</xdr:col>
      <xdr:colOff>331682</xdr:colOff>
      <xdr:row>8</xdr:row>
      <xdr:rowOff>174898</xdr:rowOff>
    </xdr:to>
    <xdr:sp macro="" textlink="">
      <xdr:nvSpPr>
        <xdr:cNvPr id="64" name="TextBox 194">
          <a:extLst>
            <a:ext uri="{FF2B5EF4-FFF2-40B4-BE49-F238E27FC236}">
              <a16:creationId xmlns:a16="http://schemas.microsoft.com/office/drawing/2014/main" id="{DCBC371A-A0FB-4893-8AB5-E562504A917A}"/>
            </a:ext>
          </a:extLst>
        </xdr:cNvPr>
        <xdr:cNvSpPr txBox="1"/>
      </xdr:nvSpPr>
      <xdr:spPr>
        <a:xfrm>
          <a:off x="12247466" y="996013"/>
          <a:ext cx="1345133" cy="702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300" b="1">
              <a:latin typeface="+mn-lt"/>
            </a:rPr>
            <a:t>Antes de pruebas con usuarios</a:t>
          </a:r>
        </a:p>
      </xdr:txBody>
    </xdr:sp>
    <xdr:clientData/>
  </xdr:twoCellAnchor>
  <xdr:twoCellAnchor editAs="absolute">
    <xdr:from>
      <xdr:col>17</xdr:col>
      <xdr:colOff>453469</xdr:colOff>
      <xdr:row>5</xdr:row>
      <xdr:rowOff>102939</xdr:rowOff>
    </xdr:from>
    <xdr:to>
      <xdr:col>19</xdr:col>
      <xdr:colOff>400552</xdr:colOff>
      <xdr:row>8</xdr:row>
      <xdr:rowOff>105833</xdr:rowOff>
    </xdr:to>
    <xdr:sp macro="" textlink="">
      <xdr:nvSpPr>
        <xdr:cNvPr id="65" name="TextBox 201">
          <a:extLst>
            <a:ext uri="{FF2B5EF4-FFF2-40B4-BE49-F238E27FC236}">
              <a16:creationId xmlns:a16="http://schemas.microsoft.com/office/drawing/2014/main" id="{556E432B-84BB-4F53-963D-2B770C3CE903}"/>
            </a:ext>
          </a:extLst>
        </xdr:cNvPr>
        <xdr:cNvSpPr txBox="1"/>
      </xdr:nvSpPr>
      <xdr:spPr>
        <a:xfrm>
          <a:off x="14878552" y="1055439"/>
          <a:ext cx="1174750" cy="574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300" b="1">
              <a:latin typeface="+mn-lt"/>
            </a:rPr>
            <a:t>En</a:t>
          </a:r>
        </a:p>
        <a:p>
          <a:pPr algn="ctr"/>
          <a:r>
            <a:rPr lang="en-US" sz="1300" b="1">
              <a:latin typeface="+mn-lt"/>
            </a:rPr>
            <a:t>Producción</a:t>
          </a:r>
        </a:p>
      </xdr:txBody>
    </xdr:sp>
    <xdr:clientData/>
  </xdr:twoCellAnchor>
  <xdr:twoCellAnchor editAs="absolute">
    <xdr:from>
      <xdr:col>15</xdr:col>
      <xdr:colOff>293959</xdr:colOff>
      <xdr:row>5</xdr:row>
      <xdr:rowOff>166439</xdr:rowOff>
    </xdr:from>
    <xdr:to>
      <xdr:col>17</xdr:col>
      <xdr:colOff>456516</xdr:colOff>
      <xdr:row>8</xdr:row>
      <xdr:rowOff>94306</xdr:rowOff>
    </xdr:to>
    <xdr:sp macro="" textlink="">
      <xdr:nvSpPr>
        <xdr:cNvPr id="66" name="TextBox 202">
          <a:extLst>
            <a:ext uri="{FF2B5EF4-FFF2-40B4-BE49-F238E27FC236}">
              <a16:creationId xmlns:a16="http://schemas.microsoft.com/office/drawing/2014/main" id="{F8EC5744-0DD1-49C9-981D-A5A68AC24D14}"/>
            </a:ext>
          </a:extLst>
        </xdr:cNvPr>
        <xdr:cNvSpPr txBox="1"/>
      </xdr:nvSpPr>
      <xdr:spPr>
        <a:xfrm>
          <a:off x="13554876" y="1118939"/>
          <a:ext cx="1326723" cy="499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300" b="1">
              <a:latin typeface="+mn-lt"/>
            </a:rPr>
            <a:t>Pruebas con usuarios</a:t>
          </a:r>
        </a:p>
      </xdr:txBody>
    </xdr:sp>
    <xdr:clientData/>
  </xdr:twoCellAnchor>
  <xdr:twoCellAnchor editAs="absolute">
    <xdr:from>
      <xdr:col>13</xdr:col>
      <xdr:colOff>431342</xdr:colOff>
      <xdr:row>2</xdr:row>
      <xdr:rowOff>0</xdr:rowOff>
    </xdr:from>
    <xdr:to>
      <xdr:col>14</xdr:col>
      <xdr:colOff>431342</xdr:colOff>
      <xdr:row>5</xdr:row>
      <xdr:rowOff>9525</xdr:rowOff>
    </xdr:to>
    <xdr:pic>
      <xdr:nvPicPr>
        <xdr:cNvPr id="67" name="Picture 66">
          <a:extLst>
            <a:ext uri="{FF2B5EF4-FFF2-40B4-BE49-F238E27FC236}">
              <a16:creationId xmlns:a16="http://schemas.microsoft.com/office/drawing/2014/main" id="{39B5542C-967C-4299-B259-A348FC568D5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528092" y="381000"/>
          <a:ext cx="582083" cy="5810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16</xdr:col>
      <xdr:colOff>79433</xdr:colOff>
      <xdr:row>2</xdr:row>
      <xdr:rowOff>0</xdr:rowOff>
    </xdr:from>
    <xdr:to>
      <xdr:col>17</xdr:col>
      <xdr:colOff>88958</xdr:colOff>
      <xdr:row>5</xdr:row>
      <xdr:rowOff>9525</xdr:rowOff>
    </xdr:to>
    <xdr:pic>
      <xdr:nvPicPr>
        <xdr:cNvPr id="68" name="Picture 67">
          <a:extLst>
            <a:ext uri="{FF2B5EF4-FFF2-40B4-BE49-F238E27FC236}">
              <a16:creationId xmlns:a16="http://schemas.microsoft.com/office/drawing/2014/main" id="{0CB2EF6A-1B73-4619-81F2-0741CA862ED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922433" y="381000"/>
          <a:ext cx="591608" cy="58102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18</xdr:col>
      <xdr:colOff>170893</xdr:colOff>
      <xdr:row>2</xdr:row>
      <xdr:rowOff>0</xdr:rowOff>
    </xdr:from>
    <xdr:to>
      <xdr:col>19</xdr:col>
      <xdr:colOff>69294</xdr:colOff>
      <xdr:row>5</xdr:row>
      <xdr:rowOff>44450</xdr:rowOff>
    </xdr:to>
    <xdr:pic>
      <xdr:nvPicPr>
        <xdr:cNvPr id="69" name="Picture 68">
          <a:extLst>
            <a:ext uri="{FF2B5EF4-FFF2-40B4-BE49-F238E27FC236}">
              <a16:creationId xmlns:a16="http://schemas.microsoft.com/office/drawing/2014/main" id="{9FF19A9C-E282-42AE-9A5C-B8374FA7CBC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209810" y="381000"/>
          <a:ext cx="512234" cy="6159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24</xdr:col>
      <xdr:colOff>302693</xdr:colOff>
      <xdr:row>2</xdr:row>
      <xdr:rowOff>0</xdr:rowOff>
    </xdr:from>
    <xdr:to>
      <xdr:col>25</xdr:col>
      <xdr:colOff>9888</xdr:colOff>
      <xdr:row>5</xdr:row>
      <xdr:rowOff>44450</xdr:rowOff>
    </xdr:to>
    <xdr:pic>
      <xdr:nvPicPr>
        <xdr:cNvPr id="70" name="Picture 206">
          <a:extLst>
            <a:ext uri="{FF2B5EF4-FFF2-40B4-BE49-F238E27FC236}">
              <a16:creationId xmlns:a16="http://schemas.microsoft.com/office/drawing/2014/main" id="{3B1C365A-5C67-46EF-8382-F774C067767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961110" y="381000"/>
          <a:ext cx="469195" cy="6159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22</xdr:col>
      <xdr:colOff>276235</xdr:colOff>
      <xdr:row>1</xdr:row>
      <xdr:rowOff>179916</xdr:rowOff>
    </xdr:from>
    <xdr:to>
      <xdr:col>23</xdr:col>
      <xdr:colOff>179221</xdr:colOff>
      <xdr:row>5</xdr:row>
      <xdr:rowOff>33866</xdr:rowOff>
    </xdr:to>
    <xdr:pic>
      <xdr:nvPicPr>
        <xdr:cNvPr id="71" name="Picture 207">
          <a:extLst>
            <a:ext uri="{FF2B5EF4-FFF2-40B4-BE49-F238E27FC236}">
              <a16:creationId xmlns:a16="http://schemas.microsoft.com/office/drawing/2014/main" id="{7434D647-3319-410B-A505-23166F87DEF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770485" y="370416"/>
          <a:ext cx="485069" cy="6159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absolute">
    <xdr:from>
      <xdr:col>21</xdr:col>
      <xdr:colOff>336928</xdr:colOff>
      <xdr:row>5</xdr:row>
      <xdr:rowOff>29697</xdr:rowOff>
    </xdr:from>
    <xdr:to>
      <xdr:col>24</xdr:col>
      <xdr:colOff>62803</xdr:colOff>
      <xdr:row>9</xdr:row>
      <xdr:rowOff>21166</xdr:rowOff>
    </xdr:to>
    <xdr:sp macro="" textlink="">
      <xdr:nvSpPr>
        <xdr:cNvPr id="72" name="TextBox 208">
          <a:extLst>
            <a:ext uri="{FF2B5EF4-FFF2-40B4-BE49-F238E27FC236}">
              <a16:creationId xmlns:a16="http://schemas.microsoft.com/office/drawing/2014/main" id="{D9D21BD0-0B0B-488F-98D1-33AC126B6F14}"/>
            </a:ext>
          </a:extLst>
        </xdr:cNvPr>
        <xdr:cNvSpPr txBox="1"/>
      </xdr:nvSpPr>
      <xdr:spPr>
        <a:xfrm>
          <a:off x="17217345" y="982197"/>
          <a:ext cx="1503875" cy="753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300" b="1">
              <a:latin typeface="+mn-lt"/>
            </a:rPr>
            <a:t>Defectos</a:t>
          </a:r>
        </a:p>
        <a:p>
          <a:pPr algn="ctr"/>
          <a:r>
            <a:rPr lang="en-US" sz="1300" b="1">
              <a:latin typeface="+mn-lt"/>
            </a:rPr>
            <a:t>Proyecto/</a:t>
          </a:r>
        </a:p>
        <a:p>
          <a:pPr algn="ctr"/>
          <a:r>
            <a:rPr lang="en-US" sz="1300" b="1">
              <a:latin typeface="+mn-lt"/>
            </a:rPr>
            <a:t>Problema deT&amp;I </a:t>
          </a:r>
          <a:br>
            <a:rPr lang="en-US" sz="1300" b="1">
              <a:latin typeface="+mn-lt"/>
            </a:rPr>
          </a:br>
          <a:endParaRPr lang="en-US" sz="1300" b="1">
            <a:latin typeface="+mn-lt"/>
          </a:endParaRPr>
        </a:p>
      </xdr:txBody>
    </xdr:sp>
    <xdr:clientData/>
  </xdr:twoCellAnchor>
  <xdr:twoCellAnchor editAs="absolute">
    <xdr:from>
      <xdr:col>23</xdr:col>
      <xdr:colOff>333757</xdr:colOff>
      <xdr:row>5</xdr:row>
      <xdr:rowOff>29697</xdr:rowOff>
    </xdr:from>
    <xdr:to>
      <xdr:col>26</xdr:col>
      <xdr:colOff>5301</xdr:colOff>
      <xdr:row>9</xdr:row>
      <xdr:rowOff>18986</xdr:rowOff>
    </xdr:to>
    <xdr:sp macro="" textlink="">
      <xdr:nvSpPr>
        <xdr:cNvPr id="73" name="TextBox 210">
          <a:extLst>
            <a:ext uri="{FF2B5EF4-FFF2-40B4-BE49-F238E27FC236}">
              <a16:creationId xmlns:a16="http://schemas.microsoft.com/office/drawing/2014/main" id="{7537A076-20AA-43E3-A2A8-EB1A026BFC5E}"/>
            </a:ext>
          </a:extLst>
        </xdr:cNvPr>
        <xdr:cNvSpPr txBox="1"/>
      </xdr:nvSpPr>
      <xdr:spPr>
        <a:xfrm>
          <a:off x="18410090" y="982197"/>
          <a:ext cx="1629461" cy="7512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r>
            <a:rPr lang="en-US" sz="1300" b="1">
              <a:solidFill>
                <a:schemeClr val="tx1"/>
              </a:solidFill>
              <a:latin typeface="+mn-lt"/>
              <a:ea typeface="+mn-ea"/>
              <a:cs typeface="+mn-cs"/>
            </a:rPr>
            <a:t>Defectos relacionados con fuente de data</a:t>
          </a:r>
        </a:p>
      </xdr:txBody>
    </xdr:sp>
    <xdr:clientData/>
  </xdr:twoCellAnchor>
  <xdr:twoCellAnchor editAs="absolute">
    <xdr:from>
      <xdr:col>4</xdr:col>
      <xdr:colOff>1950174</xdr:colOff>
      <xdr:row>8</xdr:row>
      <xdr:rowOff>168793</xdr:rowOff>
    </xdr:from>
    <xdr:to>
      <xdr:col>4</xdr:col>
      <xdr:colOff>2181949</xdr:colOff>
      <xdr:row>10</xdr:row>
      <xdr:rowOff>64018</xdr:rowOff>
    </xdr:to>
    <xdr:sp macro="" textlink="">
      <xdr:nvSpPr>
        <xdr:cNvPr id="74" name="Arrow: Up 73">
          <a:extLst>
            <a:ext uri="{FF2B5EF4-FFF2-40B4-BE49-F238E27FC236}">
              <a16:creationId xmlns:a16="http://schemas.microsoft.com/office/drawing/2014/main" id="{4EFD1155-21CF-4346-8F90-FEE47CB7D8B6}"/>
            </a:ext>
          </a:extLst>
        </xdr:cNvPr>
        <xdr:cNvSpPr/>
      </xdr:nvSpPr>
      <xdr:spPr>
        <a:xfrm>
          <a:off x="6617424" y="1692793"/>
          <a:ext cx="231775" cy="276225"/>
        </a:xfrm>
        <a:prstGeom prst="upArrow">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47554</xdr:colOff>
      <xdr:row>9</xdr:row>
      <xdr:rowOff>12424</xdr:rowOff>
    </xdr:from>
    <xdr:to>
      <xdr:col>6</xdr:col>
      <xdr:colOff>364790</xdr:colOff>
      <xdr:row>10</xdr:row>
      <xdr:rowOff>50524</xdr:rowOff>
    </xdr:to>
    <xdr:sp macro="" textlink="">
      <xdr:nvSpPr>
        <xdr:cNvPr id="75" name="Arrow: Up 213">
          <a:extLst>
            <a:ext uri="{FF2B5EF4-FFF2-40B4-BE49-F238E27FC236}">
              <a16:creationId xmlns:a16="http://schemas.microsoft.com/office/drawing/2014/main" id="{98325706-30E9-4F37-B84B-213A1D03DD7C}"/>
            </a:ext>
          </a:extLst>
        </xdr:cNvPr>
        <xdr:cNvSpPr/>
      </xdr:nvSpPr>
      <xdr:spPr>
        <a:xfrm rot="5400000">
          <a:off x="7997622" y="1682606"/>
          <a:ext cx="228600" cy="317236"/>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12</xdr:col>
      <xdr:colOff>124595</xdr:colOff>
      <xdr:row>8</xdr:row>
      <xdr:rowOff>165618</xdr:rowOff>
    </xdr:from>
    <xdr:to>
      <xdr:col>12</xdr:col>
      <xdr:colOff>372510</xdr:colOff>
      <xdr:row>10</xdr:row>
      <xdr:rowOff>60843</xdr:rowOff>
    </xdr:to>
    <xdr:sp macro="" textlink="">
      <xdr:nvSpPr>
        <xdr:cNvPr id="76" name="Arrow: Up 75">
          <a:extLst>
            <a:ext uri="{FF2B5EF4-FFF2-40B4-BE49-F238E27FC236}">
              <a16:creationId xmlns:a16="http://schemas.microsoft.com/office/drawing/2014/main" id="{AA7D975F-ED66-41E5-B906-FDEB0DFF281E}"/>
            </a:ext>
          </a:extLst>
        </xdr:cNvPr>
        <xdr:cNvSpPr/>
      </xdr:nvSpPr>
      <xdr:spPr>
        <a:xfrm>
          <a:off x="11639262" y="1689618"/>
          <a:ext cx="247915" cy="276225"/>
        </a:xfrm>
        <a:prstGeom prst="upArrow">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8</xdr:col>
      <xdr:colOff>165551</xdr:colOff>
      <xdr:row>9</xdr:row>
      <xdr:rowOff>5282</xdr:rowOff>
    </xdr:from>
    <xdr:to>
      <xdr:col>8</xdr:col>
      <xdr:colOff>449836</xdr:colOff>
      <xdr:row>10</xdr:row>
      <xdr:rowOff>37032</xdr:rowOff>
    </xdr:to>
    <xdr:sp macro="" textlink="">
      <xdr:nvSpPr>
        <xdr:cNvPr id="77" name="Arrow: Up 215">
          <a:extLst>
            <a:ext uri="{FF2B5EF4-FFF2-40B4-BE49-F238E27FC236}">
              <a16:creationId xmlns:a16="http://schemas.microsoft.com/office/drawing/2014/main" id="{916D55B8-021A-4E2A-8DD7-2A874FE8D8DE}"/>
            </a:ext>
          </a:extLst>
        </xdr:cNvPr>
        <xdr:cNvSpPr/>
      </xdr:nvSpPr>
      <xdr:spPr>
        <a:xfrm rot="5400000">
          <a:off x="9213569" y="1688764"/>
          <a:ext cx="222250" cy="284285"/>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22</xdr:col>
      <xdr:colOff>438103</xdr:colOff>
      <xdr:row>9</xdr:row>
      <xdr:rowOff>11102</xdr:rowOff>
    </xdr:from>
    <xdr:to>
      <xdr:col>23</xdr:col>
      <xdr:colOff>102171</xdr:colOff>
      <xdr:row>10</xdr:row>
      <xdr:rowOff>96827</xdr:rowOff>
    </xdr:to>
    <xdr:sp macro="" textlink="">
      <xdr:nvSpPr>
        <xdr:cNvPr id="78" name="Arrow: Up 216">
          <a:extLst>
            <a:ext uri="{FF2B5EF4-FFF2-40B4-BE49-F238E27FC236}">
              <a16:creationId xmlns:a16="http://schemas.microsoft.com/office/drawing/2014/main" id="{9F2EB977-DE91-4DE2-8765-5774021DB4F2}"/>
            </a:ext>
          </a:extLst>
        </xdr:cNvPr>
        <xdr:cNvSpPr/>
      </xdr:nvSpPr>
      <xdr:spPr>
        <a:xfrm rot="10800000">
          <a:off x="17932353" y="1725602"/>
          <a:ext cx="246151" cy="276225"/>
        </a:xfrm>
        <a:prstGeom prst="upArrow">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24</xdr:col>
      <xdr:colOff>500148</xdr:colOff>
      <xdr:row>9</xdr:row>
      <xdr:rowOff>3035</xdr:rowOff>
    </xdr:from>
    <xdr:to>
      <xdr:col>25</xdr:col>
      <xdr:colOff>24251</xdr:colOff>
      <xdr:row>10</xdr:row>
      <xdr:rowOff>59391</xdr:rowOff>
    </xdr:to>
    <xdr:sp macro="" textlink="">
      <xdr:nvSpPr>
        <xdr:cNvPr id="79" name="Arrow: Up 216">
          <a:extLst>
            <a:ext uri="{FF2B5EF4-FFF2-40B4-BE49-F238E27FC236}">
              <a16:creationId xmlns:a16="http://schemas.microsoft.com/office/drawing/2014/main" id="{C55E9710-74BF-4BE3-BAF8-A009B88D5B01}"/>
            </a:ext>
          </a:extLst>
        </xdr:cNvPr>
        <xdr:cNvSpPr/>
      </xdr:nvSpPr>
      <xdr:spPr>
        <a:xfrm rot="5400000">
          <a:off x="19178189" y="1697911"/>
          <a:ext cx="246856" cy="286103"/>
        </a:xfrm>
        <a:prstGeom prst="up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ahim Kanji" id="{FC3A3463-E80C-4DDB-B7A0-58D6819EC859}" userId="Fahim.Kanji@teck.com" providerId="PeoplePicker"/>
  <person displayName="Oriaze Isoa" id="{79B00B0A-22E6-44DE-AA72-5ACC70EA4065}" userId="Oriaze.Isoa@teck.com" providerId="PeoplePicker"/>
  <person displayName="Gerry Beitel" id="{4BC67846-7EE0-4325-A640-CA9E8CD57E84}" userId="Gerry.Beitel@teck.com" providerId="PeoplePicker"/>
  <person displayName="Stuart Barton" id="{61E614DA-9B91-416E-AE96-1F28D70C41F3}" userId="Stuart.Barton@teck.com" providerId="PeoplePicker"/>
  <person displayName="Abhijit Adhikari" id="{C96FC441-C950-424B-BBEA-3DFF3BBCCC12}" userId="S::Abhijit.Adhikari@teck.com::7b3423cb-7c6c-4f4b-955a-389658c11009"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uart Barton" refreshedDate="44910.393296527778" createdVersion="8" refreshedVersion="8" minRefreshableVersion="3" recordCount="112" xr:uid="{EEB4F6E8-4B16-4DBD-B93D-74AFC7A41DB7}">
  <cacheSource type="worksheet">
    <worksheetSource ref="A1:P1" sheet="UAT Testing Schedule"/>
  </cacheSource>
  <cacheFields count="16">
    <cacheField name="Site" numFmtId="0">
      <sharedItems count="3">
        <s v="RDO"/>
        <s v="HVC"/>
        <s v="CDA"/>
      </sharedItems>
    </cacheField>
    <cacheField name="KPI ID #" numFmtId="0">
      <sharedItems/>
    </cacheField>
    <cacheField name="KPI Macro Category" numFmtId="0">
      <sharedItems count="4">
        <s v="Compliance and Workorder"/>
        <s v="Plant "/>
        <s v="Fleet"/>
        <s v="Plant Standard Operating Metrics"/>
      </sharedItems>
    </cacheField>
    <cacheField name="KPI Category" numFmtId="0">
      <sharedItems/>
    </cacheField>
    <cacheField name="KPI Sub Category" numFmtId="0">
      <sharedItems/>
    </cacheField>
    <cacheField name="KPI / Metric" numFmtId="0">
      <sharedItems/>
    </cacheField>
    <cacheField name="Release" numFmtId="0">
      <sharedItems/>
    </cacheField>
    <cacheField name="Type" numFmtId="0">
      <sharedItems/>
    </cacheField>
    <cacheField name="Source System" numFmtId="0">
      <sharedItems/>
    </cacheField>
    <cacheField name="Testing Order" numFmtId="0">
      <sharedItems containsMixedTypes="1" containsNumber="1" containsInteger="1" minValue="1" maxValue="8"/>
    </cacheField>
    <cacheField name="Proposed Tester" numFmtId="0">
      <sharedItems/>
    </cacheField>
    <cacheField name="Time" numFmtId="0">
      <sharedItems containsSemiMixedTypes="0" containsString="0" containsNumber="1" minValue="0.25" maxValue="0.25"/>
    </cacheField>
    <cacheField name="Date" numFmtId="0">
      <sharedItems/>
    </cacheField>
    <cacheField name="Pre-UAT Complete" numFmtId="0">
      <sharedItems count="2">
        <s v="Yes"/>
        <s v="No"/>
      </sharedItems>
    </cacheField>
    <cacheField name="UAT Complete" numFmtId="0">
      <sharedItems containsBlank="1" count="3">
        <s v="Yes"/>
        <s v="No"/>
        <m u="1"/>
      </sharedItems>
    </cacheField>
    <cacheField name="Count of KPI IDS"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71.616696990743" createdVersion="8" refreshedVersion="8" minRefreshableVersion="3" recordCount="313" xr:uid="{50E7AA63-BE83-4AFF-B070-2CFBAAC27A26}">
  <cacheSource type="worksheet">
    <worksheetSource ref="C6:U319" sheet="Transformed Data"/>
  </cacheSource>
  <cacheFields count="19">
    <cacheField name="Release" numFmtId="0">
      <sharedItems containsBlank="1"/>
    </cacheField>
    <cacheField name="RG" numFmtId="0">
      <sharedItems containsBlank="1"/>
    </cacheField>
    <cacheField name="Site" numFmtId="0">
      <sharedItems containsBlank="1"/>
    </cacheField>
    <cacheField name="KPI ID #" numFmtId="0">
      <sharedItems containsBlank="1"/>
    </cacheField>
    <cacheField name="KPI Category" numFmtId="0">
      <sharedItems containsBlank="1"/>
    </cacheField>
    <cacheField name="KPI Sub Category" numFmtId="0">
      <sharedItems containsBlank="1"/>
    </cacheField>
    <cacheField name="KPI / Metric" numFmtId="0">
      <sharedItems containsBlank="1"/>
    </cacheField>
    <cacheField name="Type" numFmtId="0">
      <sharedItems containsBlank="1"/>
    </cacheField>
    <cacheField name="Source System" numFmtId="0">
      <sharedItems containsBlank="1"/>
    </cacheField>
    <cacheField name="Cloud IO/DES _x000a__x000a_Source data = Landing Zone, Data validation, Sustainment Plan_x000a__x000a_Prod Delta Lake (not MARS)" numFmtId="0">
      <sharedItems containsBlank="1"/>
    </cacheField>
    <cacheField name="Business Owner/ Data Steward Validation" numFmtId="0">
      <sharedItems containsBlank="1"/>
    </cacheField>
    <cacheField name="MARS Build Team_x000a__x000a_Unit Testing, Landing zone = Core data_x000a__x000a__x000a_DEV &amp; QA Env" numFmtId="0">
      <sharedItems containsBlank="1"/>
    </cacheField>
    <cacheField name="MARS Testing, Product Team_x000a__x000a_System Testing (Functional &amp; Non-Functional)_x000a__x000a_Equations, business rules, core, cube = expected results_x000a__x000a_QA Env" numFmtId="0">
      <sharedItems containsBlank="1"/>
    </cacheField>
    <cacheField name="Field14" numFmtId="0">
      <sharedItems containsBlank="1"/>
    </cacheField>
    <cacheField name="Maintenance Team_x000a__x000a__x000a_Validation_x000a__x000a__x000a__x000a_QA Env" numFmtId="0">
      <sharedItems containsBlank="1"/>
    </cacheField>
    <cacheField name="Maintenance Site(s) SME_x000a__x000a__x000a_Validation, Business Acceptance_x000a__x000a_UAT Env" numFmtId="0">
      <sharedItems containsBlank="1"/>
    </cacheField>
    <cacheField name="Release Planned Date" numFmtId="0">
      <sharedItems containsNonDate="0" containsDate="1" containsString="0" containsBlank="1" minDate="2022-12-08T00:00:00" maxDate="2023-04-01T00:00:00"/>
    </cacheField>
    <cacheField name="Release Name" numFmtId="0">
      <sharedItems containsBlank="1" count="6">
        <m/>
        <s v="D3"/>
        <s v="D4"/>
        <s v="D2"/>
        <s v="D1"/>
        <s v="D5"/>
      </sharedItems>
    </cacheField>
    <cacheField name="Comment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x v="0"/>
    <s v="RDO-WO/C-45"/>
    <x v="0"/>
    <s v="Compliance"/>
    <s v="Compliance"/>
    <s v="Total Hours (Actual) - Mine"/>
    <s v="R2"/>
    <s v="Metric"/>
    <s v="GenCID"/>
    <n v="1"/>
    <s v="Robin Bailes"/>
    <n v="0.25"/>
    <s v="Complete- Nov 7 &amp; 8th (9th Added)"/>
    <x v="0"/>
    <x v="0"/>
    <n v="1"/>
  </r>
  <r>
    <x v="0"/>
    <s v="RDO-WO/C-86"/>
    <x v="0"/>
    <s v="Compliance"/>
    <s v="Compliance"/>
    <s v="Total Hours (Actual) - Mill"/>
    <s v="R2"/>
    <s v="Metric"/>
    <s v="GenCID"/>
    <n v="1"/>
    <s v="Robin Bailes"/>
    <n v="0.25"/>
    <s v="Complete- Nov 7 &amp; 8th (9th Added)"/>
    <x v="0"/>
    <x v="0"/>
    <n v="1"/>
  </r>
  <r>
    <x v="0"/>
    <s v="RDO-WO/C-44"/>
    <x v="0"/>
    <s v="Compliance"/>
    <s v="Compliance"/>
    <s v="Total Distinct Work Order Count - Mine"/>
    <s v="R2"/>
    <s v="Metric"/>
    <s v="GenCID"/>
    <n v="1"/>
    <s v="Robin Bailes"/>
    <n v="0.25"/>
    <s v="Complete- Nov 7 &amp; 8th (9th Added)"/>
    <x v="0"/>
    <x v="0"/>
    <n v="1"/>
  </r>
  <r>
    <x v="0"/>
    <s v="RDO-WO/C-62"/>
    <x v="0"/>
    <s v="Compliance"/>
    <s v="Compliance"/>
    <s v="Total Work Order Count - Mine"/>
    <s v="R2"/>
    <s v="Metric"/>
    <s v="GenCID"/>
    <n v="1"/>
    <s v="Robin Bailes"/>
    <n v="0.25"/>
    <s v="Complete- Nov 7 &amp; 8th (9th Added)"/>
    <x v="0"/>
    <x v="0"/>
    <n v="1"/>
  </r>
  <r>
    <x v="0"/>
    <s v="RDO-WO/C-85"/>
    <x v="0"/>
    <s v="Compliance"/>
    <s v="Compliance"/>
    <s v="Total Distinct Work Order Count - Mill"/>
    <s v="R2"/>
    <s v="Metric"/>
    <s v="GenCID"/>
    <n v="1"/>
    <s v="Robin Bailes"/>
    <n v="0.25"/>
    <s v="Complete- Nov 7 &amp; 8th (9th Added)"/>
    <x v="0"/>
    <x v="0"/>
    <n v="1"/>
  </r>
  <r>
    <x v="0"/>
    <s v="RDO-WO/C-103"/>
    <x v="0"/>
    <s v="Compliance"/>
    <s v="Compliance"/>
    <s v="Total Work Order Count - Mill"/>
    <s v="R2"/>
    <s v="Metric"/>
    <s v="GenCID"/>
    <n v="1"/>
    <s v="Robin Bailes"/>
    <n v="0.25"/>
    <s v="Complete- Nov 7 &amp; 8th (9th Added)"/>
    <x v="0"/>
    <x v="0"/>
    <n v="1"/>
  </r>
  <r>
    <x v="0"/>
    <s v="RDO-WO/C-4"/>
    <x v="0"/>
    <s v="Work Order"/>
    <s v="Work Order"/>
    <s v="# PMs Scheduled  - Mill"/>
    <s v="R2"/>
    <s v="Metric"/>
    <s v="GenCID"/>
    <n v="1"/>
    <s v="Ntam Baharanyi"/>
    <n v="0.25"/>
    <s v="Complete- Nov 7 &amp; 8th (9th Added)"/>
    <x v="0"/>
    <x v="0"/>
    <n v="1"/>
  </r>
  <r>
    <x v="0"/>
    <s v="RDO-WO/C-6"/>
    <x v="0"/>
    <s v="Work Order"/>
    <s v="Work Order"/>
    <s v="# Total Maintenance WO Completed  - Mill"/>
    <s v="R2"/>
    <s v="Metric"/>
    <s v="GenCID"/>
    <n v="1"/>
    <s v="Ntam Baharanyi"/>
    <n v="0.25"/>
    <s v="Complete- Nov 7 &amp; 8th (9th Added)"/>
    <x v="0"/>
    <x v="0"/>
    <n v="1"/>
  </r>
  <r>
    <x v="0"/>
    <s v="RDO-WO/C-7"/>
    <x v="0"/>
    <s v="Work Order"/>
    <s v="Work Order"/>
    <s v="# Scheduled Maintenance WO  - Mill"/>
    <s v="R2"/>
    <s v="Metric"/>
    <s v="GenCID"/>
    <n v="1"/>
    <s v="Ntam Baharanyi"/>
    <n v="0.25"/>
    <s v="Complete- Nov 7 &amp; 8th (9th Added)"/>
    <x v="0"/>
    <x v="0"/>
    <n v="1"/>
  </r>
  <r>
    <x v="0"/>
    <s v="RDO-WO/C-13"/>
    <x v="0"/>
    <s v="Work Order"/>
    <s v="Work Order"/>
    <s v="# PMs Scheduled - Mine"/>
    <s v="R2"/>
    <s v="Metric"/>
    <s v="GenCID"/>
    <n v="1"/>
    <s v="Ntam Baharanyi"/>
    <n v="0.25"/>
    <s v="Complete- Nov 7 &amp; 8th (9th Added)"/>
    <x v="0"/>
    <x v="0"/>
    <n v="1"/>
  </r>
  <r>
    <x v="0"/>
    <s v="RDO-WO/C-15"/>
    <x v="0"/>
    <s v="Work Order"/>
    <s v="Work Order"/>
    <s v="# Total Maintenance WO Completed - Mine"/>
    <s v="R2"/>
    <s v="Metric"/>
    <s v="GenCID"/>
    <n v="1"/>
    <s v="Ntam Baharanyi"/>
    <n v="0.25"/>
    <s v="Complete- Nov 7 &amp; 8th (9th Added)"/>
    <x v="0"/>
    <x v="0"/>
    <n v="1"/>
  </r>
  <r>
    <x v="0"/>
    <s v="RDO-WO/C-16"/>
    <x v="0"/>
    <s v="Work Order"/>
    <s v="Work Order"/>
    <s v="# Scheduled Maintenance WO - Mine"/>
    <s v="R2"/>
    <s v="Metric"/>
    <s v="GenCID"/>
    <n v="1"/>
    <s v="Ntam Baharanyi"/>
    <n v="0.25"/>
    <s v="Complete- Nov 7 &amp; 8th (9th Added)"/>
    <x v="0"/>
    <x v="0"/>
    <n v="1"/>
  </r>
  <r>
    <x v="1"/>
    <s v="HVC-WO-71"/>
    <x v="0"/>
    <s v="Compliance"/>
    <s v="Compliance"/>
    <s v="Break-in Ratio (duration) - Mill"/>
    <s v="R2"/>
    <s v="KPI"/>
    <s v="JDE (Maintenance)"/>
    <n v="2"/>
    <s v="Paul Sundher/James Anderson"/>
    <n v="0.25"/>
    <s v="Nov 22 &amp; Nov 22"/>
    <x v="0"/>
    <x v="0"/>
    <n v="1"/>
  </r>
  <r>
    <x v="1"/>
    <s v="HVC-WO-76"/>
    <x v="0"/>
    <s v="Compliance"/>
    <s v="Compliance"/>
    <s v="PM Schedule Compliance (By Duration) - Mill"/>
    <s v="R2"/>
    <s v="KPI"/>
    <s v="JDE (Maintenance)"/>
    <n v="2"/>
    <s v="Paul Sundher/James Anderson"/>
    <n v="0.25"/>
    <s v="Nov 22 &amp; Nov 23"/>
    <x v="0"/>
    <x v="1"/>
    <n v="1"/>
  </r>
  <r>
    <x v="1"/>
    <s v="HVC-WO-77"/>
    <x v="0"/>
    <s v="Compliance"/>
    <s v="Compliance"/>
    <s v="PM Schedule Compliance (By Work Order Count)  - Mill"/>
    <s v="R2"/>
    <s v="KPI"/>
    <s v="JDE (Maintenance)"/>
    <n v="2"/>
    <s v="Paul Sundher/James Anderson"/>
    <n v="0.25"/>
    <s v="Nov 22 &amp; Nov 23"/>
    <x v="0"/>
    <x v="1"/>
    <n v="1"/>
  </r>
  <r>
    <x v="1"/>
    <s v="HVC-WO-78"/>
    <x v="0"/>
    <s v="Compliance"/>
    <s v="Compliance"/>
    <s v="Schedule Compliance (By Duration) - Mill"/>
    <s v="R2"/>
    <s v="KPI"/>
    <s v="JDE (Maintenance)"/>
    <n v="2"/>
    <s v="Paul Sundher/James Anderson"/>
    <n v="0.25"/>
    <s v="Nov 22 &amp; Nov 23"/>
    <x v="0"/>
    <x v="1"/>
    <n v="1"/>
  </r>
  <r>
    <x v="1"/>
    <s v="HVC-WO-79"/>
    <x v="0"/>
    <s v="Compliance"/>
    <s v="Compliance"/>
    <s v="Schedule Compliance (By Work Order Count) - Mill"/>
    <s v="R2"/>
    <s v="KPI"/>
    <s v="JDE (Maintenance)"/>
    <n v="2"/>
    <s v="Paul Sundher/James Anderson"/>
    <n v="0.25"/>
    <s v="Nov 22 &amp; Nov 23"/>
    <x v="0"/>
    <x v="1"/>
    <n v="1"/>
  </r>
  <r>
    <x v="1"/>
    <s v="HVC-WO-80"/>
    <x v="0"/>
    <s v="Compliance"/>
    <s v="Compliance"/>
    <s v="Schedule Load (Actual) - Mill"/>
    <s v="R2"/>
    <s v="KPI"/>
    <s v="JDE (Maintenance)"/>
    <n v="2"/>
    <s v="Paul Sundher/James Anderson"/>
    <n v="0.25"/>
    <s v="Nov 22 &amp; Nov 23"/>
    <x v="0"/>
    <x v="1"/>
    <n v="1"/>
  </r>
  <r>
    <x v="1"/>
    <s v="HVC-WO-83"/>
    <x v="0"/>
    <s v="Compliance"/>
    <s v="Compliance"/>
    <s v="Total Break-In Hours (Actual) - Mill"/>
    <s v="R2"/>
    <s v="Metric"/>
    <s v="JDE (Maintenance)"/>
    <n v="2"/>
    <s v="Paul Sundher/James Anderson"/>
    <n v="0.25"/>
    <s v="Nov 22 &amp; Nov 23"/>
    <x v="0"/>
    <x v="1"/>
    <n v="1"/>
  </r>
  <r>
    <x v="1"/>
    <s v="HVC-WO-85"/>
    <x v="0"/>
    <s v="Compliance"/>
    <s v="Compliance"/>
    <s v="Total Distinct Work Order Count - Mill"/>
    <s v="R2"/>
    <s v="Metric"/>
    <s v="JDE (Maintenance)"/>
    <n v="2"/>
    <s v="Paul Sundher/James Anderson"/>
    <n v="0.25"/>
    <s v="Nov 22 &amp; Nov 23"/>
    <x v="0"/>
    <x v="1"/>
    <n v="1"/>
  </r>
  <r>
    <x v="1"/>
    <s v="HVC-WO-86"/>
    <x v="0"/>
    <s v="Compliance"/>
    <s v="Compliance"/>
    <s v="Total Hours (Actual) - Mill"/>
    <s v="R2"/>
    <s v="Metric"/>
    <s v="JDE (Maintenance)"/>
    <n v="2"/>
    <s v="Paul Sundher/James Anderson"/>
    <n v="0.25"/>
    <s v="Nov 22 &amp; Nov 23"/>
    <x v="0"/>
    <x v="1"/>
    <n v="1"/>
  </r>
  <r>
    <x v="1"/>
    <s v="HVC-WO-88"/>
    <x v="0"/>
    <s v="Compliance"/>
    <s v="Compliance"/>
    <s v="Total Hours (Scheduled) - Mill"/>
    <s v="R2"/>
    <s v="Metric"/>
    <s v="JDE (Maintenance)"/>
    <n v="2"/>
    <s v="Paul Sundher/James Anderson"/>
    <n v="0.25"/>
    <s v="Nov 22 &amp; Nov 23"/>
    <x v="0"/>
    <x v="1"/>
    <n v="1"/>
  </r>
  <r>
    <x v="1"/>
    <s v="HVC-WO-97"/>
    <x v="0"/>
    <s v="Compliance"/>
    <s v="Compliance"/>
    <s v="Total Non Break-In Hours (Actual) - Mill"/>
    <s v="R2"/>
    <s v="Metric"/>
    <s v="JDE (Maintenance)"/>
    <n v="2"/>
    <s v="Paul Sundher/James Anderson"/>
    <n v="0.25"/>
    <s v="Nov 22 &amp; Nov 23"/>
    <x v="0"/>
    <x v="1"/>
    <n v="1"/>
  </r>
  <r>
    <x v="1"/>
    <s v="HVC-WO-98"/>
    <x v="0"/>
    <s v="Compliance"/>
    <s v="Compliance"/>
    <s v="Total Non Break-In PM Hours (Actual) - Mill"/>
    <s v="R2"/>
    <s v="Metric"/>
    <s v="JDE (Maintenance)"/>
    <n v="2"/>
    <s v="Paul Sundher/James Anderson"/>
    <n v="0.25"/>
    <s v="Nov 22 &amp; Nov 23"/>
    <x v="0"/>
    <x v="1"/>
    <n v="1"/>
  </r>
  <r>
    <x v="1"/>
    <s v="HVC-WO-99"/>
    <x v="0"/>
    <s v="Compliance"/>
    <s v="Compliance"/>
    <s v="Total PM Hours (Scheduled) - Mill"/>
    <s v="R2"/>
    <s v="Metric"/>
    <s v="JDE (Maintenance)"/>
    <n v="2"/>
    <s v="Paul Sundher/James Anderson"/>
    <n v="0.25"/>
    <s v="Nov 22 &amp; Nov 23"/>
    <x v="0"/>
    <x v="1"/>
    <n v="1"/>
  </r>
  <r>
    <x v="1"/>
    <s v="HVC-WO-103"/>
    <x v="0"/>
    <s v="Compliance"/>
    <s v="Compliance"/>
    <s v="Total Work Order Count - Mill"/>
    <s v="R2"/>
    <s v="Metric"/>
    <s v="JDE (Maintenance)"/>
    <n v="2"/>
    <s v="Paul Sundher/James Anderson"/>
    <n v="0.25"/>
    <s v="Nov 22 &amp; Nov 23"/>
    <x v="0"/>
    <x v="1"/>
    <n v="1"/>
  </r>
  <r>
    <x v="1"/>
    <s v="HVC-WO-1"/>
    <x v="0"/>
    <s v="Work Order"/>
    <s v="Work Order"/>
    <s v="Scheduled Maintenance WO Hours - Mill"/>
    <s v="R2"/>
    <s v="Metric"/>
    <s v="JDE (Maintenance)"/>
    <n v="2"/>
    <s v="Paul Sundher/James Anderson"/>
    <n v="0.25"/>
    <s v="Nov 22 &amp; Nov 23"/>
    <x v="0"/>
    <x v="1"/>
    <n v="1"/>
  </r>
  <r>
    <x v="1"/>
    <s v="HVC-WO-2"/>
    <x v="0"/>
    <s v="Work Order"/>
    <s v="Work Order"/>
    <s v="Scheduled Maintenance WO Hours Completed  - Mill"/>
    <s v="R2"/>
    <s v="Metric"/>
    <s v="JDE (Maintenance)"/>
    <n v="2"/>
    <s v="Paul Sundher/James Anderson"/>
    <n v="0.25"/>
    <s v="Nov 22 &amp; Nov 23"/>
    <x v="0"/>
    <x v="1"/>
    <n v="1"/>
  </r>
  <r>
    <x v="1"/>
    <s v="HVC-WO-3"/>
    <x v="0"/>
    <s v="Work Order"/>
    <s v="Work Order"/>
    <s v="Non-scheduled Maintenance WO Hours Completed  - Mill"/>
    <s v="R2"/>
    <s v="Metric"/>
    <s v="JDE (Maintenance)"/>
    <n v="2"/>
    <s v="Paul Sundher/James Anderson"/>
    <n v="0.25"/>
    <s v="Nov 22 &amp; Nov 23"/>
    <x v="0"/>
    <x v="1"/>
    <n v="1"/>
  </r>
  <r>
    <x v="1"/>
    <s v="HVC-WO-4"/>
    <x v="0"/>
    <s v="Work Order"/>
    <s v="Work Order"/>
    <s v="# PMs Scheduled  - Mill"/>
    <s v="R2"/>
    <s v="Metric"/>
    <s v="JDE (Maintenance)"/>
    <n v="2"/>
    <s v="Paul Sundher/James Anderson"/>
    <n v="0.25"/>
    <s v="Nov 22 &amp; Nov 23"/>
    <x v="0"/>
    <x v="1"/>
    <n v="1"/>
  </r>
  <r>
    <x v="1"/>
    <s v="HVC-WO-5"/>
    <x v="0"/>
    <s v="Work Order"/>
    <s v="Work Order"/>
    <s v="# PMs Completed as Scheduled  - Mill"/>
    <s v="R2"/>
    <s v="Metric"/>
    <s v="JDE (Maintenance)"/>
    <n v="2"/>
    <s v="Paul Sundher/James Anderson"/>
    <n v="0.25"/>
    <s v="Nov 22 &amp; Nov 23"/>
    <x v="0"/>
    <x v="1"/>
    <n v="1"/>
  </r>
  <r>
    <x v="1"/>
    <s v="HVC-WO-6"/>
    <x v="0"/>
    <s v="Work Order"/>
    <s v="Work Order"/>
    <s v="# Total Maintenance WO Completed  - Mill"/>
    <s v="R2"/>
    <s v="Metric"/>
    <s v="JDE (Maintenance)"/>
    <n v="2"/>
    <s v="Paul Sundher/James Anderson"/>
    <n v="0.25"/>
    <s v="Nov 22 &amp; Nov 23"/>
    <x v="0"/>
    <x v="1"/>
    <n v="1"/>
  </r>
  <r>
    <x v="1"/>
    <s v="HVC-WO-7"/>
    <x v="0"/>
    <s v="Work Order"/>
    <s v="Work Order"/>
    <s v="# Scheduled Maintenance WO  - Mill"/>
    <s v="R2"/>
    <s v="Metric"/>
    <s v="JDE (Maintenance)"/>
    <n v="2"/>
    <s v="Paul Sundher/James Anderson"/>
    <n v="0.25"/>
    <s v="Nov 22 &amp; Nov 23"/>
    <x v="0"/>
    <x v="1"/>
    <n v="1"/>
  </r>
  <r>
    <x v="1"/>
    <s v="HVC-WO-8"/>
    <x v="0"/>
    <s v="Work Order"/>
    <s v="Work Order"/>
    <s v="# Scheduled Maintenance WO Completed  - Mill"/>
    <s v="R2"/>
    <s v="Metric"/>
    <s v="JDE (Maintenance)"/>
    <n v="2"/>
    <s v="Paul Sundher/James Anderson"/>
    <n v="0.25"/>
    <s v="Nov 22 &amp; Nov 23"/>
    <x v="0"/>
    <x v="1"/>
    <n v="1"/>
  </r>
  <r>
    <x v="1"/>
    <s v="HVC-WO-9"/>
    <x v="0"/>
    <s v="Work Order"/>
    <s v="Work Order"/>
    <s v="# Non-scheduled Maintenance WO Completed  - Mill"/>
    <s v="R2"/>
    <s v="Metric"/>
    <s v="JDE (Maintenance)"/>
    <n v="2"/>
    <s v="Paul Sundher/James Anderson"/>
    <n v="0.25"/>
    <s v="Nov 22 &amp; Nov 23"/>
    <x v="0"/>
    <x v="1"/>
    <n v="1"/>
  </r>
  <r>
    <x v="2"/>
    <s v="CDA-PL-30"/>
    <x v="1"/>
    <s v="Plant"/>
    <s v="Plant Assay"/>
    <s v="Copper Tails Grade (Zinc Tails Grade)"/>
    <s v="R3"/>
    <s v="Metric"/>
    <s v="PIS"/>
    <n v="3"/>
    <s v="Miguel Vargas Romero/Mario "/>
    <n v="0.25"/>
    <s v="Complete- Dec 1 &amp; 2"/>
    <x v="0"/>
    <x v="1"/>
    <n v="1"/>
  </r>
  <r>
    <x v="2"/>
    <s v="CDA-PL-31"/>
    <x v="1"/>
    <s v="Plant"/>
    <s v="Plant Assay"/>
    <s v="Copper Conc Produced (Zinc Conc Produced)"/>
    <s v="R3"/>
    <s v="Metric"/>
    <s v="PIS"/>
    <n v="3"/>
    <s v="Miguel Vargas Romero"/>
    <n v="0.25"/>
    <s v="Complete- Dec 1 &amp; 3"/>
    <x v="0"/>
    <x v="1"/>
    <n v="1"/>
  </r>
  <r>
    <x v="2"/>
    <s v="CDA-PL-32"/>
    <x v="1"/>
    <s v="Plant"/>
    <s v="Plant Assay"/>
    <s v="Copper Contained in Cu Conc (Zinc Contained in Zinc Conc)"/>
    <s v="R3"/>
    <s v="Metric"/>
    <s v="PIS"/>
    <n v="3"/>
    <s v="Miguel Vargas Romero"/>
    <n v="0.25"/>
    <s v="Complete- Dec 1 &amp; 4"/>
    <x v="0"/>
    <x v="1"/>
    <n v="1"/>
  </r>
  <r>
    <x v="2"/>
    <s v="CDA-PL-33"/>
    <x v="1"/>
    <s v="Plant"/>
    <s v="Plant Assay"/>
    <s v="Copper Conc Mo Grade \ Zinc Con Pb Grade"/>
    <s v="R3"/>
    <s v="Metric"/>
    <s v="PIS"/>
    <n v="3"/>
    <s v="Miguel Vargas Romero"/>
    <n v="0.25"/>
    <s v="Complete- Dec 1 &amp; 5"/>
    <x v="0"/>
    <x v="1"/>
    <n v="1"/>
  </r>
  <r>
    <x v="2"/>
    <s v="CDA-PL-34"/>
    <x v="1"/>
    <s v="Plant"/>
    <s v="Plant Assay"/>
    <s v="Copper Conc Insol Grade \ Zinc Conc. Ag Grade"/>
    <s v="R3"/>
    <s v="Metric"/>
    <s v="PIS"/>
    <n v="3"/>
    <s v="Miguel Vargas Romero"/>
    <n v="0.25"/>
    <s v="Complete- Dec 1 &amp; 6"/>
    <x v="0"/>
    <x v="1"/>
    <n v="1"/>
  </r>
  <r>
    <x v="2"/>
    <s v="CDA-PL-35"/>
    <x v="1"/>
    <s v="Plant"/>
    <s v="Plant Production Metrics"/>
    <s v="Plant Yield (Adjusted) "/>
    <s v="R3"/>
    <s v="Metric"/>
    <s v="PIS"/>
    <n v="3"/>
    <s v="Miguel Vargas Romero"/>
    <n v="0.25"/>
    <s v="Complete- Dec 1 &amp; 7"/>
    <x v="0"/>
    <x v="1"/>
    <n v="1"/>
  </r>
  <r>
    <x v="2"/>
    <s v="CDA-PL-38"/>
    <x v="1"/>
    <s v="Plant"/>
    <s v="Plant Production Metrics"/>
    <s v="Total Metal (Adjusted)"/>
    <s v="R3"/>
    <s v="Metric"/>
    <s v="PIS"/>
    <n v="3"/>
    <s v="Miguel Vargas Romero"/>
    <n v="0.25"/>
    <s v="Complete- Dec 1 &amp; 8"/>
    <x v="0"/>
    <x v="1"/>
    <n v="1"/>
  </r>
  <r>
    <x v="2"/>
    <s v="CDA-PL-40"/>
    <x v="1"/>
    <s v="Plant"/>
    <s v="Plant Production Metrics"/>
    <s v="Total ore (Adjusted)"/>
    <s v="R3"/>
    <s v="Metric"/>
    <s v="PIS"/>
    <n v="3"/>
    <s v="Miguel Vargas Romero"/>
    <n v="0.25"/>
    <s v="Complete- Dec 1 &amp; 9"/>
    <x v="0"/>
    <x v="1"/>
    <n v="1"/>
  </r>
  <r>
    <x v="2"/>
    <s v="CDA-PL-44"/>
    <x v="1"/>
    <s v="Plant"/>
    <s v="Plant Assay"/>
    <s v="Recovery % - Cu"/>
    <s v="R3"/>
    <s v="KPI"/>
    <s v="PIS"/>
    <n v="3"/>
    <s v="Miguel Vargas Romero"/>
    <n v="0.25"/>
    <s v="Complete- Dec 1 &amp; 10"/>
    <x v="0"/>
    <x v="1"/>
    <n v="1"/>
  </r>
  <r>
    <x v="1"/>
    <s v="HVC-PL-30"/>
    <x v="1"/>
    <s v="Plant"/>
    <s v="Plant Assay"/>
    <s v="Copper Tails Grade (Zinc Tails Grade)"/>
    <s v="R3"/>
    <s v="Metric"/>
    <s v="PARCview"/>
    <n v="4"/>
    <s v="Frank Laroche"/>
    <n v="0.25"/>
    <s v="TBD"/>
    <x v="1"/>
    <x v="1"/>
    <n v="1"/>
  </r>
  <r>
    <x v="1"/>
    <s v="HVC-PL-31"/>
    <x v="1"/>
    <s v="Plant"/>
    <s v="Plant Assay"/>
    <s v="Copper Conc Produced (Zinc Conc Produced)"/>
    <s v="R3"/>
    <s v="Metric"/>
    <s v="PARCview"/>
    <n v="4"/>
    <s v="Frank Laroche"/>
    <n v="0.25"/>
    <s v="TBD"/>
    <x v="1"/>
    <x v="1"/>
    <n v="1"/>
  </r>
  <r>
    <x v="1"/>
    <s v="HVC-PL-32"/>
    <x v="1"/>
    <s v="Plant"/>
    <s v="Plant Assay"/>
    <s v="Copper Contained in Cu Conc (Zinc Contained in Zinc Conc)"/>
    <s v="R3"/>
    <s v="Metric"/>
    <s v="PARCview"/>
    <n v="4"/>
    <s v="Frank Laroche"/>
    <n v="0.25"/>
    <s v="TBD"/>
    <x v="1"/>
    <x v="1"/>
    <n v="1"/>
  </r>
  <r>
    <x v="1"/>
    <s v="HVC-PL-33"/>
    <x v="1"/>
    <s v="Plant"/>
    <s v="Plant Assay"/>
    <s v="Copper Conc Mo Grade \ Zinc Con Pb Grade"/>
    <s v="R3"/>
    <s v="Metric"/>
    <s v="PARCview"/>
    <n v="4"/>
    <s v="Frank Laroche"/>
    <n v="0.25"/>
    <s v="TBD"/>
    <x v="1"/>
    <x v="1"/>
    <n v="1"/>
  </r>
  <r>
    <x v="1"/>
    <s v="HVC-PL-34"/>
    <x v="1"/>
    <s v="Plant"/>
    <s v="Plant Assay"/>
    <s v="Copper Conc Insol Grade \ Zinc Conc. Ag Grade"/>
    <s v="R3"/>
    <s v="Metric"/>
    <s v="PARCview"/>
    <n v="4"/>
    <s v="Frank Laroche"/>
    <n v="0.25"/>
    <s v="TBD"/>
    <x v="1"/>
    <x v="1"/>
    <n v="1"/>
  </r>
  <r>
    <x v="1"/>
    <s v="HVC-PL-35"/>
    <x v="1"/>
    <s v="Plant"/>
    <s v="Plant Production Metrics"/>
    <s v="Plant Yield (Adjusted) "/>
    <s v="R3"/>
    <s v="Metric"/>
    <s v="PARCview"/>
    <n v="4"/>
    <s v="Frank Laroche"/>
    <n v="0.25"/>
    <s v="TBD"/>
    <x v="1"/>
    <x v="1"/>
    <n v="1"/>
  </r>
  <r>
    <x v="1"/>
    <s v="HVC-PL-38"/>
    <x v="1"/>
    <s v="Plant"/>
    <s v="Plant Production Metrics"/>
    <s v="Total Metal (Adjusted)"/>
    <s v="R3"/>
    <s v="Metric"/>
    <s v="PARCview"/>
    <n v="4"/>
    <s v="Frank Laroche"/>
    <n v="0.25"/>
    <s v="TBD"/>
    <x v="1"/>
    <x v="1"/>
    <n v="1"/>
  </r>
  <r>
    <x v="1"/>
    <s v="HVC-PL-40"/>
    <x v="1"/>
    <s v="Plant"/>
    <s v="Plant Production Metrics"/>
    <s v="Total ore (Adjusted)"/>
    <s v="R3"/>
    <s v="Metric"/>
    <s v="PARCview"/>
    <n v="4"/>
    <s v="Frank Laroche"/>
    <n v="0.25"/>
    <s v="TBD"/>
    <x v="1"/>
    <x v="1"/>
    <n v="1"/>
  </r>
  <r>
    <x v="1"/>
    <s v="HVC-PL-44"/>
    <x v="1"/>
    <s v="Plant"/>
    <s v="Plant Assay"/>
    <s v="Recovery % - Cu"/>
    <s v="R3"/>
    <s v="KPI"/>
    <s v="PARCview"/>
    <n v="4"/>
    <s v="Frank Laroche"/>
    <n v="0.25"/>
    <s v="TBD"/>
    <x v="1"/>
    <x v="1"/>
    <n v="1"/>
  </r>
  <r>
    <x v="0"/>
    <s v="RDO-PL-30"/>
    <x v="1"/>
    <s v="Plant"/>
    <s v="Plant Assay"/>
    <s v="Copper Tails Grade (Zinc Tails Grade)"/>
    <s v="R3"/>
    <s v="Metric"/>
    <s v="GenCID"/>
    <n v="5"/>
    <s v="Randy Lewelellen/Robin Bailes "/>
    <n v="0.25"/>
    <s v="TBD"/>
    <x v="1"/>
    <x v="1"/>
    <n v="1"/>
  </r>
  <r>
    <x v="0"/>
    <s v="RDO-PL-31"/>
    <x v="1"/>
    <s v="Plant"/>
    <s v="Plant Assay"/>
    <s v="Copper Conc Produced (Zinc Conc Produced)"/>
    <s v="R3"/>
    <s v="Metric"/>
    <s v="GenCID"/>
    <n v="5"/>
    <s v="Randy Lewelellen/Robin Bailes "/>
    <n v="0.25"/>
    <s v="TBD"/>
    <x v="1"/>
    <x v="1"/>
    <n v="1"/>
  </r>
  <r>
    <x v="0"/>
    <s v="RDO-PL-32"/>
    <x v="1"/>
    <s v="Plant"/>
    <s v="Plant Assay"/>
    <s v="Copper Contained in Cu Conc (Zinc Contained in Zinc Conc)"/>
    <s v="R3"/>
    <s v="Metric"/>
    <s v="GenCID"/>
    <n v="5"/>
    <s v="Randy Lewelellen/Robin Bailes "/>
    <n v="0.25"/>
    <s v="TBD"/>
    <x v="1"/>
    <x v="1"/>
    <n v="1"/>
  </r>
  <r>
    <x v="0"/>
    <s v="RDO-PL-33"/>
    <x v="1"/>
    <s v="Plant"/>
    <s v="Plant Assay"/>
    <s v="Copper Conc Mo Grade \ Zinc Con Pb Grade"/>
    <s v="R3"/>
    <s v="Metric"/>
    <s v="GenCID"/>
    <n v="5"/>
    <s v="Randy Lewelellen/Robin Bailes "/>
    <n v="0.25"/>
    <s v="TBD"/>
    <x v="1"/>
    <x v="1"/>
    <n v="1"/>
  </r>
  <r>
    <x v="0"/>
    <s v="RDO-PL-34"/>
    <x v="1"/>
    <s v="Plant"/>
    <s v="Plant Assay"/>
    <s v="Copper Conc Insol Grade \ Zinc Conc. Ag Grade"/>
    <s v="R3"/>
    <s v="Metric"/>
    <s v="GenCID"/>
    <n v="5"/>
    <s v="Randy Lewelellen/Robin Bailes "/>
    <n v="0.25"/>
    <s v="TBD"/>
    <x v="1"/>
    <x v="1"/>
    <n v="1"/>
  </r>
  <r>
    <x v="0"/>
    <s v="RDO-PL-44a"/>
    <x v="1"/>
    <s v="Plant"/>
    <s v="Plant Assay"/>
    <s v="Recovery % - Zn"/>
    <s v="R3"/>
    <s v="KPI"/>
    <s v="GenCID"/>
    <n v="5"/>
    <s v="Randy Lewelellen/Robin Bailes "/>
    <n v="0.25"/>
    <s v="TBD"/>
    <x v="1"/>
    <x v="1"/>
    <n v="1"/>
  </r>
  <r>
    <x v="0"/>
    <s v="RDO-PL-44b"/>
    <x v="1"/>
    <s v="Plant"/>
    <s v="Plant Assay"/>
    <s v="Recovery % - Pb"/>
    <s v="R3"/>
    <s v="KPI"/>
    <s v="GenCID"/>
    <n v="5"/>
    <s v="Randy Lewelellen/Robin Bailes "/>
    <n v="0.25"/>
    <s v="TBD"/>
    <x v="1"/>
    <x v="1"/>
    <n v="1"/>
  </r>
  <r>
    <x v="0"/>
    <s v="RDO-PL-35"/>
    <x v="1"/>
    <s v="Plant"/>
    <s v="Plant Production Metrics"/>
    <s v="Plant Yield (Adjusted) "/>
    <s v="R3"/>
    <s v="Metric"/>
    <s v="GenCID"/>
    <n v="5"/>
    <s v="Randy Lewelellen/Robin Bailes "/>
    <n v="0.25"/>
    <s v="TBD"/>
    <x v="1"/>
    <x v="1"/>
    <n v="1"/>
  </r>
  <r>
    <x v="0"/>
    <s v="RDO-PL-36"/>
    <x v="1"/>
    <s v="Plant"/>
    <s v="Plant Production Metrics"/>
    <s v="Plant Yield (Unadjusted)"/>
    <s v="R3"/>
    <s v="Metric"/>
    <s v="GenCID"/>
    <n v="5"/>
    <s v="Randy Lewelellen/Robin Bailes "/>
    <n v="0.25"/>
    <s v="TBD"/>
    <x v="1"/>
    <x v="1"/>
    <n v="1"/>
  </r>
  <r>
    <x v="0"/>
    <s v="RDO-PL-38"/>
    <x v="1"/>
    <s v="Plant"/>
    <s v="Plant Production Metrics"/>
    <s v="Total Metal (Adjusted)"/>
    <s v="R3"/>
    <s v="Metric"/>
    <s v="GenCID"/>
    <n v="5"/>
    <s v="Randy Lewelellen/Robin Bailes "/>
    <n v="0.25"/>
    <s v="TBD"/>
    <x v="1"/>
    <x v="1"/>
    <n v="1"/>
  </r>
  <r>
    <x v="0"/>
    <s v="RDO-PL-39"/>
    <x v="1"/>
    <s v="Plant"/>
    <s v="Plant Production Metrics"/>
    <s v="Total Metal (Unadjusted)"/>
    <s v="R3"/>
    <s v="Metric"/>
    <s v="GenCID"/>
    <n v="5"/>
    <s v="Randy Lewelellen/Robin Bailes "/>
    <n v="0.25"/>
    <s v="TBD"/>
    <x v="1"/>
    <x v="1"/>
    <n v="1"/>
  </r>
  <r>
    <x v="0"/>
    <s v="RDO-PL-40"/>
    <x v="1"/>
    <s v="Plant"/>
    <s v="Plant Production Metrics"/>
    <s v="Total ore (Adjusted)"/>
    <s v="R3"/>
    <s v="Metric"/>
    <s v="GenCID"/>
    <n v="5"/>
    <s v="Randy Lewelellen/Robin Bailes "/>
    <n v="0.25"/>
    <s v="TBD"/>
    <x v="1"/>
    <x v="1"/>
    <n v="1"/>
  </r>
  <r>
    <x v="0"/>
    <s v="RDO-PL-41"/>
    <x v="1"/>
    <s v="Plant"/>
    <s v="Plant Production Metrics"/>
    <s v="Total ore (Unadjusted)"/>
    <s v="R3"/>
    <s v="Metric"/>
    <s v="GenCID"/>
    <n v="5"/>
    <s v="Randy Lewelellen/Robin Bailes "/>
    <n v="0.25"/>
    <s v="TBD"/>
    <x v="1"/>
    <x v="1"/>
    <n v="1"/>
  </r>
  <r>
    <x v="0"/>
    <s v="RDO-PL-38b"/>
    <x v="1"/>
    <s v="Plant"/>
    <s v="Plant Production Metrics"/>
    <s v="Total Metal Lead (Adjusted)"/>
    <s v="R3"/>
    <s v="Metric"/>
    <s v="GenCID"/>
    <n v="5"/>
    <s v="Randy Lewelellen/Robin Bailes "/>
    <n v="0.25"/>
    <s v="TBD"/>
    <x v="1"/>
    <x v="1"/>
    <n v="1"/>
  </r>
  <r>
    <x v="0"/>
    <s v="RDO-PL-39b"/>
    <x v="1"/>
    <s v="Plant"/>
    <s v="Plant Production Metrics"/>
    <s v="Total Metal Lead (Unadjusted)"/>
    <s v="R3"/>
    <s v="Metric"/>
    <s v="GenCID"/>
    <n v="5"/>
    <s v="Randy Lewelellen/Robin Bailes "/>
    <n v="0.25"/>
    <s v="TBD"/>
    <x v="1"/>
    <x v="1"/>
    <n v="1"/>
  </r>
  <r>
    <x v="0"/>
    <s v="RDO-PL-26"/>
    <x v="1"/>
    <s v="Plant"/>
    <s v="Plant Downtime"/>
    <s v="Total Stream Downtime (Hours)"/>
    <s v="R3"/>
    <s v="Metric"/>
    <s v="GenCID"/>
    <n v="5"/>
    <s v="Randy Lewelellen/Robin Bailes "/>
    <n v="0.25"/>
    <s v="TBD"/>
    <x v="1"/>
    <x v="1"/>
    <n v="1"/>
  </r>
  <r>
    <x v="0"/>
    <s v="RDO-PL-27"/>
    <x v="1"/>
    <s v="Plant"/>
    <s v="Plant Downtime"/>
    <s v="Total Stream Event Count"/>
    <s v="R3"/>
    <s v="Metric"/>
    <s v="GenCID"/>
    <n v="5"/>
    <s v="Randy Lewelellen/Robin Bailes "/>
    <n v="0.25"/>
    <s v="TBD"/>
    <x v="1"/>
    <x v="1"/>
    <n v="1"/>
  </r>
  <r>
    <x v="0"/>
    <s v="RDO-PL-1"/>
    <x v="1"/>
    <s v="Plant"/>
    <s v="Plant Standard Operating Metrics"/>
    <s v="Effective Asset Utilization"/>
    <s v="R3"/>
    <s v="KPI"/>
    <s v="GenCID"/>
    <n v="5"/>
    <s v="Randy Lewelellen"/>
    <n v="0.25"/>
    <s v="TBD"/>
    <x v="1"/>
    <x v="1"/>
    <n v="1"/>
  </r>
  <r>
    <x v="0"/>
    <s v="RDO-PL-2"/>
    <x v="1"/>
    <s v="Plant"/>
    <s v="Plant Standard Operating Metrics"/>
    <s v="Maintenance Availability"/>
    <s v="R3"/>
    <s v="Metric"/>
    <s v="GenCID"/>
    <n v="6"/>
    <s v="Randy Lewelellen"/>
    <n v="0.25"/>
    <s v="TBD"/>
    <x v="1"/>
    <x v="1"/>
    <n v="1"/>
  </r>
  <r>
    <x v="0"/>
    <s v="RDO-PL-3"/>
    <x v="1"/>
    <s v="Plant"/>
    <s v="Plant Standard Operating Metrics"/>
    <s v="Mean Down Time (Hours)"/>
    <s v="R3"/>
    <s v="KPI"/>
    <s v="GenCID"/>
    <n v="6"/>
    <s v="Randy Lewelellen"/>
    <n v="0.25"/>
    <s v="TBD"/>
    <x v="1"/>
    <x v="1"/>
    <n v="1"/>
  </r>
  <r>
    <x v="0"/>
    <s v="RDO-PL-4"/>
    <x v="1"/>
    <s v="Plant"/>
    <s v="Plant Standard Operating Metrics"/>
    <s v="Mean Time Between Downs (Hours)"/>
    <s v="R3"/>
    <s v="KPI"/>
    <s v="GenCID"/>
    <n v="6"/>
    <s v="Randy Lewelellen"/>
    <n v="0.25"/>
    <s v="TBD"/>
    <x v="1"/>
    <x v="1"/>
    <n v="1"/>
  </r>
  <r>
    <x v="0"/>
    <s v="RDO-PL-5"/>
    <x v="1"/>
    <s v="Plant"/>
    <s v="Plant Standard Operating Metrics"/>
    <s v="% Capacity"/>
    <s v="R3"/>
    <s v="KPI"/>
    <s v="GenCID"/>
    <n v="6"/>
    <s v="Randy Lewelellen"/>
    <n v="0.25"/>
    <s v="TBD"/>
    <x v="0"/>
    <x v="1"/>
    <n v="1"/>
  </r>
  <r>
    <x v="0"/>
    <s v="RDO-PL-5b"/>
    <x v="1"/>
    <s v="Plant"/>
    <s v="Plant Standard Operating Metrics"/>
    <s v="Plant Production Rate"/>
    <s v="R3"/>
    <s v="KPI"/>
    <s v="GenCID"/>
    <n v="5"/>
    <s v="Randy Lewelellen"/>
    <n v="0.25"/>
    <s v="TBD"/>
    <x v="0"/>
    <x v="1"/>
    <n v="1"/>
  </r>
  <r>
    <x v="0"/>
    <s v="RDO-PL-6"/>
    <x v="1"/>
    <s v="Plant"/>
    <s v="Plant Standard Operating Metrics"/>
    <s v="Physical Availability "/>
    <s v="R3"/>
    <s v="Metric"/>
    <s v="GenCID"/>
    <n v="6"/>
    <s v="Randy Lewelellen"/>
    <n v="0.25"/>
    <s v="TBD"/>
    <x v="0"/>
    <x v="1"/>
    <n v="1"/>
  </r>
  <r>
    <x v="0"/>
    <s v="RDO-PL-7"/>
    <x v="1"/>
    <s v="Plant"/>
    <s v="Plant Standard Operating Metrics"/>
    <s v="% Online Time "/>
    <s v="R3"/>
    <s v="KPI"/>
    <s v="GenCID"/>
    <n v="6"/>
    <s v="Randy Lewelellen"/>
    <n v="0.25"/>
    <s v="TBD"/>
    <x v="1"/>
    <x v="1"/>
    <n v="1"/>
  </r>
  <r>
    <x v="0"/>
    <s v="RDO-PL-9"/>
    <x v="1"/>
    <s v="Plant"/>
    <s v="Plant Standard Operating Metrics"/>
    <s v="Plant Department Site Cash Production Cost Per Monthly Plant Operating Hours (Actual)"/>
    <s v="R3"/>
    <s v="Metric"/>
    <s v="GenCID"/>
    <n v="6"/>
    <s v="Randy Lewelellen"/>
    <n v="0.25"/>
    <s v="TBD"/>
    <x v="1"/>
    <x v="1"/>
    <n v="1"/>
  </r>
  <r>
    <x v="0"/>
    <s v="RDO-PL-12"/>
    <x v="1"/>
    <s v="Plant"/>
    <s v="Plant Standard Operating Metrics"/>
    <s v="Daily Production Rate When Running"/>
    <s v="R3"/>
    <s v="Metric"/>
    <s v="GenCID"/>
    <n v="6"/>
    <s v="Randy Lewelellen"/>
    <n v="0.25"/>
    <s v="TBD"/>
    <x v="0"/>
    <x v="1"/>
    <n v="1"/>
  </r>
  <r>
    <x v="0"/>
    <s v="RDO-PL-13"/>
    <x v="1"/>
    <s v="Plant"/>
    <s v="Plant Standard Operating Metrics"/>
    <s v="Best Daily Production Rate"/>
    <s v="R3"/>
    <s v="Metric"/>
    <s v="GenCID"/>
    <n v="6"/>
    <s v="Randy Lewelellen"/>
    <n v="0.25"/>
    <s v="TBD"/>
    <x v="1"/>
    <x v="1"/>
    <n v="1"/>
  </r>
  <r>
    <x v="0"/>
    <s v="RDO-PL-14"/>
    <x v="1"/>
    <s v="Plant"/>
    <s v="Plant Standard Operating Metrics"/>
    <s v="Number of Maintenance  Events"/>
    <s v="R3"/>
    <s v="Metric"/>
    <s v="GenCID"/>
    <n v="6"/>
    <s v="Randy Lewelellen"/>
    <n v="0.25"/>
    <s v="TBD"/>
    <x v="1"/>
    <x v="1"/>
    <n v="1"/>
  </r>
  <r>
    <x v="0"/>
    <s v="RDO-PL-15"/>
    <x v="1"/>
    <s v="Plant"/>
    <s v="Plant Standard Operating Metrics"/>
    <s v="Tonnes Processed (Total Milled in SMT)"/>
    <s v="R3"/>
    <s v="Metric"/>
    <s v="GenCID"/>
    <n v="6"/>
    <s v="Randy Lewelellen"/>
    <n v="0.25"/>
    <s v="TBD"/>
    <x v="1"/>
    <x v="1"/>
    <n v="1"/>
  </r>
  <r>
    <x v="0"/>
    <s v="RDO-PL-21"/>
    <x v="1"/>
    <s v="Plant"/>
    <s v="Plant Standard Operating Metrics"/>
    <s v="Plant Feed Rate "/>
    <s v="R3"/>
    <s v="KPI"/>
    <s v="GenCID"/>
    <n v="6"/>
    <s v="Randy Lewelellen"/>
    <n v="0.25"/>
    <s v="TBD"/>
    <x v="1"/>
    <x v="1"/>
    <n v="1"/>
  </r>
  <r>
    <x v="0"/>
    <s v="RDO-ME-14"/>
    <x v="2"/>
    <s v="Mobile Equipment Avail."/>
    <s v="Mobile Equipment Avail."/>
    <s v="Maintenance Availability (Actual)"/>
    <s v="R1"/>
    <s v="KPI"/>
    <s v="Cloud IO &lt;35 days and &gt;35 days"/>
    <n v="7"/>
    <s v="TBD"/>
    <n v="0.25"/>
    <s v="TBD"/>
    <x v="0"/>
    <x v="1"/>
    <n v="1"/>
  </r>
  <r>
    <x v="0"/>
    <s v="RDO-ME-15"/>
    <x v="2"/>
    <s v="Mobile Equipment Avail."/>
    <s v="Mobile Equipment Avail."/>
    <s v="Mean Down Time (Hours)"/>
    <s v="R1"/>
    <s v="KPI"/>
    <s v="Cloud IO &lt;35 days and &gt;35 days"/>
    <n v="7"/>
    <s v="TBD"/>
    <n v="0.25"/>
    <s v="TBD"/>
    <x v="0"/>
    <x v="1"/>
    <n v="1"/>
  </r>
  <r>
    <x v="0"/>
    <s v="RDO-ME-16"/>
    <x v="2"/>
    <s v="Mobile Equipment Avail."/>
    <s v="Mobile Equipment Avail."/>
    <s v="Mean Failure Time (Hours)"/>
    <s v="R1"/>
    <s v="KPI"/>
    <s v="Cloud IO &lt;35 days and &gt;35 days"/>
    <n v="7"/>
    <s v="TBD"/>
    <n v="0.25"/>
    <s v="TBD"/>
    <x v="1"/>
    <x v="1"/>
    <n v="1"/>
  </r>
  <r>
    <x v="0"/>
    <s v="RDO-ME-17"/>
    <x v="2"/>
    <s v="Mobile Equipment Avail."/>
    <s v="Mobile Equipment Avail."/>
    <s v="Mean Time Between Down (Hours)"/>
    <s v="R1"/>
    <s v="KPI"/>
    <s v="Cloud IO &lt;35 days and &gt;35 days"/>
    <n v="7"/>
    <s v="TBD"/>
    <n v="0.25"/>
    <s v="TBD"/>
    <x v="1"/>
    <x v="1"/>
    <n v="1"/>
  </r>
  <r>
    <x v="0"/>
    <s v="RDO-ME-18"/>
    <x v="2"/>
    <s v="Mobile Equipment Avail."/>
    <s v="Mobile Equipment Avail."/>
    <s v="Mean Time Between Failure (Hours)"/>
    <s v="R1"/>
    <s v="KPI"/>
    <s v="Cloud IO &lt;35 days and &gt;35 days"/>
    <n v="7"/>
    <s v="TBD"/>
    <n v="0.25"/>
    <s v="TBD"/>
    <x v="1"/>
    <x v="1"/>
    <n v="1"/>
  </r>
  <r>
    <x v="0"/>
    <s v="RDO-ME-19"/>
    <x v="2"/>
    <s v="Mobile Equipment Avail."/>
    <s v="Mobile Equipment Avail."/>
    <s v="Mean Time To Repair (Hours)"/>
    <s v="R1"/>
    <s v="KPI"/>
    <s v="Cloud IO &lt;35 days and &gt;35 days"/>
    <n v="7"/>
    <s v="TBD"/>
    <n v="0.25"/>
    <s v="TBD"/>
    <x v="1"/>
    <x v="1"/>
    <n v="1"/>
  </r>
  <r>
    <x v="0"/>
    <s v="RDO-ME-20"/>
    <x v="2"/>
    <s v="Mobile Equipment Avail."/>
    <s v="Mobile Equipment Avail."/>
    <s v="Mobile Availability (Actual)"/>
    <s v="R1"/>
    <s v="Metric"/>
    <s v="Cloud IO &lt;35 days and &gt;35 days"/>
    <n v="7"/>
    <s v="TBD"/>
    <n v="0.25"/>
    <s v="TBD"/>
    <x v="1"/>
    <x v="1"/>
    <n v="1"/>
  </r>
  <r>
    <x v="0"/>
    <s v="RDO-ME-21"/>
    <x v="2"/>
    <s v="Mobile Equipment Avail."/>
    <s v="Mobile Equipment Avail."/>
    <s v="Operating Efficiency (Actual)"/>
    <s v="R1"/>
    <s v="Metric"/>
    <s v="Cloud IO &lt;35 days and &gt;35 days"/>
    <n v="7"/>
    <s v="TBD"/>
    <n v="0.25"/>
    <s v="TBD"/>
    <x v="1"/>
    <x v="1"/>
    <n v="1"/>
  </r>
  <r>
    <x v="0"/>
    <s v="RDO-ME-22"/>
    <x v="2"/>
    <s v="Mobile Equipment Avail."/>
    <s v="Mobile Equipment Avail."/>
    <s v="Use of Availability (Actual)"/>
    <s v="R1"/>
    <s v="KPI"/>
    <s v="Cloud IO &lt;35 days and &gt;35 days"/>
    <n v="7"/>
    <s v="TBD"/>
    <n v="0.25"/>
    <s v="TBD"/>
    <x v="1"/>
    <x v="1"/>
    <n v="1"/>
  </r>
  <r>
    <x v="2"/>
    <s v="CDA-ME-14"/>
    <x v="2"/>
    <s v="Mobile Equipment Avail."/>
    <s v="Mobile Equipment Avail."/>
    <s v="Maintenance Availability (Actual)"/>
    <s v="R1"/>
    <s v="KPI"/>
    <s v="Cloud IO &lt;35 days and &gt;35 days"/>
    <n v="8"/>
    <s v="TBD"/>
    <n v="0.25"/>
    <s v="TBD"/>
    <x v="1"/>
    <x v="1"/>
    <n v="1"/>
  </r>
  <r>
    <x v="2"/>
    <s v="CDA-ME-15"/>
    <x v="2"/>
    <s v="Mobile Equipment Avail."/>
    <s v="Mobile Equipment Avail."/>
    <s v="Mean Down Time (Hours)"/>
    <s v="R1"/>
    <s v="KPI"/>
    <s v="Cloud IO &lt;35 days and &gt;35 days"/>
    <n v="8"/>
    <s v="TBD"/>
    <n v="0.25"/>
    <s v="TBD"/>
    <x v="1"/>
    <x v="1"/>
    <n v="1"/>
  </r>
  <r>
    <x v="2"/>
    <s v="CDA-ME-16"/>
    <x v="2"/>
    <s v="Mobile Equipment Avail."/>
    <s v="Mobile Equipment Avail."/>
    <s v="Mean Failure Time (Hours)"/>
    <s v="R1"/>
    <s v="KPI"/>
    <s v="Cloud IO &lt;35 days and &gt;35 days"/>
    <n v="8"/>
    <s v="TBD"/>
    <n v="0.25"/>
    <s v="TBD"/>
    <x v="1"/>
    <x v="1"/>
    <n v="1"/>
  </r>
  <r>
    <x v="2"/>
    <s v="CDA-ME-17"/>
    <x v="2"/>
    <s v="Mobile Equipment Avail."/>
    <s v="Mobile Equipment Avail."/>
    <s v="Mean Time Between Down (Hours)"/>
    <s v="R1"/>
    <s v="KPI"/>
    <s v="Cloud IO &lt;35 days and &gt;35 days"/>
    <n v="8"/>
    <s v="TBD"/>
    <n v="0.25"/>
    <s v="TBD"/>
    <x v="1"/>
    <x v="1"/>
    <n v="1"/>
  </r>
  <r>
    <x v="2"/>
    <s v="CDA-ME-18"/>
    <x v="2"/>
    <s v="Mobile Equipment Avail."/>
    <s v="Mobile Equipment Avail."/>
    <s v="Mean Time Between Failure (Hours)"/>
    <s v="R1"/>
    <s v="KPI"/>
    <s v="Cloud IO &lt;35 days and &gt;35 days"/>
    <n v="8"/>
    <s v="TBD"/>
    <n v="0.25"/>
    <s v="TBD"/>
    <x v="0"/>
    <x v="1"/>
    <n v="1"/>
  </r>
  <r>
    <x v="2"/>
    <s v="CDA-ME-19"/>
    <x v="2"/>
    <s v="Mobile Equipment Avail."/>
    <s v="Mobile Equipment Avail."/>
    <s v="Mean Time To Repair (Hours)"/>
    <s v="R1"/>
    <s v="KPI"/>
    <s v="Cloud IO &lt;35 days and &gt;35 days"/>
    <n v="8"/>
    <s v="TBD"/>
    <n v="0.25"/>
    <s v="TBD"/>
    <x v="1"/>
    <x v="1"/>
    <n v="1"/>
  </r>
  <r>
    <x v="2"/>
    <s v="CDA-ME-20"/>
    <x v="2"/>
    <s v="Mobile Equipment Avail."/>
    <s v="Mobile Equipment Avail."/>
    <s v="Mobile Availability (Actual)"/>
    <s v="R1"/>
    <s v="Metric"/>
    <s v="Cloud IO &lt;35 days and &gt;35 days"/>
    <n v="8"/>
    <s v="TBD"/>
    <n v="0.25"/>
    <s v="TBD"/>
    <x v="0"/>
    <x v="1"/>
    <n v="1"/>
  </r>
  <r>
    <x v="2"/>
    <s v="CDA-ME-21"/>
    <x v="2"/>
    <s v="Mobile Equipment Avail."/>
    <s v="Mobile Equipment Avail."/>
    <s v="Operating Efficiency (Actual)"/>
    <s v="R1"/>
    <s v="Metric"/>
    <s v="Cloud IO &lt;35 days and &gt;35 days"/>
    <n v="8"/>
    <s v="TBD"/>
    <n v="0.25"/>
    <s v="TBD"/>
    <x v="0"/>
    <x v="1"/>
    <n v="1"/>
  </r>
  <r>
    <x v="2"/>
    <s v="CDA-ME-22"/>
    <x v="2"/>
    <s v="Mobile Equipment Avail."/>
    <s v="Mobile Equipment Avail."/>
    <s v="Use of Availability (Actual)"/>
    <s v="R1"/>
    <s v="KPI"/>
    <s v="Cloud IO &lt;35 days and &gt;35 days"/>
    <n v="8"/>
    <s v="TBD"/>
    <n v="0.25"/>
    <s v="TBD"/>
    <x v="0"/>
    <x v="1"/>
    <n v="1"/>
  </r>
  <r>
    <x v="1"/>
    <s v="HVC-PL-22"/>
    <x v="3"/>
    <s v="Plant"/>
    <s v="Plant SOM"/>
    <s v="Plant Labor Factor (Internal Labor Factor)"/>
    <s v="R5"/>
    <s v="KPI"/>
    <s v="PARCview"/>
    <s v="TBD"/>
    <s v="TBD"/>
    <n v="0.25"/>
    <s v="TBD"/>
    <x v="1"/>
    <x v="1"/>
    <n v="1"/>
  </r>
  <r>
    <x v="1"/>
    <s v="HVC-PL-17"/>
    <x v="3"/>
    <s v="Plant"/>
    <s v="Plant SOM"/>
    <s v="Plant Maintenance Internal Labor Hours"/>
    <s v="R5"/>
    <s v="Metric"/>
    <s v="PARCview"/>
    <s v="TBD"/>
    <s v="TBD"/>
    <n v="0.25"/>
    <s v="TBD"/>
    <x v="1"/>
    <x v="1"/>
    <n v="1"/>
  </r>
  <r>
    <x v="1"/>
    <s v="HVC-PL-1"/>
    <x v="3"/>
    <s v="Plant"/>
    <s v="Plant SOM"/>
    <s v="Effective Asset Utilization"/>
    <s v="R5"/>
    <s v="SOM"/>
    <s v="PARCview"/>
    <s v="TBD"/>
    <s v="TBD"/>
    <n v="0.25"/>
    <s v="TBD"/>
    <x v="1"/>
    <x v="1"/>
    <n v="1"/>
  </r>
  <r>
    <x v="1"/>
    <s v="HVC-PL-2"/>
    <x v="3"/>
    <s v="Plant"/>
    <s v="Plant SOM"/>
    <s v="Maintenance Availability"/>
    <s v="R5"/>
    <s v="SOM"/>
    <s v="PARCview"/>
    <s v="TBD"/>
    <s v="TBD"/>
    <n v="0.25"/>
    <s v="TBD"/>
    <x v="1"/>
    <x v="1"/>
    <n v="1"/>
  </r>
  <r>
    <x v="1"/>
    <s v="HVC-PL-3"/>
    <x v="3"/>
    <s v="Plant"/>
    <s v="Plant SOM"/>
    <s v="Mean Down Time (Hours)"/>
    <s v="R5"/>
    <s v="SOM"/>
    <s v="PARCview"/>
    <s v="TBD"/>
    <s v="TBD"/>
    <n v="0.25"/>
    <s v="TBD"/>
    <x v="1"/>
    <x v="1"/>
    <n v="1"/>
  </r>
  <r>
    <x v="1"/>
    <s v="HVC-PL-4"/>
    <x v="3"/>
    <s v="Plant"/>
    <s v="Plant SOM"/>
    <s v="Mean Time Between Downs (Hours)"/>
    <s v="R5"/>
    <s v="SOM"/>
    <s v="PARCview"/>
    <s v="TBD"/>
    <s v="TBD"/>
    <n v="0.25"/>
    <s v="TBD"/>
    <x v="1"/>
    <x v="1"/>
    <n v="1"/>
  </r>
  <r>
    <x v="1"/>
    <s v="HVC-PL-14"/>
    <x v="3"/>
    <s v="Plant"/>
    <s v="Plant SOM"/>
    <s v="Number of Maintenance Events"/>
    <s v="R5"/>
    <s v="SOM"/>
    <s v="PARCview"/>
    <s v="TBD"/>
    <s v="TBD"/>
    <n v="0.25"/>
    <s v="TBD"/>
    <x v="1"/>
    <x v="1"/>
    <n v="1"/>
  </r>
  <r>
    <x v="1"/>
    <s v="HVC-PL-6"/>
    <x v="3"/>
    <s v="Plant"/>
    <s v="Plant SOM"/>
    <s v="Physical Availability"/>
    <s v="R5"/>
    <s v="SOM"/>
    <s v="PARCview"/>
    <s v="TBD"/>
    <s v="TBD"/>
    <n v="0.25"/>
    <s v="TBD"/>
    <x v="1"/>
    <x v="1"/>
    <n v="1"/>
  </r>
  <r>
    <x v="1"/>
    <s v="HVC-PL-21"/>
    <x v="3"/>
    <s v="Plant"/>
    <s v="Plant SOM"/>
    <s v="Plant Feed Rate"/>
    <s v="R5"/>
    <s v="SOM"/>
    <s v="PARCview"/>
    <s v="TBD"/>
    <s v="TBD"/>
    <n v="0.25"/>
    <s v="TBD"/>
    <x v="1"/>
    <x v="1"/>
    <n v="1"/>
  </r>
  <r>
    <x v="1"/>
    <s v="HVC-PL-23"/>
    <x v="3"/>
    <s v="Plant"/>
    <s v="Plant SOM"/>
    <s v="Plant Production Rate"/>
    <s v="R5"/>
    <s v="SOM"/>
    <s v="PARCview"/>
    <s v="TBD"/>
    <s v="TBD"/>
    <n v="0.25"/>
    <s v="TBD"/>
    <x v="1"/>
    <x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3">
  <r>
    <m/>
    <m/>
    <m/>
    <m/>
    <m/>
    <m/>
    <m/>
    <m/>
    <m/>
    <s v="Data Landing Testing"/>
    <s v="Validation"/>
    <s v="Unit Testing"/>
    <s v="Equation Testing"/>
    <s v="Business Rule Testing"/>
    <s v="Pre-UAT"/>
    <s v="UAT"/>
    <m/>
    <x v="0"/>
    <m/>
  </r>
  <r>
    <s v="R1"/>
    <s v="R1-3"/>
    <s v="RDM"/>
    <s v="RDM-ME-12"/>
    <s v="Mobile Equipment Avail."/>
    <s v="Mobile Equipment Avail."/>
    <s v="Box Factor"/>
    <s v="KPI"/>
    <s v="Cloud IO"/>
    <s v="Remove"/>
    <s v="Remove"/>
    <s v="Remove"/>
    <s v="Remove"/>
    <s v="Remove"/>
    <s v="Remove"/>
    <s v="Remove"/>
    <m/>
    <x v="0"/>
    <s v="As per SAM these fall under SHM and should not be part of MARS for BM Scope (DR21)"/>
  </r>
  <r>
    <s v="R1"/>
    <s v="R1-3"/>
    <s v="RDM"/>
    <s v="RDM-ME-13"/>
    <s v="Mobile Equipment Avail."/>
    <s v="Mobile Equipment Avail."/>
    <s v="Fleet Productivity"/>
    <s v="KPI"/>
    <s v="Cloud IO"/>
    <s v="Remove"/>
    <s v="Remove"/>
    <s v="Remove"/>
    <s v="Remove"/>
    <s v="Remove"/>
    <s v="Remove"/>
    <s v="Remove"/>
    <m/>
    <x v="0"/>
    <s v="As per SAM these fall under SHM and should not be part of MARS for BM Scope (DR21)"/>
  </r>
  <r>
    <s v="R1"/>
    <s v="R1-3"/>
    <s v="RDM"/>
    <s v="RDM-ME-14"/>
    <s v="Mobile Equipment Avail."/>
    <s v="Mobile Equipment Avail."/>
    <s v="Maintenance Availability (Actual)"/>
    <s v="KPI"/>
    <s v="Cloud IO &lt;35 days and &gt;35 days"/>
    <s v="Testing Passed"/>
    <s v="Testing Passed"/>
    <s v="Testing Passed"/>
    <s v="Testing Passed"/>
    <s v="Testing Passed"/>
    <s v="Testing Passed"/>
    <s v="Testing Passed"/>
    <d v="2023-01-26T00:00:00"/>
    <x v="1"/>
    <s v="In Production"/>
  </r>
  <r>
    <s v="R1"/>
    <s v="R1-3"/>
    <s v="RDM"/>
    <s v="RDM-ME-15"/>
    <s v="Mobile Equipment Avail."/>
    <s v="Mobile Equipment Avail."/>
    <s v="Mean Down Time (Hours)"/>
    <s v="KPI"/>
    <s v="Cloud IO &lt;35 days and &gt;35 days"/>
    <s v="Testing Passed"/>
    <s v="Testing Passed"/>
    <s v="Testing Passed"/>
    <s v="Testing Passed"/>
    <s v="Testing Passed"/>
    <s v="Testing Passed"/>
    <s v="Testing Passed"/>
    <d v="2023-01-26T00:00:00"/>
    <x v="1"/>
    <s v="In Production"/>
  </r>
  <r>
    <s v="R1"/>
    <s v="R1-3"/>
    <s v="RDM"/>
    <s v="RDM-ME-16"/>
    <s v="Mobile Equipment Avail."/>
    <s v="Mobile Equipment Avail."/>
    <s v="Mean Failure Time (Hours)"/>
    <s v="KPI"/>
    <s v="Cloud IO &lt;35 days and &gt;35 days"/>
    <s v="Testing Passed"/>
    <s v="Testing Passed"/>
    <s v="Testing Passed"/>
    <s v="Testing Passed"/>
    <s v="Testing Passed"/>
    <s v="Testing Passed"/>
    <s v="Testing Passed"/>
    <d v="2023-01-26T00:00:00"/>
    <x v="1"/>
    <s v="In Production"/>
  </r>
  <r>
    <s v="R1"/>
    <s v="R1-3"/>
    <s v="RDM"/>
    <s v="RDM-ME-17"/>
    <s v="Mobile Equipment Avail."/>
    <s v="Mobile Equipment Avail."/>
    <s v="Mean Time Between Down (Hours)"/>
    <s v="KPI"/>
    <s v="Cloud IO &lt;35 days and &gt;35 days"/>
    <s v="Testing Passed"/>
    <s v="Testing Passed"/>
    <s v="Testing Passed"/>
    <s v="Testing Passed"/>
    <s v="Testing Passed"/>
    <s v="Testing Passed"/>
    <s v="Testing Passed"/>
    <d v="2023-01-26T00:00:00"/>
    <x v="1"/>
    <s v="In Production"/>
  </r>
  <r>
    <s v="R1"/>
    <s v="R1-3"/>
    <s v="RDM"/>
    <s v="RDM-ME-18"/>
    <s v="Mobile Equipment Avail."/>
    <s v="Mobile Equipment Avail."/>
    <s v="Mean Time Between Failure (Hours)"/>
    <s v="KPI"/>
    <s v="Cloud IO &lt;35 days and &gt;35 days"/>
    <s v="Testing Passed"/>
    <s v="Testing Passed"/>
    <s v="Testing Passed"/>
    <s v="Testing Passed"/>
    <s v="Testing Passed"/>
    <s v="Testing Passed"/>
    <s v="Testing Passed"/>
    <d v="2023-01-26T00:00:00"/>
    <x v="1"/>
    <s v="In Production"/>
  </r>
  <r>
    <s v="R1"/>
    <s v="R1-3"/>
    <s v="RDM"/>
    <s v="RDM-ME-19"/>
    <s v="Mobile Equipment Avail."/>
    <s v="Mobile Equipment Avail."/>
    <s v="Mean Time To Repair (Hours)"/>
    <s v="KPI"/>
    <s v="Cloud IO &lt;35 days and &gt;35 days"/>
    <s v="Testing Passed"/>
    <s v="Testing Passed"/>
    <s v="Testing Passed"/>
    <s v="Testing Passed"/>
    <s v="Testing Passed"/>
    <s v="Testing Passed"/>
    <s v="Testing Passed"/>
    <d v="2023-01-26T00:00:00"/>
    <x v="1"/>
    <s v="In Production"/>
  </r>
  <r>
    <s v="R1"/>
    <s v="R1-3"/>
    <s v="RDM"/>
    <s v="RDM-ME-20"/>
    <s v="Mobile Equipment Avail."/>
    <s v="Mobile Equipment Avail."/>
    <s v="Mobile Availability (Actual)"/>
    <s v="Metric"/>
    <s v="Cloud IO &lt;35 days and &gt;35 days"/>
    <s v="Testing Passed"/>
    <s v="Testing Passed"/>
    <s v="Testing Passed"/>
    <s v="Testing Passed"/>
    <s v="Testing Passed"/>
    <s v="Testing Passed"/>
    <s v="Testing Passed"/>
    <d v="2023-01-26T00:00:00"/>
    <x v="1"/>
    <s v="In Production"/>
  </r>
  <r>
    <s v="R1"/>
    <s v="R1-3"/>
    <s v="RDM"/>
    <s v="RDM-ME-21"/>
    <s v="Mobile Equipment Avail."/>
    <s v="Mobile Equipment Avail."/>
    <s v="Operating Efficiency (Actual)"/>
    <s v="Metric"/>
    <s v="Cloud IO &lt;35 days and &gt;35 days"/>
    <s v="Testing Passed"/>
    <s v="Testing Passed"/>
    <s v="Testing Passed"/>
    <s v="Testing Passed"/>
    <s v="Testing Passed"/>
    <s v="Testing Passed"/>
    <s v="Testing Passed"/>
    <d v="2023-01-26T00:00:00"/>
    <x v="1"/>
    <s v="In Production"/>
  </r>
  <r>
    <s v="R1"/>
    <s v="R1-3"/>
    <s v="RDM"/>
    <s v="RDM-ME-22"/>
    <s v="Mobile Equipment Avail."/>
    <s v="Mobile Equipment Avail."/>
    <s v="Use of Availability (Actual)"/>
    <s v="KPI"/>
    <s v="Cloud IO &lt;35 days and &gt;35 days"/>
    <s v="Testing Passed"/>
    <s v="Testing Passed"/>
    <s v="Testing Passed"/>
    <s v="Testing Passed"/>
    <s v="Testing Passed"/>
    <s v="Testing Passed"/>
    <s v="Testing Passed"/>
    <d v="2023-01-26T00:00:00"/>
    <x v="1"/>
    <s v="In Production"/>
  </r>
  <r>
    <s v="R1"/>
    <s v="R1-3"/>
    <s v="RDM"/>
    <s v="RDM-ME-33"/>
    <s v="Mobile Equipment Avail."/>
    <s v="Mobile Equipment Avail."/>
    <s v="Average Operating Hours to First Down After PM"/>
    <s v="KPI"/>
    <s v="Cloud IO &lt;35 days and &gt;35 days"/>
    <s v="Testing Passed"/>
    <m/>
    <m/>
    <m/>
    <m/>
    <m/>
    <m/>
    <m/>
    <x v="0"/>
    <m/>
  </r>
  <r>
    <s v="R1"/>
    <s v="R1-3"/>
    <s v="RDM"/>
    <s v="RDM-ME-34"/>
    <s v="Mobile Equipment Avail."/>
    <s v="Mobile Equipment Avail."/>
    <s v="Average Down Count (First Hour)"/>
    <s v="Metric"/>
    <s v="Cloud IO &lt;35 days and &gt;35 days"/>
    <s v="Testing Passed"/>
    <m/>
    <m/>
    <m/>
    <m/>
    <m/>
    <m/>
    <m/>
    <x v="0"/>
    <m/>
  </r>
  <r>
    <s v="R1"/>
    <s v="R1-3"/>
    <s v="RDM"/>
    <s v="RDM-ME-35"/>
    <s v="Mobile Equipment Avail."/>
    <s v="Mobile Equipment Avail."/>
    <s v="Average Failure Count (First Hour)"/>
    <s v="Metric"/>
    <s v="Cloud IO &lt;35 days and &gt;35 days"/>
    <s v="Testing Passed"/>
    <m/>
    <m/>
    <m/>
    <m/>
    <m/>
    <m/>
    <m/>
    <x v="0"/>
    <m/>
  </r>
  <r>
    <s v="R1"/>
    <s v="R1-3"/>
    <s v="RDM"/>
    <s v="RDM-ME-36"/>
    <s v="Mobile Equipment Avail."/>
    <s v="Mobile Equipment Avail."/>
    <s v="Total Down Count (First Hour)"/>
    <s v="Metric"/>
    <s v="Cloud IO &lt;35 days and &gt;35 days"/>
    <s v="Testing Passed"/>
    <m/>
    <m/>
    <m/>
    <m/>
    <m/>
    <m/>
    <m/>
    <x v="0"/>
    <m/>
  </r>
  <r>
    <s v="R1"/>
    <s v="R1-3"/>
    <s v="RDM"/>
    <s v="RDM-ME-37"/>
    <s v="Mobile Equipment Avail."/>
    <s v="Mobile Equipment Avail."/>
    <s v="Total Failure Count (First Hour)"/>
    <s v="Metric"/>
    <s v="Cloud IO &lt;35 days and &gt;35 days"/>
    <s v="Testing Passed"/>
    <m/>
    <m/>
    <m/>
    <m/>
    <m/>
    <m/>
    <m/>
    <x v="0"/>
    <m/>
  </r>
  <r>
    <s v="R1"/>
    <s v="R1-3"/>
    <s v="RDM"/>
    <s v="RDM-ME-38"/>
    <s v="Mobile Equipment Avail."/>
    <s v="Mobile SOM"/>
    <s v="Asset Down Count"/>
    <s v="Metric"/>
    <s v="Cloud IO &lt;35 days and &gt;35 days"/>
    <s v="Testing Passed"/>
    <s v="Testing Passed"/>
    <s v="Testing Passed"/>
    <s v="Testing Passed"/>
    <s v="Testing Passed"/>
    <s v="Testing Passed"/>
    <s v="Testing Passed"/>
    <d v="2023-01-26T00:00:00"/>
    <x v="1"/>
    <s v="In Production"/>
  </r>
  <r>
    <s v="R1"/>
    <s v="R1-3"/>
    <s v="RDM"/>
    <s v="RDM-ME-39"/>
    <s v="Mobile Equipment Avail."/>
    <s v="Mobile SOM"/>
    <s v="Asset Event Count"/>
    <s v="Metric"/>
    <s v="Cloud IO &lt;35 days and &gt;35 days"/>
    <s v="Testing Passed"/>
    <s v="Testing Passed"/>
    <s v="Testing Passed"/>
    <s v="Testing Passed"/>
    <s v="Testing Passed"/>
    <s v="Testing Passed"/>
    <s v="Testing Passed"/>
    <d v="2023-01-26T00:00:00"/>
    <x v="1"/>
    <s v="In Production"/>
  </r>
  <r>
    <s v="R1"/>
    <s v="R1-3"/>
    <s v="RDM"/>
    <s v="RDM-ME-40"/>
    <s v="Mobile Equipment Avail."/>
    <s v="Mobile SOM"/>
    <s v="Asset Failure Count"/>
    <s v="Metric"/>
    <s v="Cloud IO &lt;35 days and &gt;35 days"/>
    <s v="Testing Passed"/>
    <s v="Testing Passed"/>
    <s v="Testing Passed"/>
    <s v="Testing Passed"/>
    <s v="Testing Passed"/>
    <s v="Testing Passed"/>
    <s v="Testing Passed"/>
    <d v="2023-01-26T00:00:00"/>
    <x v="1"/>
    <s v="In Production"/>
  </r>
  <r>
    <s v="R1"/>
    <s v="R1-3"/>
    <s v="RDM"/>
    <s v="RDM-ME-41"/>
    <s v="Mobile Equipment Avail."/>
    <s v="Mobile SOM"/>
    <s v="FMS Total Active Maintenance Hours (Actual)"/>
    <s v="Metric"/>
    <s v="Cloud IO &lt;35 days and &gt;35 days"/>
    <s v="Testing Passed"/>
    <s v="Testing Passed"/>
    <s v="Testing Passed"/>
    <s v="Testing Passed"/>
    <s v="Testing Passed"/>
    <s v="Testing Passed"/>
    <s v="Testing Passed"/>
    <d v="2023-01-26T00:00:00"/>
    <x v="1"/>
    <s v="In Production"/>
  </r>
  <r>
    <s v="R1"/>
    <s v="R1-3"/>
    <s v="RDM"/>
    <s v="RDM-ME-42"/>
    <s v="Mobile Equipment Avail."/>
    <s v="Mobile SOM"/>
    <s v="FMS Total Available Time (Actual)"/>
    <s v="Metric"/>
    <s v="Cloud IO &lt;35 days and &gt;35 days"/>
    <s v="Testing Passed"/>
    <s v="Testing Passed"/>
    <s v="Testing Passed"/>
    <s v="Testing Passed"/>
    <s v="Testing Passed"/>
    <s v="Testing Passed"/>
    <s v="Testing Passed"/>
    <d v="2023-01-26T00:00:00"/>
    <x v="1"/>
    <s v="In Production"/>
  </r>
  <r>
    <s v="R1"/>
    <s v="R1-3"/>
    <s v="RDM"/>
    <s v="RDM-ME-43"/>
    <s v="Mobile Equipment Avail."/>
    <s v="Mobile SOM"/>
    <s v="FMS Total Excluded Calendar Hours (Actual)"/>
    <s v="Metric"/>
    <s v="Cloud IO &lt;35 days and &gt;35 days"/>
    <s v="Testing Passed"/>
    <s v="Testing Passed"/>
    <s v="Testing Passed"/>
    <s v="Testing Passed"/>
    <s v="Testing Passed"/>
    <s v="Testing Passed"/>
    <s v="Testing Passed"/>
    <d v="2023-01-26T00:00:00"/>
    <x v="1"/>
    <s v="In Production"/>
  </r>
  <r>
    <s v="R1"/>
    <s v="R1-3"/>
    <s v="RDM"/>
    <s v="RDM-ME-44"/>
    <s v="Mobile Equipment Avail."/>
    <s v="Mobile SOM"/>
    <s v="FMS Total Maintenance Delay Hours (Actual)"/>
    <s v="Metric"/>
    <s v="Cloud IO &lt;35 days and &gt;35 days"/>
    <s v="Testing Passed"/>
    <s v="Testing Passed"/>
    <s v="Testing Passed"/>
    <s v="Testing Passed"/>
    <s v="Testing Passed"/>
    <s v="Testing Passed"/>
    <s v="Testing Passed"/>
    <d v="2023-01-26T00:00:00"/>
    <x v="1"/>
    <s v="In Production"/>
  </r>
  <r>
    <s v="R1"/>
    <s v="R1-3"/>
    <s v="RDM"/>
    <s v="RDM-ME-45"/>
    <s v="Mobile Equipment Avail."/>
    <s v="Mobile SOM"/>
    <s v="FMS Total Maintenance Hours (Actual)"/>
    <s v="Metric"/>
    <s v="Cloud IO &lt;35 days and &gt;35 days"/>
    <s v="Testing Passed"/>
    <s v="Testing Passed"/>
    <s v="Testing Passed"/>
    <s v="Testing Passed"/>
    <s v="Testing Passed"/>
    <s v="Testing Passed"/>
    <s v="Testing Passed"/>
    <d v="2023-01-26T00:00:00"/>
    <x v="1"/>
    <s v="In Production"/>
  </r>
  <r>
    <s v="R1"/>
    <s v="R1-3"/>
    <s v="RDM"/>
    <s v="RDM-ME-46"/>
    <s v="Mobile Equipment Avail."/>
    <s v="Mobile SOM"/>
    <s v="FMS Total Operational Delay Hours (Actual)"/>
    <s v="Metric"/>
    <s v="Cloud IO &lt;35 days and &gt;35 days"/>
    <s v="Testing Passed"/>
    <s v="Testing Passed"/>
    <s v="Testing Passed"/>
    <s v="Testing Passed"/>
    <s v="Testing Passed"/>
    <s v="Testing Passed"/>
    <s v="Testing Passed"/>
    <d v="2023-01-26T00:00:00"/>
    <x v="1"/>
    <s v="In Production"/>
  </r>
  <r>
    <s v="R1"/>
    <s v="R1-3"/>
    <s v="RDM"/>
    <s v="RDM-ME-47"/>
    <s v="Mobile Equipment Avail."/>
    <s v="Mobile SOM"/>
    <s v="FMS Total Production Time (Hours) (Actual)"/>
    <s v="Metric"/>
    <s v="Cloud IO &lt;35 days and &gt;35 days"/>
    <s v="Testing Passed"/>
    <s v="Testing Passed"/>
    <s v="Testing Passed"/>
    <s v="Testing Passed"/>
    <s v="Testing Passed"/>
    <s v="Testing Passed"/>
    <s v="Testing Passed"/>
    <d v="2023-01-26T00:00:00"/>
    <x v="1"/>
    <s v="In Production"/>
  </r>
  <r>
    <s v="R1"/>
    <s v="R1-3"/>
    <s v="RDM"/>
    <s v="RDM-ME-48"/>
    <s v="Mobile Equipment Avail."/>
    <s v="Mobile SOM"/>
    <s v="FMS Total Standby Hours (Actual)"/>
    <s v="Metric"/>
    <s v="Cloud IO &lt;35 days and &gt;35 days"/>
    <s v="Testing Passed"/>
    <s v="Testing Passed"/>
    <s v="Testing Passed"/>
    <s v="Testing Passed"/>
    <s v="Testing Passed"/>
    <s v="Testing Passed"/>
    <s v="Testing Passed"/>
    <d v="2023-01-26T00:00:00"/>
    <x v="1"/>
    <s v="In Production"/>
  </r>
  <r>
    <s v="R1"/>
    <s v="R1-3"/>
    <s v="RDM"/>
    <s v="RDM-ME-49"/>
    <s v="Mobile Equipment Avail."/>
    <s v="Mobile SOM"/>
    <s v="FMS Total Utilized Time (Actual)"/>
    <s v="Metric"/>
    <s v="Cloud IO &lt;35 days and &gt;35 days"/>
    <s v="Testing Passed"/>
    <s v="Testing Passed"/>
    <s v="Testing Passed"/>
    <s v="Testing Passed"/>
    <s v="Testing Passed"/>
    <s v="Testing Passed"/>
    <s v="Testing Passed"/>
    <d v="2023-01-26T00:00:00"/>
    <x v="1"/>
    <s v="In Production"/>
  </r>
  <r>
    <s v="R1"/>
    <s v="R1-3"/>
    <s v="CDA"/>
    <s v="CDA-ME-12"/>
    <s v="Mobile Equipment Avail."/>
    <s v="Mobile Equipment Avail."/>
    <s v="Box Factor"/>
    <s v="KPI"/>
    <s v="Cloud IO"/>
    <s v="Remove"/>
    <s v="Remove"/>
    <s v="Remove"/>
    <s v="Remove"/>
    <s v="Remove"/>
    <s v="Remove"/>
    <s v="Remove"/>
    <m/>
    <x v="0"/>
    <s v="As per SAM these fall under SHM and should not be part of MARS for BM Scope (DR21)"/>
  </r>
  <r>
    <s v="R1"/>
    <s v="R1-3"/>
    <s v="CDA"/>
    <s v="CDA-ME-13"/>
    <s v="Mobile Equipment Avail."/>
    <s v="Mobile Equipment Avail."/>
    <s v="Fleet Productivity"/>
    <s v="KPI"/>
    <s v="Cloud IO"/>
    <s v="Remove"/>
    <s v="Remove"/>
    <s v="Remove"/>
    <s v="Remove"/>
    <s v="Remove"/>
    <s v="Remove"/>
    <s v="Remove"/>
    <m/>
    <x v="0"/>
    <s v="As per SAM these fall under SHM and should not be part of MARS for BM Scope (DR21)"/>
  </r>
  <r>
    <s v="R1"/>
    <s v="R1-3"/>
    <s v="CDA"/>
    <s v="CDA-ME-14"/>
    <s v="Mobile Equipment Avail."/>
    <s v="Mobile Equipment Avail."/>
    <s v="Maintenance Availability (Actual)"/>
    <s v="KPI"/>
    <s v="Cloud IO &lt;35 days and &gt;35 days"/>
    <s v="Testing Passed"/>
    <s v="Testing Passed"/>
    <s v="Testing Passed"/>
    <s v="Testing Passed"/>
    <s v="Testing Passed"/>
    <s v="Testing Passed"/>
    <s v="In Progress"/>
    <d v="2023-02-28T00:00:00"/>
    <x v="2"/>
    <m/>
  </r>
  <r>
    <s v="R1"/>
    <s v="R1-3"/>
    <s v="CDA"/>
    <s v="CDA-ME-15"/>
    <s v="Mobile Equipment Avail."/>
    <s v="Mobile Equipment Avail."/>
    <s v="Mean Down Time (Hours)"/>
    <s v="KPI"/>
    <s v="Cloud IO &lt;35 days and &gt;35 days"/>
    <s v="Testing Passed"/>
    <s v="Testing Passed"/>
    <s v="Testing Passed"/>
    <s v="Testing Passed"/>
    <s v="Testing Passed"/>
    <s v="Testing Passed"/>
    <s v="In Progress"/>
    <d v="2023-02-28T00:00:00"/>
    <x v="2"/>
    <m/>
  </r>
  <r>
    <s v="R1"/>
    <s v="R1-3"/>
    <s v="CDA"/>
    <s v="CDA-ME-16"/>
    <s v="Mobile Equipment Avail."/>
    <s v="Mobile Equipment Avail."/>
    <s v="Mean Failure Time (Hours)"/>
    <s v="KPI"/>
    <s v="Cloud IO &lt;35 days and &gt;35 days"/>
    <s v="Testing Passed"/>
    <s v="Testing Passed"/>
    <s v="Testing Passed"/>
    <s v="Testing Passed"/>
    <s v="Testing Passed"/>
    <s v="Testing Passed"/>
    <s v="In Progress"/>
    <d v="2023-02-28T00:00:00"/>
    <x v="2"/>
    <m/>
  </r>
  <r>
    <s v="R1"/>
    <s v="R1-3"/>
    <s v="CDA"/>
    <s v="CDA-ME-17"/>
    <s v="Mobile Equipment Avail."/>
    <s v="Mobile Equipment Avail."/>
    <s v="Mean Time Between Down (Hours)"/>
    <s v="KPI"/>
    <s v="Cloud IO &lt;35 days and &gt;35 days"/>
    <s v="Testing Passed"/>
    <s v="Testing Passed"/>
    <s v="Testing Passed"/>
    <s v="Testing Passed"/>
    <s v="Testing Passed"/>
    <s v="Testing Passed"/>
    <s v="In Progress"/>
    <d v="2023-02-28T00:00:00"/>
    <x v="2"/>
    <m/>
  </r>
  <r>
    <s v="R1"/>
    <s v="R1-3"/>
    <s v="CDA"/>
    <s v="CDA-ME-18"/>
    <s v="Mobile Equipment Avail."/>
    <s v="Mobile Equipment Avail."/>
    <s v="Mean Time Between Failure (Hours)"/>
    <s v="KPI"/>
    <s v="Cloud IO &lt;35 days and &gt;35 days"/>
    <s v="Testing Passed"/>
    <s v="Testing Passed"/>
    <s v="Testing Passed"/>
    <s v="Testing Passed"/>
    <s v="Testing Passed"/>
    <s v="Testing Passed"/>
    <s v="In Progress"/>
    <d v="2023-02-28T00:00:00"/>
    <x v="2"/>
    <m/>
  </r>
  <r>
    <s v="R1"/>
    <s v="R1-3"/>
    <s v="CDA"/>
    <s v="CDA-ME-19"/>
    <s v="Mobile Equipment Avail."/>
    <s v="Mobile Equipment Avail."/>
    <s v="Mean Time To Repair (Hours)"/>
    <s v="KPI"/>
    <s v="Cloud IO &lt;35 days and &gt;35 days"/>
    <s v="Testing Passed"/>
    <s v="Testing Passed"/>
    <s v="Testing Passed"/>
    <s v="Testing Passed"/>
    <s v="Testing Passed"/>
    <s v="Testing Passed"/>
    <s v="In Progress"/>
    <d v="2023-02-28T00:00:00"/>
    <x v="2"/>
    <m/>
  </r>
  <r>
    <s v="R1"/>
    <s v="R1-3"/>
    <s v="CDA"/>
    <s v="CDA-ME-20"/>
    <s v="Mobile Equipment Avail."/>
    <s v="Mobile Equipment Avail."/>
    <s v="Mobile Availability (Actual)"/>
    <s v="Metric"/>
    <s v="Cloud IO &lt;35 days and &gt;35 days"/>
    <s v="Testing Passed"/>
    <s v="Testing Passed"/>
    <s v="Testing Passed"/>
    <s v="Testing Passed"/>
    <s v="Testing Passed"/>
    <s v="Testing Passed"/>
    <s v="In Progress"/>
    <d v="2023-02-28T00:00:00"/>
    <x v="2"/>
    <m/>
  </r>
  <r>
    <s v="R1"/>
    <s v="R1-3"/>
    <s v="CDA"/>
    <s v="CDA-ME-21"/>
    <s v="Mobile Equipment Avail."/>
    <s v="Mobile Equipment Avail."/>
    <s v="Operating Efficiency (Actual)"/>
    <s v="Metric"/>
    <s v="Cloud IO &lt;35 days and &gt;35 days"/>
    <s v="Testing Passed"/>
    <s v="Testing Passed"/>
    <s v="Testing Passed"/>
    <s v="Testing Passed"/>
    <s v="Testing Passed"/>
    <s v="Testing Passed"/>
    <s v="In Progress"/>
    <d v="2023-02-28T00:00:00"/>
    <x v="2"/>
    <m/>
  </r>
  <r>
    <s v="R1"/>
    <s v="R1-3"/>
    <s v="CDA"/>
    <s v="CDA-ME-22"/>
    <s v="Mobile Equipment Avail."/>
    <s v="Mobile Equipment Avail."/>
    <s v="Use of Availability (Actual)"/>
    <s v="KPI"/>
    <s v="Cloud IO &lt;35 days and &gt;35 days"/>
    <s v="Testing Passed"/>
    <s v="Testing Passed"/>
    <s v="Testing Passed"/>
    <s v="Testing Passed"/>
    <s v="Testing Passed"/>
    <s v="Testing Passed"/>
    <s v="In Progress"/>
    <d v="2023-02-28T00:00:00"/>
    <x v="2"/>
    <m/>
  </r>
  <r>
    <s v="R1"/>
    <s v="R1-3"/>
    <s v="CDA"/>
    <s v="CDA-ME-33"/>
    <s v="Mobile Equipment Avail."/>
    <s v="Mobile Equipment Avail."/>
    <s v="Average Operating Hours to First Down After PM"/>
    <s v="KPI"/>
    <s v="Cloud IO &lt;35 days and &gt;35 days"/>
    <s v="Testing Passed"/>
    <m/>
    <m/>
    <m/>
    <m/>
    <m/>
    <m/>
    <m/>
    <x v="0"/>
    <m/>
  </r>
  <r>
    <s v="R1"/>
    <s v="R1-3"/>
    <s v="CDA"/>
    <s v="CDA-ME-34"/>
    <s v="Mobile Equipment Avail."/>
    <s v="Mobile Equipment Avail."/>
    <s v="Average Down Count (First Hour)"/>
    <s v="Metric"/>
    <s v="Cloud IO &lt;35 days and &gt;35 days"/>
    <s v="Testing Passed"/>
    <m/>
    <m/>
    <m/>
    <m/>
    <m/>
    <m/>
    <m/>
    <x v="0"/>
    <m/>
  </r>
  <r>
    <s v="R1"/>
    <s v="R1-3"/>
    <s v="CDA"/>
    <s v="CDA-ME-35"/>
    <s v="Mobile Equipment Avail."/>
    <s v="Mobile Equipment Avail."/>
    <s v="Average Failure Count (First Hour)"/>
    <s v="Metric"/>
    <s v="Cloud IO &lt;35 days and &gt;35 days"/>
    <s v="Testing Passed"/>
    <m/>
    <m/>
    <m/>
    <m/>
    <m/>
    <m/>
    <m/>
    <x v="0"/>
    <m/>
  </r>
  <r>
    <s v="R1"/>
    <s v="R1-3"/>
    <s v="CDA"/>
    <s v="CDA-ME-27"/>
    <s v="Mobile Equipment Avail."/>
    <s v="Mobile Equipment Avail."/>
    <s v="Maintenance Department Site Cash Production Cost Per  Prod/Aux Operating Hours (Actual)"/>
    <s v="Metric"/>
    <s v="Cloud IO &lt;35 days and &gt;35 days"/>
    <m/>
    <m/>
    <m/>
    <m/>
    <m/>
    <m/>
    <m/>
    <m/>
    <x v="0"/>
    <m/>
  </r>
  <r>
    <s v="R1"/>
    <s v="R1-3"/>
    <s v="CDA"/>
    <s v="CDA-ME-36"/>
    <s v="Mobile Equipment Avail."/>
    <s v="Mobile Equipment Avail."/>
    <s v="Total Down Count (First Hour)"/>
    <s v="Metric"/>
    <s v="Cloud IO &lt;35 days and &gt;35 days"/>
    <s v="Testing Passed"/>
    <m/>
    <m/>
    <m/>
    <m/>
    <m/>
    <m/>
    <m/>
    <x v="0"/>
    <m/>
  </r>
  <r>
    <s v="R1"/>
    <s v="R1-3"/>
    <s v="CDA"/>
    <s v="CDA-ME-37"/>
    <s v="Mobile Equipment Avail."/>
    <s v="Mobile Equipment Avail."/>
    <s v="Total Failure Count (First Hour)"/>
    <s v="Metric"/>
    <s v="Cloud IO &lt;35 days and &gt;35 days"/>
    <s v="Testing Passed"/>
    <m/>
    <m/>
    <m/>
    <m/>
    <m/>
    <m/>
    <m/>
    <x v="0"/>
    <m/>
  </r>
  <r>
    <s v="R1"/>
    <s v="R1-3"/>
    <s v="CDA"/>
    <s v="CDA-ME-38"/>
    <s v="Mobile Equipment Avail."/>
    <s v="Mobile SOM"/>
    <s v="Asset Down Count"/>
    <s v="Metric"/>
    <s v="Cloud IO &lt;35 days and &gt;35 days"/>
    <s v="Testing Passed"/>
    <s v="Testing Passed"/>
    <s v="Testing Passed"/>
    <s v="Testing Passed"/>
    <s v="Testing Passed"/>
    <s v="Testing Passed"/>
    <s v="In Progress"/>
    <d v="2023-02-28T00:00:00"/>
    <x v="2"/>
    <m/>
  </r>
  <r>
    <s v="R1"/>
    <s v="R1-3"/>
    <s v="CDA"/>
    <s v="CDA-ME-39"/>
    <s v="Mobile Equipment Avail."/>
    <s v="Mobile SOM"/>
    <s v="Asset Event Count"/>
    <s v="Metric"/>
    <s v="Cloud IO &lt;35 days and &gt;35 days"/>
    <s v="Testing Passed"/>
    <s v="Testing Passed"/>
    <s v="Testing Passed"/>
    <s v="Testing Passed"/>
    <s v="Testing Passed"/>
    <s v="Testing Passed"/>
    <s v="In Progress"/>
    <d v="2023-02-28T00:00:00"/>
    <x v="2"/>
    <m/>
  </r>
  <r>
    <s v="R1"/>
    <s v="R1-3"/>
    <s v="CDA"/>
    <s v="CDA-ME-40"/>
    <s v="Mobile Equipment Avail."/>
    <s v="Mobile SOM"/>
    <s v="Asset Failure Count"/>
    <s v="Metric"/>
    <s v="Cloud IO &lt;35 days and &gt;35 days"/>
    <s v="Testing Passed"/>
    <s v="Testing Passed"/>
    <s v="Testing Passed"/>
    <s v="Testing Passed"/>
    <s v="Testing Passed"/>
    <s v="Testing Passed"/>
    <s v="In Progress"/>
    <d v="2023-02-28T00:00:00"/>
    <x v="2"/>
    <m/>
  </r>
  <r>
    <s v="R1"/>
    <s v="R1-3"/>
    <s v="CDA"/>
    <s v="CDA-ME-41"/>
    <s v="Mobile Equipment Avail."/>
    <s v="Mobile SOM"/>
    <s v="FMS Total Active Maintenance Hours (Actual)"/>
    <s v="Metric"/>
    <s v="Cloud IO &lt;35 days and &gt;35 days"/>
    <s v="Testing Passed"/>
    <s v="Testing Passed"/>
    <s v="Testing Passed"/>
    <s v="Testing Passed"/>
    <s v="Testing Passed"/>
    <s v="Testing Passed"/>
    <s v="In Progress"/>
    <d v="2023-02-28T00:00:00"/>
    <x v="2"/>
    <m/>
  </r>
  <r>
    <s v="R1"/>
    <s v="R1-3"/>
    <s v="CDA"/>
    <s v="CDA-ME-42"/>
    <s v="Mobile Equipment Avail."/>
    <s v="Mobile SOM"/>
    <s v="FMS Total Available Time (Actual)"/>
    <s v="Metric"/>
    <s v="Cloud IO &lt;35 days and &gt;35 days"/>
    <s v="Testing Passed"/>
    <s v="Testing Passed"/>
    <s v="Testing Passed"/>
    <s v="Testing Passed"/>
    <s v="Testing Passed"/>
    <s v="Testing Passed"/>
    <s v="In Progress"/>
    <d v="2023-02-28T00:00:00"/>
    <x v="2"/>
    <m/>
  </r>
  <r>
    <s v="R1"/>
    <s v="R1-3"/>
    <s v="CDA"/>
    <s v="CDA-ME-43"/>
    <s v="Mobile Equipment Avail."/>
    <s v="Mobile SOM"/>
    <s v="FMS Total Excluded Calendar Hours (Actual)"/>
    <s v="Metric"/>
    <s v="Cloud IO &lt;35 days and &gt;35 days"/>
    <s v="Testing Passed"/>
    <s v="Testing Passed"/>
    <s v="Testing Passed"/>
    <s v="Testing Passed"/>
    <s v="Testing Passed"/>
    <s v="Testing Passed"/>
    <s v="In Progress"/>
    <d v="2023-02-28T00:00:00"/>
    <x v="2"/>
    <m/>
  </r>
  <r>
    <s v="R1"/>
    <s v="R1-3"/>
    <s v="CDA"/>
    <s v="CDA-ME-44"/>
    <s v="Mobile Equipment Avail."/>
    <s v="Mobile SOM"/>
    <s v="FMS Total Maintenance Delay Hours (Actual)"/>
    <s v="Metric"/>
    <s v="Cloud IO &lt;35 days and &gt;35 days"/>
    <s v="Testing Passed"/>
    <s v="Testing Passed"/>
    <s v="Testing Passed"/>
    <s v="Testing Passed"/>
    <s v="Testing Passed"/>
    <s v="Testing Passed"/>
    <s v="In Progress"/>
    <d v="2023-02-28T00:00:00"/>
    <x v="2"/>
    <m/>
  </r>
  <r>
    <s v="R1"/>
    <s v="R1-3"/>
    <s v="CDA"/>
    <s v="CDA-ME-45"/>
    <s v="Mobile Equipment Avail."/>
    <s v="Mobile SOM"/>
    <s v="FMS Total Maintenance Hours (Actual)"/>
    <s v="Metric"/>
    <s v="Cloud IO &lt;35 days and &gt;35 days"/>
    <s v="Testing Passed"/>
    <s v="Testing Passed"/>
    <s v="Testing Passed"/>
    <s v="Testing Passed"/>
    <s v="Testing Passed"/>
    <s v="Testing Passed"/>
    <s v="In Progress"/>
    <d v="2023-02-28T00:00:00"/>
    <x v="2"/>
    <m/>
  </r>
  <r>
    <s v="R1"/>
    <s v="R1-3"/>
    <s v="CDA"/>
    <s v="CDA-ME-46"/>
    <s v="Mobile Equipment Avail."/>
    <s v="Mobile SOM"/>
    <s v="FMS Total Operational Delay Hours (Actual)"/>
    <s v="Metric"/>
    <s v="Cloud IO &lt;35 days and &gt;35 days"/>
    <s v="Testing Passed"/>
    <s v="Testing Passed"/>
    <s v="Testing Passed"/>
    <s v="Testing Passed"/>
    <s v="Testing Passed"/>
    <s v="Testing Passed"/>
    <s v="In Progress"/>
    <d v="2023-02-28T00:00:00"/>
    <x v="2"/>
    <m/>
  </r>
  <r>
    <s v="R1"/>
    <s v="R1-3"/>
    <s v="CDA"/>
    <s v="CDA-ME-47"/>
    <s v="Mobile Equipment Avail."/>
    <s v="Mobile SOM"/>
    <s v="FMS Total Production Time (Hours) (Actual)"/>
    <s v="Metric"/>
    <s v="Cloud IO &lt;35 days and &gt;35 days"/>
    <s v="Testing Passed"/>
    <s v="Testing Passed"/>
    <s v="Testing Passed"/>
    <s v="Testing Passed"/>
    <s v="Testing Passed"/>
    <s v="Testing Passed"/>
    <s v="In Progress"/>
    <d v="2023-02-28T00:00:00"/>
    <x v="2"/>
    <m/>
  </r>
  <r>
    <s v="R1"/>
    <s v="R1-3"/>
    <s v="CDA"/>
    <s v="CDA-ME-48"/>
    <s v="Mobile Equipment Avail."/>
    <s v="Mobile SOM"/>
    <s v="FMS Total Standby Hours (Actual)"/>
    <s v="Metric"/>
    <s v="Cloud IO &lt;35 days and &gt;35 days"/>
    <s v="Testing Passed"/>
    <s v="Testing Passed"/>
    <s v="Testing Passed"/>
    <s v="Testing Passed"/>
    <s v="Testing Passed"/>
    <s v="Testing Passed"/>
    <s v="In Progress"/>
    <d v="2023-02-28T00:00:00"/>
    <x v="2"/>
    <m/>
  </r>
  <r>
    <s v="R1"/>
    <s v="R1-3"/>
    <s v="CDA"/>
    <s v="CDA-ME-49"/>
    <s v="Mobile Equipment Avail."/>
    <s v="Mobile SOM"/>
    <s v="FMS Total Utilized Time (Actual)"/>
    <s v="Metric"/>
    <s v="Cloud IO &lt;35 days and &gt;35 days"/>
    <s v="Testing Passed"/>
    <s v="Testing Passed"/>
    <s v="Testing Passed"/>
    <s v="Testing Passed"/>
    <s v="Testing Passed"/>
    <s v="Testing Passed"/>
    <s v="In Progress"/>
    <d v="2023-02-28T00:00:00"/>
    <x v="2"/>
    <m/>
  </r>
  <r>
    <s v="R2"/>
    <s v="R1-3"/>
    <s v="HVC"/>
    <s v="HVC-WO-1"/>
    <s v="Work Order"/>
    <s v="Work Order"/>
    <s v="Scheduled Maintenance WO Hours - Mill"/>
    <s v="Metric"/>
    <s v="JDE (Maintenance)"/>
    <s v="Testing Passed"/>
    <s v="Testing Passed"/>
    <s v="Testing Passed"/>
    <s v="Testing Passed"/>
    <s v="Testing Passed"/>
    <s v="Testing Passed"/>
    <s v="Testing Passed"/>
    <d v="2022-12-08T00:00:00"/>
    <x v="3"/>
    <s v="In Production"/>
  </r>
  <r>
    <s v="R2"/>
    <s v="R1-3"/>
    <s v="HVC"/>
    <s v="HVC-WO-2"/>
    <s v="Work Order"/>
    <s v="Work Order"/>
    <s v="Scheduled Maintenance WO Hours Completed  - Mill"/>
    <s v="Metric"/>
    <s v="JDE (Maintenance)"/>
    <s v="Testing Passed"/>
    <s v="Testing Passed"/>
    <s v="Testing Passed"/>
    <s v="Testing Passed"/>
    <s v="Testing Passed"/>
    <s v="Testing Passed"/>
    <s v="In Progress"/>
    <d v="2023-02-28T00:00:00"/>
    <x v="2"/>
    <m/>
  </r>
  <r>
    <s v="R2"/>
    <s v="R1-3"/>
    <s v="HVC"/>
    <s v="HVC-WO-3"/>
    <s v="Work Order"/>
    <s v="Work Order"/>
    <s v="Non-scheduled Maintenance WO Hours Completed  - Mill"/>
    <s v="Metric"/>
    <s v="JDE (Maintenance)"/>
    <s v="Testing Passed"/>
    <s v="Testing Passed"/>
    <s v="Testing Passed"/>
    <s v="Testing Passed"/>
    <s v="Testing Passed"/>
    <s v="Testing Passed"/>
    <s v="In Progress"/>
    <d v="2023-02-28T00:00:00"/>
    <x v="2"/>
    <m/>
  </r>
  <r>
    <s v="R2"/>
    <s v="R1-3"/>
    <s v="HVC"/>
    <s v="HVC-WO-4"/>
    <s v="Work Order"/>
    <s v="Work Order"/>
    <s v="# PMs Scheduled  - Mill"/>
    <s v="Metric"/>
    <s v="JDE (Maintenance)"/>
    <s v="Testing Passed"/>
    <s v="Testing Passed"/>
    <s v="Testing Passed"/>
    <s v="Testing Passed"/>
    <s v="Testing Passed"/>
    <s v="Testing Passed"/>
    <s v="In Progress"/>
    <d v="2023-02-28T00:00:00"/>
    <x v="2"/>
    <m/>
  </r>
  <r>
    <s v="R2"/>
    <s v="R1-3"/>
    <s v="HVC"/>
    <s v="HVC-WO-5"/>
    <s v="Work Order"/>
    <s v="Work Order"/>
    <s v="# PMs Completed as Scheduled  - Mill"/>
    <s v="Metric"/>
    <s v="JDE (Maintenance)"/>
    <s v="Testing Passed"/>
    <s v="Testing Passed"/>
    <s v="Testing Passed"/>
    <s v="Testing Passed"/>
    <s v="Testing Passed"/>
    <s v="Testing Passed"/>
    <s v="In Progress"/>
    <d v="2023-02-28T00:00:00"/>
    <x v="2"/>
    <m/>
  </r>
  <r>
    <s v="R2"/>
    <s v="R1-3"/>
    <s v="HVC"/>
    <s v="HVC-WO-6"/>
    <s v="Work Order"/>
    <s v="Work Order"/>
    <s v="# Total Maintenance WO Completed  - Mill"/>
    <s v="Metric"/>
    <s v="JDE (Maintenance)"/>
    <s v="Testing Passed"/>
    <s v="Testing Passed"/>
    <s v="Testing Passed"/>
    <s v="Testing Passed"/>
    <s v="Testing Passed"/>
    <s v="Testing Passed"/>
    <s v="In Progress"/>
    <d v="2023-02-28T00:00:00"/>
    <x v="2"/>
    <m/>
  </r>
  <r>
    <s v="R2"/>
    <s v="R1-3"/>
    <s v="HVC"/>
    <s v="HVC-WO-7"/>
    <s v="Work Order"/>
    <s v="Work Order"/>
    <s v="# Scheduled Maintenance WO  - Mill"/>
    <s v="Metric"/>
    <s v="JDE (Maintenance)"/>
    <s v="Testing Passed"/>
    <s v="Testing Passed"/>
    <s v="Testing Passed"/>
    <s v="Testing Passed"/>
    <s v="Testing Passed"/>
    <s v="Testing Passed"/>
    <s v="In Progress"/>
    <d v="2023-02-28T00:00:00"/>
    <x v="2"/>
    <m/>
  </r>
  <r>
    <s v="R2"/>
    <s v="R1-3"/>
    <s v="HVC"/>
    <s v="HVC-WO-8"/>
    <s v="Work Order"/>
    <s v="Work Order"/>
    <s v="# Scheduled Maintenance WO Completed  - Mill"/>
    <s v="Metric"/>
    <s v="JDE (Maintenance)"/>
    <s v="Testing Passed"/>
    <s v="Testing Passed"/>
    <s v="Testing Passed"/>
    <s v="Testing Passed"/>
    <s v="Testing Passed"/>
    <s v="Testing Passed"/>
    <s v="In Progress"/>
    <d v="2023-02-28T00:00:00"/>
    <x v="2"/>
    <m/>
  </r>
  <r>
    <s v="R2"/>
    <s v="R1-3"/>
    <s v="HVC"/>
    <s v="HVC-WO-9"/>
    <s v="Work Order"/>
    <s v="Work Order"/>
    <s v="# Non-scheduled Maintenance WO Completed  - Mill"/>
    <s v="Metric"/>
    <s v="JDE (Maintenance)"/>
    <s v="Testing Passed"/>
    <s v="Testing Passed"/>
    <s v="Testing Passed"/>
    <s v="Testing Passed"/>
    <s v="Testing Passed"/>
    <s v="Testing Passed"/>
    <s v="In Progress"/>
    <d v="2023-02-28T00:00:00"/>
    <x v="2"/>
    <m/>
  </r>
  <r>
    <s v="R2"/>
    <s v="R1-3"/>
    <s v="HVC"/>
    <s v="HVC-WO-71"/>
    <s v="Compliance"/>
    <s v="Compliance"/>
    <s v="Break-in Ratio (duration) - Mill"/>
    <s v="KPI"/>
    <s v="JDE (Maintenance)"/>
    <s v="Testing Passed"/>
    <s v="Testing Passed"/>
    <s v="Testing Passed"/>
    <s v="Testing Passed"/>
    <s v="Testing Passed"/>
    <s v="Testing Passed"/>
    <s v="Testing Passed"/>
    <d v="2022-12-08T00:00:00"/>
    <x v="3"/>
    <s v="In Production"/>
  </r>
  <r>
    <s v="R2"/>
    <s v="R1-3"/>
    <s v="HVC"/>
    <s v="HVC-WO-76"/>
    <s v="Compliance"/>
    <s v="Compliance"/>
    <s v="PM Schedule Compliance (By Duration) - Mill"/>
    <s v="KPI"/>
    <s v="JDE (Maintenance)"/>
    <s v="Testing Passed"/>
    <s v="Testing Passed"/>
    <s v="Testing Passed"/>
    <s v="Testing Passed"/>
    <s v="Testing Passed"/>
    <s v="Testing Passed"/>
    <s v="Testing Passed"/>
    <d v="2022-12-08T00:00:00"/>
    <x v="3"/>
    <s v="In Production"/>
  </r>
  <r>
    <s v="R2"/>
    <s v="R1-3"/>
    <s v="HVC"/>
    <s v="HVC-WO-77"/>
    <s v="Compliance"/>
    <s v="Compliance"/>
    <s v="PM Schedule Compliance (By Work Order Count)  - Mill"/>
    <s v="KPI"/>
    <s v="JDE (Maintenance)"/>
    <s v="Testing Passed"/>
    <s v="Testing Passed"/>
    <s v="Testing Passed"/>
    <s v="Testing Passed"/>
    <s v="Testing Passed"/>
    <s v="Testing Passed"/>
    <s v="In Progress"/>
    <d v="2023-02-28T00:00:00"/>
    <x v="2"/>
    <m/>
  </r>
  <r>
    <s v="R2"/>
    <s v="R1-3"/>
    <s v="HVC"/>
    <s v="HVC-WO-78"/>
    <s v="Compliance"/>
    <s v="Compliance"/>
    <s v="Schedule Compliance (By Duration) - Mill"/>
    <s v="KPI"/>
    <s v="JDE (Maintenance)"/>
    <s v="Testing Passed"/>
    <s v="Testing Passed"/>
    <s v="Testing Passed"/>
    <s v="Testing Passed"/>
    <s v="Testing Passed"/>
    <s v="Testing Passed"/>
    <s v="Testing Passed"/>
    <d v="2022-12-08T00:00:00"/>
    <x v="3"/>
    <s v="In Production"/>
  </r>
  <r>
    <s v="R2"/>
    <s v="R1-3"/>
    <s v="HVC"/>
    <s v="HVC-WO-79"/>
    <s v="Compliance"/>
    <s v="Compliance"/>
    <s v="Schedule Compliance (By Work Order Count) - Mill"/>
    <s v="KPI"/>
    <s v="JDE (Maintenance)"/>
    <s v="Testing Passed"/>
    <s v="Testing Passed"/>
    <s v="Testing Passed"/>
    <s v="Testing Passed"/>
    <s v="Testing Passed"/>
    <s v="Testing Passed"/>
    <s v="Testing Passed"/>
    <d v="2022-12-08T00:00:00"/>
    <x v="3"/>
    <s v="In Production"/>
  </r>
  <r>
    <s v="R2"/>
    <s v="R1-3"/>
    <s v="HVC"/>
    <s v="HVC-WO-80"/>
    <s v="Compliance"/>
    <s v="Compliance"/>
    <s v="Schedule Load (Actual) - Mill"/>
    <s v="KPI"/>
    <s v="JDE (Maintenance)"/>
    <s v="Testing Passed"/>
    <s v="Testing Passed"/>
    <s v="Testing Passed"/>
    <s v="Testing Passed"/>
    <s v="Testing Passed"/>
    <s v="Testing Passed"/>
    <s v="Deferred"/>
    <m/>
    <x v="0"/>
    <s v="Deferred to future release"/>
  </r>
  <r>
    <s v="R2"/>
    <s v="R1-3"/>
    <s v="HVC"/>
    <s v="HVC-WO-83"/>
    <s v="Compliance"/>
    <s v="Compliance"/>
    <s v="Total Break-In Hours (Actual) - Mill"/>
    <s v="Metric"/>
    <s v="JDE (Maintenance)"/>
    <s v="Testing Passed"/>
    <s v="Testing Passed"/>
    <s v="Testing Passed"/>
    <s v="Testing Passed"/>
    <s v="Testing Passed"/>
    <s v="Testing Passed"/>
    <s v="Testing Passed"/>
    <d v="2022-12-08T00:00:00"/>
    <x v="3"/>
    <s v="In Production"/>
  </r>
  <r>
    <s v="R2"/>
    <s v="R1-3"/>
    <s v="HVC"/>
    <s v="HVC-WO-85"/>
    <s v="Compliance"/>
    <s v="Compliance"/>
    <s v="Total Distinct Work Order Count - Mill"/>
    <s v="Metric"/>
    <s v="JDE (Maintenance)"/>
    <s v="Testing Passed"/>
    <s v="Testing Passed"/>
    <s v="Testing Passed"/>
    <s v="Testing Passed"/>
    <s v="Testing Passed"/>
    <s v="Testing Passed"/>
    <s v="Testing Passed"/>
    <d v="2022-12-08T00:00:00"/>
    <x v="3"/>
    <s v="In Production"/>
  </r>
  <r>
    <s v="R2"/>
    <s v="R1-3"/>
    <s v="HVC"/>
    <s v="HVC-WO-86"/>
    <s v="Compliance"/>
    <s v="Compliance"/>
    <s v="Total Hours (Actual) - Mill"/>
    <s v="Metric"/>
    <s v="JDE (Maintenance)"/>
    <s v="Testing Passed"/>
    <s v="Testing Passed"/>
    <s v="Testing Passed"/>
    <s v="Testing Passed"/>
    <s v="Testing Passed"/>
    <s v="Testing Passed"/>
    <s v="Testing Passed"/>
    <d v="2022-12-08T00:00:00"/>
    <x v="3"/>
    <s v="In Production"/>
  </r>
  <r>
    <s v="R2"/>
    <s v="R1-3"/>
    <s v="HVC"/>
    <s v="HVC-WO-88"/>
    <s v="Compliance"/>
    <s v="Compliance"/>
    <s v="Total Hours (Scheduled) - Mill"/>
    <s v="Metric"/>
    <s v="JDE (Maintenance)"/>
    <s v="Testing Passed"/>
    <s v="Testing Passed"/>
    <s v="Testing Passed"/>
    <s v="Testing Passed"/>
    <s v="Testing Passed"/>
    <s v="Testing Passed"/>
    <s v="Testing Passed"/>
    <d v="2022-12-08T00:00:00"/>
    <x v="3"/>
    <s v="In Production"/>
  </r>
  <r>
    <s v="R2"/>
    <s v="R1-3"/>
    <s v="HVC"/>
    <s v="HVC-WO-97"/>
    <s v="Compliance"/>
    <s v="Compliance"/>
    <s v="Total Non Break-In Hours (Actual) - Mill"/>
    <s v="Metric"/>
    <s v="JDE (Maintenance)"/>
    <s v="Testing Passed"/>
    <s v="Testing Passed"/>
    <s v="Testing Passed"/>
    <s v="Testing Passed"/>
    <s v="Testing Passed"/>
    <s v="Testing Passed"/>
    <s v="Testing Passed"/>
    <d v="2022-12-08T00:00:00"/>
    <x v="3"/>
    <s v="In Production"/>
  </r>
  <r>
    <s v="R2"/>
    <s v="R1-3"/>
    <s v="HVC"/>
    <s v="HVC-WO-98"/>
    <s v="Compliance"/>
    <s v="Compliance"/>
    <s v="Total Non Break-In PM Hours (Actual) - Mill"/>
    <s v="Metric"/>
    <s v="JDE (Maintenance)"/>
    <s v="Testing Passed"/>
    <s v="Testing Passed"/>
    <s v="Testing Passed"/>
    <s v="Testing Passed"/>
    <s v="Testing Passed"/>
    <s v="Testing Passed"/>
    <s v="Testing Passed"/>
    <d v="2022-12-08T00:00:00"/>
    <x v="3"/>
    <s v="In Production"/>
  </r>
  <r>
    <s v="R2"/>
    <s v="R1-3"/>
    <s v="HVC"/>
    <s v="HVC-WO-99"/>
    <s v="Compliance"/>
    <s v="Compliance"/>
    <s v="Total PM Hours (Scheduled) - Mill"/>
    <s v="Metric"/>
    <s v="JDE (Maintenance)"/>
    <s v="Testing Passed"/>
    <s v="Testing Passed"/>
    <s v="Testing Passed"/>
    <s v="Testing Passed"/>
    <s v="Testing Passed"/>
    <s v="Testing Passed"/>
    <s v="Testing Passed"/>
    <d v="2022-12-08T00:00:00"/>
    <x v="3"/>
    <s v="In Production"/>
  </r>
  <r>
    <s v="R2"/>
    <s v="R1-3"/>
    <s v="HVC"/>
    <s v="HVC-WO-103"/>
    <s v="Compliance"/>
    <s v="Compliance"/>
    <s v="Total Work Order Count - Mill"/>
    <s v="Metric"/>
    <s v="JDE (Maintenance)"/>
    <s v="Testing Passed"/>
    <s v="Testing Passed"/>
    <s v="Testing Passed"/>
    <s v="Testing Passed"/>
    <s v="Testing Passed"/>
    <s v="Testing Passed"/>
    <s v="Testing Passed"/>
    <d v="2022-12-08T00:00:00"/>
    <x v="3"/>
    <s v="In Production"/>
  </r>
  <r>
    <s v="R2"/>
    <s v="R1-3"/>
    <s v="RDM"/>
    <s v="RDM-WO/C-45"/>
    <s v="Compliance"/>
    <s v="Compliance"/>
    <s v="Total Hours (Actual) - Mine"/>
    <s v="Metric"/>
    <s v="GenCID"/>
    <s v="Testing Passed"/>
    <s v="Testing Passed"/>
    <s v="Testing Passed"/>
    <s v="Testing Passed"/>
    <s v="Testing Passed"/>
    <s v="Testing Passed"/>
    <s v="Testing Passed"/>
    <m/>
    <x v="4"/>
    <s v="In Production"/>
  </r>
  <r>
    <s v="R2"/>
    <s v="R1-3"/>
    <s v="RDM"/>
    <s v="RDM-WO/C-86"/>
    <s v="Compliance"/>
    <s v="Compliance"/>
    <s v="Total Hours (Actual) - Mill"/>
    <s v="Metric"/>
    <s v="GenCID"/>
    <s v="Testing Passed"/>
    <s v="Testing Passed"/>
    <s v="Testing Passed"/>
    <s v="Testing Passed"/>
    <s v="Testing Passed"/>
    <s v="Testing Passed"/>
    <s v="Testing Passed"/>
    <m/>
    <x v="4"/>
    <s v="In Production"/>
  </r>
  <r>
    <s v="R3"/>
    <s v="R1-3"/>
    <s v="HVC"/>
    <s v="HVC-PL-30"/>
    <s v="Plant"/>
    <s v="Plant Assay"/>
    <s v="Copper Tails Grade (Zinc Tails Grade)"/>
    <s v="Metric"/>
    <s v="PARCview"/>
    <s v="Testing Passed"/>
    <s v="Testing Passed"/>
    <s v="Testing Passed"/>
    <s v="Testing Passed"/>
    <s v="Testing Passed"/>
    <s v="Testing Passed"/>
    <s v="Testing Passed"/>
    <d v="2023-02-28T00:00:00"/>
    <x v="2"/>
    <m/>
  </r>
  <r>
    <s v="R3"/>
    <s v="R1-3"/>
    <s v="HVC"/>
    <s v="HVC-PL-31"/>
    <s v="Plant"/>
    <s v="Plant Assay"/>
    <s v="Copper Conc Produced (Zinc Conc Produced)"/>
    <s v="Metric"/>
    <s v="PARCview"/>
    <s v="Testing Passed"/>
    <s v="Testing Passed"/>
    <s v="Testing Passed"/>
    <s v="Testing Passed"/>
    <s v="Testing Passed"/>
    <s v="Testing Passed"/>
    <s v="Testing Passed"/>
    <d v="2023-02-28T00:00:00"/>
    <x v="2"/>
    <m/>
  </r>
  <r>
    <s v="R3"/>
    <s v="R1-3"/>
    <s v="HVC"/>
    <s v="HVC-PL-32"/>
    <s v="Plant"/>
    <s v="Plant Assay"/>
    <s v="Copper Contained in Cu Conc (Zinc Contained in Zinc Conc)"/>
    <s v="Metric"/>
    <s v="PARCview"/>
    <s v="Testing Passed"/>
    <s v="Testing Passed"/>
    <s v="Testing Passed"/>
    <s v="Testing Passed"/>
    <s v="Testing Passed"/>
    <s v="Testing Passed"/>
    <s v="Testing Passed"/>
    <d v="2023-02-28T00:00:00"/>
    <x v="2"/>
    <m/>
  </r>
  <r>
    <s v="R3"/>
    <s v="R1-3"/>
    <s v="HVC"/>
    <s v="HVC-PL-33"/>
    <s v="Plant"/>
    <s v="Plant Assay"/>
    <s v="Copper Conc Mo Grade \ Zinc Con Pb Grade"/>
    <s v="Metric"/>
    <s v="PARCview"/>
    <s v="Testing Passed"/>
    <s v="Testing Passed"/>
    <s v="Testing Passed"/>
    <s v="Testing Passed"/>
    <s v="Testing Passed"/>
    <s v="Testing Passed"/>
    <s v="Testing Passed"/>
    <d v="2023-02-28T00:00:00"/>
    <x v="2"/>
    <m/>
  </r>
  <r>
    <s v="R3"/>
    <s v="R1-3"/>
    <s v="HVC"/>
    <s v="HVC-PL-34"/>
    <s v="Plant"/>
    <s v="Plant Assay"/>
    <s v="Copper Conc Insol Grade \ Zinc Conc. Ag Grade"/>
    <s v="Metric"/>
    <s v="PARCview"/>
    <s v="Data Source is changing"/>
    <s v="Data Source is changing"/>
    <m/>
    <m/>
    <m/>
    <m/>
    <m/>
    <m/>
    <x v="0"/>
    <s v="HVC is updating their tags so once complete this can be retested (Two week outage with the site), it will be tested after the Source system is replaced at the HVC site."/>
  </r>
  <r>
    <s v="R3"/>
    <s v="R1-3"/>
    <s v="HVC"/>
    <s v="HVC-PL-35"/>
    <s v="Plant"/>
    <s v="Plant Production Metrics"/>
    <s v="Plant Yield (Adjusted) "/>
    <s v="Metric"/>
    <s v="PARCview"/>
    <s v="Testing Passed"/>
    <s v="Testing Passed"/>
    <s v="Testing Passed"/>
    <s v="Testing Passed"/>
    <s v="Testing Passed"/>
    <s v="Testing Passed"/>
    <s v="Testing Passed"/>
    <d v="2023-02-28T00:00:00"/>
    <x v="2"/>
    <m/>
  </r>
  <r>
    <s v="R3"/>
    <s v="R1-3"/>
    <s v="HVC"/>
    <s v="HVC-PL-38"/>
    <s v="Plant"/>
    <s v="Plant Production Metrics"/>
    <s v="Total Metal (Adjusted)"/>
    <s v="Metric"/>
    <s v="PARCview"/>
    <s v="Testing Passed"/>
    <s v="Testing Passed"/>
    <s v="Testing Passed"/>
    <s v="Testing Passed"/>
    <s v="Testing Passed"/>
    <s v="Testing Passed"/>
    <s v="Testing Passed"/>
    <d v="2023-02-28T00:00:00"/>
    <x v="2"/>
    <m/>
  </r>
  <r>
    <s v="R3"/>
    <s v="R1-3"/>
    <s v="HVC"/>
    <s v="HVC-PL-40"/>
    <s v="Plant"/>
    <s v="Plant Production Metrics"/>
    <s v="Total ore (Adjusted)"/>
    <s v="Metric"/>
    <s v="PARCview"/>
    <s v="Testing Passed"/>
    <s v="Testing Passed"/>
    <s v="Testing Passed"/>
    <s v="Testing Passed"/>
    <s v="Testing Passed"/>
    <s v="Testing Passed"/>
    <s v="Testing Passed"/>
    <d v="2023-02-28T00:00:00"/>
    <x v="2"/>
    <m/>
  </r>
  <r>
    <s v="R2"/>
    <s v="R1-3"/>
    <s v="RDM"/>
    <s v="RDM-WO/C-4"/>
    <s v="Work Order"/>
    <s v="Work Order"/>
    <s v="# PMs Scheduled  - Mill"/>
    <s v="Metric"/>
    <s v="GenCID"/>
    <s v="Testing Passed"/>
    <s v="Testing Passed"/>
    <s v="Testing Passed"/>
    <s v="Testing Passed"/>
    <s v="Testing Passed"/>
    <s v="Testing Passed"/>
    <s v="Testing Passed"/>
    <m/>
    <x v="4"/>
    <s v="In Production"/>
  </r>
  <r>
    <s v="R2"/>
    <s v="R1-3"/>
    <s v="RDM"/>
    <s v="RDM-WO/C-6"/>
    <s v="Work Order"/>
    <s v="Work Order"/>
    <s v="# Total Maintenance WO Completed  - Mill"/>
    <s v="Metric"/>
    <s v="GenCID"/>
    <s v="Testing Passed"/>
    <s v="Testing Passed"/>
    <s v="Testing Passed"/>
    <s v="Testing Passed"/>
    <s v="Testing Passed"/>
    <s v="Testing Passed"/>
    <s v="Testing Passed"/>
    <m/>
    <x v="4"/>
    <s v="In Production"/>
  </r>
  <r>
    <s v="R2"/>
    <s v="R1-3"/>
    <s v="RDM"/>
    <s v="RDM-WO/C-7"/>
    <s v="Work Order"/>
    <s v="Work Order"/>
    <s v="# Scheduled Maintenance WO  - Mill"/>
    <s v="Metric"/>
    <s v="GenCID"/>
    <s v="Testing Passed"/>
    <s v="Testing Passed"/>
    <s v="Testing Passed"/>
    <s v="Testing Passed"/>
    <s v="Testing Passed"/>
    <s v="Testing Passed"/>
    <s v="Testing Passed"/>
    <m/>
    <x v="4"/>
    <s v="In Production"/>
  </r>
  <r>
    <s v="R2"/>
    <s v="R1-3"/>
    <s v="RDM"/>
    <s v="RDM-WO/C-8"/>
    <s v="Work Order"/>
    <s v="Work Order"/>
    <s v="# Scheduled Maintenance WO Completed  - Mill"/>
    <s v="Metric"/>
    <s v="GenCID"/>
    <s v="Remove"/>
    <s v="Remove"/>
    <s v="Remove"/>
    <s v="Remove"/>
    <s v="Remove"/>
    <s v="Remove"/>
    <s v="Remove"/>
    <m/>
    <x v="0"/>
    <s v="Source data issue (excel is part of the data required and cannot be ingested).  Moving to the backlog to remove from R1-3 deployment will be delivered in a future release.  # Scheduled Maintenance WO Completed is blank because this needed to be created in conjunction with a spreadsheet as a source to get weekly schedule which is not available from the source system. You are right to see data for #scheduled maintenance WO and #total maintenance WO completed as those are the count of work orders in scheduled and completed statuses respectively. The combination of both does not give #scheduled maintenance WO completed as this kpi is for work orders that are completed as scheduled, and since we don’t have spreadsheets ingested, this is blank."/>
  </r>
  <r>
    <s v="R2"/>
    <s v="R1-3"/>
    <s v="RDM"/>
    <s v="RDM-WO/C-13"/>
    <s v="Work Order"/>
    <s v="Work Order"/>
    <s v="# PMs Scheduled - Mine"/>
    <s v="Metric"/>
    <s v="GenCID"/>
    <s v="Testing Passed"/>
    <s v="Testing Passed"/>
    <s v="Testing Passed"/>
    <s v="Testing Passed"/>
    <s v="Testing Passed"/>
    <s v="Testing Passed"/>
    <s v="Testing Passed"/>
    <m/>
    <x v="4"/>
    <s v="In Production"/>
  </r>
  <r>
    <s v="R2"/>
    <s v="R1-3"/>
    <s v="RDM"/>
    <s v="RDM-WO/C-15"/>
    <s v="Work Order"/>
    <s v="Work Order"/>
    <s v="# Total Maintenance WO Completed - Mine"/>
    <s v="Metric"/>
    <s v="GenCID"/>
    <s v="Testing Passed"/>
    <s v="Testing Passed"/>
    <s v="Testing Passed"/>
    <s v="Testing Passed"/>
    <s v="Testing Passed"/>
    <s v="Testing Passed"/>
    <s v="Testing Passed"/>
    <m/>
    <x v="4"/>
    <s v="In Production"/>
  </r>
  <r>
    <s v="R2"/>
    <s v="R1-3"/>
    <s v="RDM"/>
    <s v="RDM-WO/C-16"/>
    <s v="Work Order"/>
    <s v="Work Order"/>
    <s v="# Scheduled Maintenance WO - Mine"/>
    <s v="Metric"/>
    <s v="GenCID"/>
    <s v="Testing Passed"/>
    <s v="Testing Passed"/>
    <s v="Testing Passed"/>
    <s v="Testing Passed"/>
    <s v="Testing Passed"/>
    <s v="Testing Passed"/>
    <s v="Testing Passed"/>
    <m/>
    <x v="4"/>
    <s v="In Production"/>
  </r>
  <r>
    <s v="R2"/>
    <s v="R1-3"/>
    <s v="RDM"/>
    <s v="RDM-WO/C-17"/>
    <s v="Work Order"/>
    <s v="Work Order"/>
    <s v="# Scheduled Maintenance WO Completed - Mine"/>
    <s v="Metric"/>
    <s v="GenCID"/>
    <s v="Remove"/>
    <s v="Remove"/>
    <s v="Remove"/>
    <s v="Remove"/>
    <s v="Remove"/>
    <s v="Remove"/>
    <s v="Remove"/>
    <m/>
    <x v="0"/>
    <s v="Source data issue (excel is part of the data required and cannot be ingested).  Moving to the backlog to remove from R1-3 deployment will be delivered in a future release.  # Scheduled Maintenance WO Completed is blank because this needed to be created in conjunction with a spreadsheet as a source to get weekly schedule which is not available from the source system. You are right to see data for #scheduled maintenance WO and #total maintenance WO completed as those are the count of work orders in scheduled and completed statuses respectively. The combination of both does not give #scheduled maintenance WO completed as this kpi is for work orders that are completed as scheduled, and since we don’t have spreadsheets ingested, this is blank."/>
  </r>
  <r>
    <s v="R2"/>
    <s v="R1-3"/>
    <s v="RDM"/>
    <s v="RDM-WO/C-44"/>
    <s v="Compliance"/>
    <s v="Compliance"/>
    <s v="Total Distinct Work Order Count - Mine"/>
    <s v="Metric"/>
    <s v="GenCID"/>
    <s v="Testing Passed"/>
    <s v="Testing Passed"/>
    <s v="Testing Passed"/>
    <s v="Testing Passed"/>
    <s v="Testing Passed"/>
    <s v="Testing Passed"/>
    <s v="Testing Passed"/>
    <m/>
    <x v="4"/>
    <s v="In Production"/>
  </r>
  <r>
    <s v="R2"/>
    <s v="R1-3"/>
    <s v="RDM"/>
    <s v="RDM-WO/C-62"/>
    <s v="Compliance"/>
    <s v="Compliance"/>
    <s v="Total Work Order Count - Mine"/>
    <s v="Metric"/>
    <s v="GenCID"/>
    <s v="Testing Passed"/>
    <s v="Testing Passed"/>
    <s v="Testing Passed"/>
    <s v="Testing Passed"/>
    <s v="Testing Passed"/>
    <s v="Testing Passed"/>
    <s v="Testing Passed"/>
    <m/>
    <x v="4"/>
    <s v="In Production"/>
  </r>
  <r>
    <s v="R2"/>
    <s v="R1-3"/>
    <s v="RDM"/>
    <s v="RDM-WO/C-85"/>
    <s v="Compliance"/>
    <s v="Compliance"/>
    <s v="Total Distinct Work Order Count - Mill"/>
    <s v="Metric"/>
    <s v="GenCID"/>
    <s v="Testing Passed"/>
    <s v="Testing Passed"/>
    <s v="Testing Passed"/>
    <s v="Testing Passed"/>
    <s v="Testing Passed"/>
    <s v="Testing Passed"/>
    <s v="Testing Passed"/>
    <m/>
    <x v="4"/>
    <s v="In Production"/>
  </r>
  <r>
    <s v="R2"/>
    <s v="R1-3"/>
    <s v="RDM"/>
    <s v="RDM-WO/C-103"/>
    <s v="Compliance"/>
    <s v="Compliance"/>
    <s v="Total Work Order Count - Mill"/>
    <s v="Metric"/>
    <s v="GenCID"/>
    <s v="Testing Passed"/>
    <s v="Testing Passed"/>
    <s v="Testing Passed"/>
    <s v="Testing Passed"/>
    <s v="Testing Passed"/>
    <s v="Testing Passed"/>
    <s v="Testing Passed"/>
    <m/>
    <x v="4"/>
    <s v="In Production"/>
  </r>
  <r>
    <s v="R3"/>
    <s v="R1-3"/>
    <s v="RDM"/>
    <s v="RDM-PL-1"/>
    <s v="Plant"/>
    <s v="Plant Standard Operating Metrics"/>
    <s v="Effective Asset Utilization"/>
    <s v="KPI"/>
    <s v="GenCID"/>
    <s v="Testing Passed"/>
    <s v="Testing Passed"/>
    <s v="Testing Passed"/>
    <s v="Testing Passed"/>
    <s v="Testing Passed"/>
    <s v="Testing Passed"/>
    <s v="Testing Passed"/>
    <d v="2023-01-26T00:00:00"/>
    <x v="1"/>
    <s v="In Production"/>
  </r>
  <r>
    <s v="R3"/>
    <s v="R1-3"/>
    <s v="RDM"/>
    <s v="RDM-PL-2"/>
    <s v="Plant"/>
    <s v="Plant Standard Operating Metrics"/>
    <s v="Maintenance Availability"/>
    <s v="Metric"/>
    <s v="GenCID"/>
    <s v="Testing Passed"/>
    <s v="Testing Passed"/>
    <s v="Testing Passed"/>
    <s v="Testing Passed"/>
    <s v="Testing Passed"/>
    <s v="Testing Passed"/>
    <s v="Testing Passed"/>
    <d v="2023-01-26T00:00:00"/>
    <x v="1"/>
    <s v="In Production"/>
  </r>
  <r>
    <s v="R3"/>
    <s v="R1-3"/>
    <s v="RDM"/>
    <s v="RDM-PL-3"/>
    <s v="Plant"/>
    <s v="Plant Standard Operating Metrics"/>
    <s v="Mean Down Time (Hours)"/>
    <s v="KPI"/>
    <s v="GenCID"/>
    <s v="Testing Passed"/>
    <s v="Testing Passed"/>
    <s v="Testing Passed"/>
    <s v="Testing Passed"/>
    <s v="Testing Passed"/>
    <s v="Testing Passed"/>
    <s v="Testing Passed"/>
    <d v="2023-01-26T00:00:00"/>
    <x v="1"/>
    <s v="In Production"/>
  </r>
  <r>
    <s v="R3"/>
    <s v="R1-3"/>
    <s v="RDM"/>
    <s v="RDM-PL-4"/>
    <s v="Plant"/>
    <s v="Plant Standard Operating Metrics"/>
    <s v="Mean Time Between Downs (Hours)"/>
    <s v="KPI"/>
    <s v="GenCID"/>
    <s v="Testing Passed"/>
    <s v="Testing Passed"/>
    <s v="Testing Passed"/>
    <s v="Testing Passed"/>
    <s v="Testing Passed"/>
    <s v="Testing Passed"/>
    <s v="Testing Passed"/>
    <d v="2023-01-26T00:00:00"/>
    <x v="1"/>
    <s v="In Production"/>
  </r>
  <r>
    <s v="R3"/>
    <s v="R1-3"/>
    <s v="RDM"/>
    <s v="RDM-PL-5"/>
    <s v="Plant"/>
    <s v="Plant Standard Operating Metrics"/>
    <s v="% Capacity"/>
    <s v="KPI"/>
    <s v="GenCID"/>
    <s v="Testing Passed"/>
    <s v="Testing Passed"/>
    <s v="Testing Passed"/>
    <s v="Testing Passed"/>
    <s v="Testing Passed"/>
    <s v="Testing Passed"/>
    <s v="Testing Passed"/>
    <d v="2023-01-26T00:00:00"/>
    <x v="1"/>
    <s v="In Production"/>
  </r>
  <r>
    <s v="R3"/>
    <s v="R1-3"/>
    <s v="RDM"/>
    <s v="RDM-PL-6"/>
    <s v="Plant"/>
    <s v="Plant Standard Operating Metrics"/>
    <s v="Physical Availability"/>
    <s v="Metric"/>
    <s v="GenCID"/>
    <s v="Testing Passed"/>
    <s v="Testing Passed"/>
    <s v="Testing Passed"/>
    <s v="Testing Passed"/>
    <s v="Testing Passed"/>
    <s v="Testing Passed"/>
    <s v="Testing Passed"/>
    <d v="2023-01-26T00:00:00"/>
    <x v="1"/>
    <s v="In Production"/>
  </r>
  <r>
    <s v="R3"/>
    <s v="R1-3"/>
    <s v="RDM"/>
    <s v="RDM-PL-7"/>
    <s v="Plant"/>
    <s v="Plant Standard Operating Metrics"/>
    <s v="% Online Time"/>
    <s v="KPI"/>
    <s v="GenCID"/>
    <s v="Testing Passed"/>
    <s v="Testing Passed"/>
    <s v="Testing Passed"/>
    <s v="Testing Passed"/>
    <s v="Testing Passed"/>
    <s v="Testing Passed"/>
    <m/>
    <d v="2023-02-28T00:00:00"/>
    <x v="2"/>
    <m/>
  </r>
  <r>
    <s v="R3"/>
    <s v="R1-3"/>
    <s v="RDM"/>
    <s v="RDM-PL-9"/>
    <s v="Finance"/>
    <s v="Plant Standard Operating Metrics"/>
    <s v="Plant Department Site Cash Production Cost Per Monthly Plant Operating Hours (Actual)"/>
    <s v="Metric"/>
    <s v="GenCID"/>
    <s v="Testing Passed"/>
    <s v="Testing Passed"/>
    <s v="Testing Passed"/>
    <s v="Testing Passed"/>
    <s v="Testing Passed"/>
    <s v="In Progress"/>
    <s v="In Progress"/>
    <d v="2023-02-28T00:00:00"/>
    <x v="2"/>
    <s v="643106 - High, with Build Team, ETA - 13 Feb"/>
  </r>
  <r>
    <s v="R3"/>
    <s v="R1-3"/>
    <s v="RDM"/>
    <s v="RDM-PL-12"/>
    <s v="Plant"/>
    <s v="Plant Standard Operating Metrics"/>
    <s v="Daily Production Rate When Running"/>
    <s v="Metric"/>
    <s v="GenCID"/>
    <s v="Testing Passed"/>
    <s v="Testing Passed"/>
    <s v="Testing Passed"/>
    <s v="Testing Passed"/>
    <s v="Testing Passed"/>
    <s v="Testing Passed"/>
    <s v="Testing Passed"/>
    <d v="2023-01-26T00:00:00"/>
    <x v="1"/>
    <s v="In Production"/>
  </r>
  <r>
    <s v="R3"/>
    <s v="R1-3"/>
    <s v="RDM"/>
    <s v="RDM-PL-13"/>
    <s v="Plant"/>
    <s v="Plant Standard Operating Metrics"/>
    <s v="Best Daily Production Rate"/>
    <s v="Metric"/>
    <s v="GenCID"/>
    <s v="Testing Passed"/>
    <s v="Testing Passed"/>
    <s v="Testing Passed"/>
    <s v="Testing Passed"/>
    <s v="Testing Passed"/>
    <s v="Testing Passed"/>
    <s v="Testing Passed"/>
    <d v="2023-01-26T00:00:00"/>
    <x v="1"/>
    <s v="In Production"/>
  </r>
  <r>
    <s v="R3"/>
    <s v="R1-3"/>
    <s v="RDM"/>
    <s v="RDM-PL-14"/>
    <s v="Plant"/>
    <s v="Plant Standard Operating Metrics"/>
    <s v="Number of Maintenance Events"/>
    <s v="Metric"/>
    <s v="GenCID"/>
    <s v="Testing Passed"/>
    <s v="Testing Passed"/>
    <s v="Testing Passed"/>
    <s v="Testing Passed"/>
    <s v="Testing Passed"/>
    <s v="Testing Passed"/>
    <s v="Testing Passed"/>
    <m/>
    <x v="0"/>
    <s v="Out of Scope"/>
  </r>
  <r>
    <s v="R3"/>
    <s v="R1-3"/>
    <s v="RDM"/>
    <s v="RDM-PL-15"/>
    <s v="Plant"/>
    <s v="Plant Standard Operating Metrics"/>
    <s v="Tonnes Processed (Total Milled in SMT)"/>
    <s v="Metric"/>
    <s v="GenCID"/>
    <s v="Testing Passed"/>
    <s v="Testing Passed"/>
    <s v="Testing Passed"/>
    <s v="Testing Passed"/>
    <s v="Testing Passed"/>
    <s v="Testing Passed"/>
    <s v="Testing Passed"/>
    <d v="2023-01-26T00:00:00"/>
    <x v="1"/>
    <s v="In Production"/>
  </r>
  <r>
    <s v="R3"/>
    <s v="R1-3"/>
    <s v="RDM"/>
    <s v="RDM-PL-21"/>
    <s v="Plant"/>
    <s v="Plant Standard Operating Metrics"/>
    <s v="Plant Feed Rate"/>
    <s v="KPI"/>
    <s v="GenCID"/>
    <s v="Testing Passed"/>
    <s v="Testing Passed"/>
    <s v="Testing Passed"/>
    <s v="Testing Passed"/>
    <s v="Testing Passed"/>
    <s v="Testing Passed"/>
    <s v="Testing Passed"/>
    <d v="2023-01-26T00:00:00"/>
    <x v="1"/>
    <s v="In Production"/>
  </r>
  <r>
    <s v="R3"/>
    <s v="R1-3"/>
    <s v="RDM"/>
    <s v="RDM-PL-26"/>
    <s v="Plant"/>
    <s v="Plant Downtime"/>
    <s v="Total Stream Downtime (Hours)"/>
    <s v="Metric"/>
    <s v="GenCID"/>
    <s v="Testing Passed"/>
    <s v="Testing Passed"/>
    <s v="Testing Passed"/>
    <s v="Testing Passed"/>
    <s v="Testing Passed"/>
    <s v="Testing Passed"/>
    <s v="Testing Passed"/>
    <d v="2023-01-26T00:00:00"/>
    <x v="1"/>
    <s v="In Production"/>
  </r>
  <r>
    <s v="R3"/>
    <s v="R1-3"/>
    <s v="RDM"/>
    <s v="RDM-PL-27"/>
    <s v="Plant"/>
    <s v="Plant Downtime"/>
    <s v="Total Stream Event Count"/>
    <s v="Metric"/>
    <s v="GenCID"/>
    <s v="Testing Passed"/>
    <s v="Testing Passed"/>
    <s v="Testing Passed"/>
    <s v="Testing Passed"/>
    <s v="Testing Passed"/>
    <s v="Testing Passed"/>
    <s v="In Progress"/>
    <d v="2023-02-28T00:00:00"/>
    <x v="2"/>
    <m/>
  </r>
  <r>
    <s v="R3"/>
    <m/>
    <s v="RDM"/>
    <s v="RDM-PL-5b"/>
    <s v="Plant"/>
    <s v="Plant Standard Operating Metrics"/>
    <s v="% Capacity Plant Production Rate "/>
    <s v="KPI"/>
    <s v="GenCID"/>
    <s v="Testing Passed"/>
    <s v="Testing Passed"/>
    <s v="Testing Passed"/>
    <s v="Testing Passed"/>
    <s v="Testing Passed"/>
    <s v="Testing Passed"/>
    <s v="In Progress"/>
    <d v="2023-02-28T00:00:00"/>
    <x v="2"/>
    <m/>
  </r>
  <r>
    <s v="R3"/>
    <s v="R1-3"/>
    <s v="RDM"/>
    <s v="RDM-PL-30"/>
    <s v="Plant"/>
    <s v="Plant Assay"/>
    <s v="Copper Tails Grade (Zinc Tails Grade)"/>
    <s v="Metric"/>
    <s v="GenCID"/>
    <s v="Testing Passed"/>
    <s v="Testing Passed"/>
    <s v="Testing Passed"/>
    <s v="Testing Passed"/>
    <s v="Testing Passed"/>
    <s v="Testing Passed"/>
    <s v="Testing Passed"/>
    <d v="2023-01-26T00:00:00"/>
    <x v="1"/>
    <s v="In Production"/>
  </r>
  <r>
    <s v="R3"/>
    <s v="R1-3"/>
    <s v="RDM"/>
    <s v="RDM-PL-31"/>
    <s v="Plant"/>
    <s v="Plant Assay"/>
    <s v="Copper Conc Produced (Zinc Conc Produced)"/>
    <s v="Metric"/>
    <s v="GenCID"/>
    <s v="Testing Passed"/>
    <s v="Testing Passed"/>
    <s v="Testing Passed"/>
    <s v="Testing Passed"/>
    <s v="Testing Passed"/>
    <s v="Testing Passed"/>
    <s v="Testing Passed"/>
    <d v="2023-01-26T00:00:00"/>
    <x v="1"/>
    <s v="In Production"/>
  </r>
  <r>
    <s v="R3"/>
    <s v="R1-3"/>
    <s v="RDM"/>
    <s v="RDM-PL-32"/>
    <s v="Plant"/>
    <s v="Plant Assay"/>
    <s v="Copper Contained in Cu Conc (Zinc Contained in Zinc Conc)"/>
    <s v="Metric"/>
    <s v="GenCID"/>
    <s v="Testing Passed"/>
    <s v="Testing Passed"/>
    <s v="Testing Passed"/>
    <s v="Testing Passed"/>
    <s v="Testing Passed"/>
    <s v="Testing Passed"/>
    <s v="Testing Passed"/>
    <d v="2023-01-26T00:00:00"/>
    <x v="1"/>
    <s v="In Production"/>
  </r>
  <r>
    <s v="R3"/>
    <s v="R1-3"/>
    <s v="RDM"/>
    <s v="RDM-PL-33"/>
    <s v="Plant"/>
    <s v="Plant Assay"/>
    <s v="Copper Conc Mo Grade \ Zinc Con Pb Grade"/>
    <s v="Metric"/>
    <s v="GenCID"/>
    <s v="Testing Passed"/>
    <s v="Testing Passed"/>
    <s v="Testing Passed"/>
    <s v="Testing Passed"/>
    <s v="Testing Passed"/>
    <s v="Testing Passed"/>
    <s v="Testing Passed"/>
    <d v="2023-01-26T00:00:00"/>
    <x v="1"/>
    <s v="In Production"/>
  </r>
  <r>
    <s v="R3"/>
    <s v="R1-3"/>
    <s v="RDM"/>
    <s v="RDM-PL-34"/>
    <s v="Plant"/>
    <s v="Plant Assay"/>
    <s v="Copper Conc Insol Grade \ Zinc Conc. Ag Grade"/>
    <s v="Metric"/>
    <s v="GenCID"/>
    <s v="Testing Passed"/>
    <s v="Testing Passed"/>
    <s v="Testing Passed"/>
    <s v="Testing Passed"/>
    <s v="Testing Passed"/>
    <s v="Testing Passed"/>
    <s v="Testing Passed"/>
    <d v="2023-01-26T00:00:00"/>
    <x v="1"/>
    <s v="In Production"/>
  </r>
  <r>
    <s v="R3"/>
    <s v="R1-3"/>
    <s v="RDM"/>
    <s v="RDM-PL-35"/>
    <s v="Plant"/>
    <s v="Plant Production Metrics"/>
    <s v="Plant Yield (Adjusted) "/>
    <s v="Metric"/>
    <s v="GenCID"/>
    <s v="Testing Passed"/>
    <s v="Testing Passed"/>
    <s v="Testing Passed"/>
    <s v="Testing Passed"/>
    <s v="Testing Passed"/>
    <s v="Testing Passed"/>
    <s v="Testing Passed"/>
    <d v="2023-01-26T00:00:00"/>
    <x v="1"/>
    <s v="In Production"/>
  </r>
  <r>
    <s v="R3"/>
    <s v="R1-3"/>
    <s v="RDM"/>
    <s v="RDM-PL-36"/>
    <s v="Plant"/>
    <s v="Plant Production Metrics"/>
    <s v="Plant Yield (Unadjusted)"/>
    <s v="Metric"/>
    <s v="GenCID"/>
    <s v="Testing Passed"/>
    <s v="Testing Passed"/>
    <s v="Testing Passed"/>
    <s v="Testing Passed"/>
    <s v="Testing Passed"/>
    <s v="Testing Passed"/>
    <s v="Testing Passed"/>
    <d v="2023-01-26T00:00:00"/>
    <x v="1"/>
    <s v="In Production"/>
  </r>
  <r>
    <s v="R3"/>
    <s v="R1-3"/>
    <s v="RDM"/>
    <s v="RDM-PL-38c"/>
    <s v="Plant"/>
    <s v="Plant Production Metrics"/>
    <s v="Total Metal - Zinc + Lead (Adjusted)"/>
    <s v="Metric"/>
    <s v="GenCID"/>
    <s v="Testing Passed"/>
    <s v="Testing Passed"/>
    <s v="Testing Passed"/>
    <s v="Testing Passed"/>
    <s v="Testing Passed"/>
    <s v="Testing Passed"/>
    <s v="Testing Passed"/>
    <d v="2023-01-26T00:00:00"/>
    <x v="1"/>
    <s v="In Production"/>
  </r>
  <r>
    <s v="R3"/>
    <s v="R1-3"/>
    <s v="RDM"/>
    <s v="RDM-PL-39c"/>
    <s v="Plant"/>
    <s v="Plant Production Metrics"/>
    <s v="Total Metal - Zinc + Lead (Unadjusted)"/>
    <s v="Metric"/>
    <s v="GenCID"/>
    <s v="Testing Passed"/>
    <s v="Testing Passed"/>
    <s v="Testing Passed"/>
    <s v="Testing Passed"/>
    <s v="Testing Passed"/>
    <s v="Testing Passed"/>
    <s v="Testing Passed"/>
    <d v="2023-01-26T00:00:00"/>
    <x v="1"/>
    <s v="In Production"/>
  </r>
  <r>
    <s v="R3"/>
    <s v="R1-3"/>
    <s v="RDM"/>
    <s v="RDM-PL-40"/>
    <s v="Plant"/>
    <s v="Plant Production Metrics"/>
    <s v="Total ore (Adjusted)"/>
    <s v="Metric"/>
    <s v="GenCID"/>
    <s v="Testing Passed"/>
    <s v="Testing Passed"/>
    <s v="Testing Passed"/>
    <s v="Testing Passed"/>
    <s v="Testing Passed"/>
    <s v="Testing Passed"/>
    <s v="Testing Passed"/>
    <d v="2023-01-26T00:00:00"/>
    <x v="1"/>
    <s v="In Production"/>
  </r>
  <r>
    <s v="R3"/>
    <s v="R1-3"/>
    <s v="RDM"/>
    <s v="RDM-PL-41"/>
    <s v="Plant"/>
    <s v="Plant Production Metrics"/>
    <s v="Total ore (Unadjusted)"/>
    <s v="Metric"/>
    <s v="GenCID"/>
    <s v="Testing Passed"/>
    <s v="Testing Passed"/>
    <s v="Testing Passed"/>
    <s v="Testing Passed"/>
    <s v="Testing Passed"/>
    <s v="Testing Passed"/>
    <s v="Testing Passed"/>
    <d v="2023-01-26T00:00:00"/>
    <x v="1"/>
    <s v="In Production"/>
  </r>
  <r>
    <s v="R3"/>
    <m/>
    <s v="RDM"/>
    <s v="RDM-PL-47"/>
    <s v="Plant"/>
    <s v="Plant Standard Operating Metrics"/>
    <s v="Total Number of Downs"/>
    <s v="Metric"/>
    <s v="GenCID"/>
    <s v="Testing Passed"/>
    <s v="Testing Passed"/>
    <s v="Testing Passed"/>
    <s v="Testing Passed"/>
    <s v="Testing Passed"/>
    <s v="Testing Passed"/>
    <s v="Testing Passed"/>
    <d v="2023-01-26T00:00:00"/>
    <x v="1"/>
    <s v="In Production"/>
  </r>
  <r>
    <s v="R3"/>
    <s v="R1-3"/>
    <s v="RDM"/>
    <s v="RDM-PL-48"/>
    <s v="Plant"/>
    <s v="Plant Standard Operating Metrics"/>
    <s v="Available Time (Hours)"/>
    <s v="Metric"/>
    <s v="GenCID"/>
    <s v="Testing Passed"/>
    <s v="Testing Passed"/>
    <s v="Testing Passed"/>
    <s v="Testing Passed"/>
    <s v="Testing Passed"/>
    <s v="Testing Passed"/>
    <s v="Testing Passed"/>
    <d v="2023-01-26T00:00:00"/>
    <x v="1"/>
    <s v="In Production"/>
  </r>
  <r>
    <s v="R3"/>
    <s v="R1-3"/>
    <s v="RDM"/>
    <s v="RDM-PL-49"/>
    <s v="Plant"/>
    <s v="Plant Standard Operating Metrics"/>
    <s v="Calendar Time (Hours)"/>
    <s v="Metric"/>
    <s v="GenCID"/>
    <s v="Testing Passed"/>
    <s v="Testing Passed"/>
    <s v="Testing Passed"/>
    <s v="Testing Passed"/>
    <s v="Testing Passed"/>
    <s v="Testing Passed"/>
    <s v="Testing Passed"/>
    <d v="2023-01-26T00:00:00"/>
    <x v="1"/>
    <s v="In Production"/>
  </r>
  <r>
    <s v="R3"/>
    <s v="R1-3"/>
    <s v="RDM"/>
    <s v="RDM-PL-50"/>
    <s v="Plant"/>
    <s v="Plant Standard Operating Metrics"/>
    <s v="Excluded Calendar Time (Hours)"/>
    <s v="Metric"/>
    <s v="GenCID"/>
    <s v="Testing Passed"/>
    <s v="Testing Passed"/>
    <s v="Testing Passed"/>
    <s v="Testing Passed"/>
    <s v="Testing Passed"/>
    <s v="Testing Passed"/>
    <s v="Testing Passed"/>
    <d v="2023-01-26T00:00:00"/>
    <x v="1"/>
    <s v="In Production"/>
  </r>
  <r>
    <s v="R3"/>
    <s v="R1-3"/>
    <s v="RDM"/>
    <s v="RDM-PL-51"/>
    <s v="Plant"/>
    <s v="Plant Standard Operating Metrics"/>
    <s v="Maintenance Non Scheduled (Hours)"/>
    <s v="Metric"/>
    <s v="GenCID"/>
    <s v="Testing Passed"/>
    <s v="Testing Passed"/>
    <s v="Testing Passed"/>
    <s v="Testing Passed"/>
    <s v="Testing Passed"/>
    <s v="Testing Passed"/>
    <s v="Testing Passed"/>
    <d v="2023-01-26T00:00:00"/>
    <x v="1"/>
    <s v="In Production"/>
  </r>
  <r>
    <s v="R3"/>
    <s v="R1-3"/>
    <s v="RDM"/>
    <s v="RDM-PL-52"/>
    <s v="Plant"/>
    <s v="Plant Standard Operating Metrics"/>
    <s v="Maintenance Scheduled (Hours)"/>
    <s v="Metric"/>
    <s v="GenCID"/>
    <s v="Testing Passed"/>
    <s v="Testing Passed"/>
    <s v="Testing Passed"/>
    <s v="Testing Passed"/>
    <s v="Testing Passed"/>
    <s v="Testing Passed"/>
    <s v="Testing Passed"/>
    <d v="2023-01-26T00:00:00"/>
    <x v="1"/>
    <s v="In Production"/>
  </r>
  <r>
    <s v="R3"/>
    <s v="R1-3"/>
    <s v="RDM"/>
    <s v="RDM-PL-53"/>
    <s v="Plant"/>
    <s v="Plant Standard Operating Metrics"/>
    <s v="Maintenance Time (Hours)"/>
    <s v="Metric"/>
    <s v="GenCID"/>
    <s v="Testing Passed"/>
    <s v="Testing Passed"/>
    <s v="Testing Passed"/>
    <s v="Testing Passed"/>
    <s v="Testing Passed"/>
    <s v="Testing Passed"/>
    <s v="Testing Passed"/>
    <d v="2023-01-26T00:00:00"/>
    <x v="1"/>
    <s v="In Production"/>
  </r>
  <r>
    <s v="R3"/>
    <s v="R1-3"/>
    <s v="RDM"/>
    <s v="RDM-PL-54"/>
    <s v="Plant"/>
    <s v="Plant Standard Operating Metrics"/>
    <s v="Major Maintenance Shutdown (Hours)"/>
    <s v="Metric"/>
    <s v="GenCID"/>
    <s v="Testing Passed"/>
    <s v="Testing Passed"/>
    <s v="Testing Passed"/>
    <s v="Testing Passed"/>
    <s v="Testing Passed"/>
    <s v="Testing Passed"/>
    <s v="Testing Passed"/>
    <d v="2023-01-26T00:00:00"/>
    <x v="1"/>
    <s v="In Production"/>
  </r>
  <r>
    <s v="R3"/>
    <s v="R1-3"/>
    <s v="RDM"/>
    <s v="RDM-PL-55"/>
    <s v="Plant"/>
    <s v="Plant Standard Operating Metrics"/>
    <s v="Operating Delays (Hours)"/>
    <s v="Metric"/>
    <s v="GenCID"/>
    <s v="Testing Passed"/>
    <s v="Testing Passed"/>
    <s v="Testing Passed"/>
    <s v="Testing Passed"/>
    <s v="Testing Passed"/>
    <s v="Testing Passed"/>
    <s v="Testing Passed"/>
    <d v="2023-01-26T00:00:00"/>
    <x v="1"/>
    <s v="In Production"/>
  </r>
  <r>
    <s v="R3"/>
    <s v="R1-3"/>
    <s v="RDM"/>
    <s v="RDM-PL-56"/>
    <s v="Plant"/>
    <s v="Plant Standard Operating Metrics"/>
    <s v="Production Time (Hours)"/>
    <s v="Metric"/>
    <s v="GenCID"/>
    <s v="Testing Passed"/>
    <s v="Testing Passed"/>
    <s v="Testing Passed"/>
    <s v="Testing Passed"/>
    <s v="Testing Passed"/>
    <s v="Testing Passed"/>
    <s v="Testing Passed"/>
    <d v="2023-01-26T00:00:00"/>
    <x v="1"/>
    <s v="In Production"/>
  </r>
  <r>
    <s v="R3"/>
    <s v="R1-3"/>
    <s v="RDM"/>
    <s v="RDM-PL-57"/>
    <s v="Plant"/>
    <s v="Plant Standard Operating Metrics"/>
    <s v="Standby Time (Hours)"/>
    <s v="Metric"/>
    <s v="GenCID"/>
    <s v="Testing Passed"/>
    <s v="Testing Passed"/>
    <s v="Testing Passed"/>
    <s v="Testing Passed"/>
    <s v="Testing Passed"/>
    <s v="Testing Passed"/>
    <s v="Testing Passed"/>
    <d v="2023-01-26T00:00:00"/>
    <x v="1"/>
    <s v="In Production"/>
  </r>
  <r>
    <s v="R3"/>
    <s v="R1-3"/>
    <s v="RDM"/>
    <s v="RDM-PL-58"/>
    <s v="Plant"/>
    <s v="Plant Standard Operating Metrics"/>
    <s v="Utilized Time (Hours)"/>
    <s v="Metric"/>
    <s v="GenCID"/>
    <s v="Testing Passed"/>
    <s v="Testing Passed"/>
    <s v="Testing Passed"/>
    <s v="Testing Passed"/>
    <s v="Testing Passed"/>
    <s v="Testing Passed"/>
    <s v="Testing Passed"/>
    <d v="2023-01-26T00:00:00"/>
    <x v="1"/>
    <s v="In Production"/>
  </r>
  <r>
    <s v="R3"/>
    <s v="R1-3"/>
    <s v="CDA"/>
    <s v="CDA-PL-30"/>
    <s v="Plant"/>
    <s v="Plant Assay"/>
    <s v="Copper Tails Grade (Zinc Tails Grade)"/>
    <s v="Metric"/>
    <s v="PIS"/>
    <s v="Testing Passed"/>
    <s v="Testing Passed"/>
    <s v="Testing Passed"/>
    <s v="Testing Passed"/>
    <s v="Testing Passed"/>
    <s v="Testing Passed"/>
    <s v="Testing Passed"/>
    <d v="2022-12-08T00:00:00"/>
    <x v="3"/>
    <s v="In Production"/>
  </r>
  <r>
    <s v="R3"/>
    <s v="R1-3"/>
    <s v="CDA"/>
    <s v="CDA-PL-31"/>
    <s v="Plant"/>
    <s v="Plant Assay"/>
    <s v="Copper Conc Produced (Zinc Conc Produced)"/>
    <s v="Metric"/>
    <s v="PIS"/>
    <s v="Testing Passed"/>
    <s v="Testing Passed"/>
    <s v="Testing Passed"/>
    <s v="Testing Passed"/>
    <s v="Testing Passed"/>
    <s v="Testing Passed"/>
    <s v="Testing Passed"/>
    <d v="2022-12-08T00:00:00"/>
    <x v="3"/>
    <s v="In Production"/>
  </r>
  <r>
    <s v="R3"/>
    <s v="R1-3"/>
    <s v="CDA"/>
    <s v="CDA-PL-32"/>
    <s v="Plant"/>
    <s v="Plant Assay"/>
    <s v="Copper Contained in Cu Conc (Zinc Contained in Zinc Conc)"/>
    <s v="Metric"/>
    <s v="PIS"/>
    <s v="Testing Passed"/>
    <s v="Testing Passed"/>
    <s v="Testing Passed"/>
    <s v="Testing Passed"/>
    <s v="Testing Passed"/>
    <s v="Testing Passed"/>
    <s v="Testing Passed"/>
    <d v="2022-12-08T00:00:00"/>
    <x v="3"/>
    <s v="In Production"/>
  </r>
  <r>
    <s v="R3"/>
    <s v="R1-3"/>
    <s v="CDA"/>
    <s v="CDA-PL-33"/>
    <s v="Plant"/>
    <s v="Plant Assay"/>
    <s v="Copper Conc Mo Grade \ Zinc Con Pb Grade"/>
    <s v="Metric"/>
    <s v="PIS"/>
    <s v="Testing Passed"/>
    <s v="Testing Passed"/>
    <s v="Testing Passed"/>
    <s v="Testing Passed"/>
    <s v="Testing Passed"/>
    <s v="Testing Passed"/>
    <s v="Testing Passed"/>
    <d v="2022-12-08T00:00:00"/>
    <x v="3"/>
    <s v="In Production"/>
  </r>
  <r>
    <s v="R3"/>
    <s v="R1-3"/>
    <s v="CDA"/>
    <s v="CDA-PL-34"/>
    <s v="Plant"/>
    <s v="Plant Assay"/>
    <s v="Copper Conc Insol Grade \ Zinc Conc. Ag Grade"/>
    <s v="Metric"/>
    <s v="PIS"/>
    <s v="Testing Passed"/>
    <s v="Testing Passed"/>
    <s v="Testing Passed"/>
    <s v="Testing Passed"/>
    <s v="Testing Passed"/>
    <s v="Testing Passed"/>
    <s v="Testing Passed"/>
    <d v="2022-12-08T00:00:00"/>
    <x v="3"/>
    <s v="In Production"/>
  </r>
  <r>
    <s v="R3"/>
    <s v="R1-3"/>
    <s v="CDA"/>
    <s v="CDA-PL-35"/>
    <s v="Plant"/>
    <s v="Plant Production Metrics"/>
    <s v="Plant Yield (Adjusted) "/>
    <s v="Metric"/>
    <s v="PIS"/>
    <s v="Testing Passed"/>
    <s v="Testing Passed"/>
    <s v="Testing Passed"/>
    <s v="Testing Passed"/>
    <s v="Testing Passed"/>
    <s v="Testing Passed"/>
    <s v="Testing Passed"/>
    <d v="2022-12-08T00:00:00"/>
    <x v="3"/>
    <s v="In Production"/>
  </r>
  <r>
    <s v="R3"/>
    <s v="R1-3"/>
    <s v="CDA"/>
    <s v="CDA-PL-38"/>
    <s v="Plant"/>
    <s v="Plant Production Metrics"/>
    <s v="Total Metal (Adjusted)"/>
    <s v="Metric"/>
    <s v="PIS"/>
    <s v="Testing Passed"/>
    <s v="Testing Passed"/>
    <s v="Testing Passed"/>
    <s v="Testing Passed"/>
    <s v="Testing Passed"/>
    <s v="Testing Passed"/>
    <s v="Testing Passed"/>
    <d v="2022-12-08T00:00:00"/>
    <x v="3"/>
    <s v="In Production"/>
  </r>
  <r>
    <s v="R3"/>
    <s v="R1-3"/>
    <s v="CDA"/>
    <s v="CDA-PL-40"/>
    <s v="Plant"/>
    <s v="Plant Production Metrics"/>
    <s v="Total ore (Adjusted)"/>
    <s v="Metric"/>
    <s v="PIS"/>
    <s v="Testing Passed"/>
    <s v="Testing Passed"/>
    <s v="Testing Passed"/>
    <s v="Testing Passed"/>
    <s v="Testing Passed"/>
    <s v="Testing Passed"/>
    <s v="Testing Passed"/>
    <d v="2022-12-08T00:00:00"/>
    <x v="3"/>
    <s v="In Production"/>
  </r>
  <r>
    <s v="R3"/>
    <m/>
    <s v="RDM"/>
    <s v="RDM-PL-38"/>
    <s v="Plant"/>
    <s v="Plant Production Metrics"/>
    <s v="Total Metal Zinc (Adjusted)"/>
    <s v="Metric"/>
    <s v="GenCID"/>
    <s v="Testing Passed"/>
    <s v="Testing Passed"/>
    <s v="Testing Passed"/>
    <s v="Testing Passed"/>
    <s v="Testing Passed"/>
    <s v="Testing Passed"/>
    <s v="Testing Passed"/>
    <d v="2023-01-26T00:00:00"/>
    <x v="1"/>
    <s v="In Production"/>
  </r>
  <r>
    <s v="R3"/>
    <m/>
    <s v="RDM"/>
    <s v="RDM-PL-39"/>
    <s v="Plant"/>
    <s v="Plant Production Metrics"/>
    <s v="Total Metal Zinc (Unadjusted)"/>
    <s v="Metric"/>
    <s v="GenCID"/>
    <s v="Testing Passed"/>
    <s v="Testing Passed"/>
    <s v="Testing Passed"/>
    <s v="Testing Passed"/>
    <s v="Testing Passed"/>
    <s v="Testing Passed"/>
    <s v="Testing Passed"/>
    <d v="2023-01-26T00:00:00"/>
    <x v="1"/>
    <s v="In Production"/>
  </r>
  <r>
    <s v="R3"/>
    <s v="R1-3"/>
    <s v="RDM"/>
    <s v="RDM-PL-38b"/>
    <s v="Plant"/>
    <s v="Plant Production Metrics"/>
    <s v="Total Metal Lead (Adjusted)"/>
    <s v="Metric"/>
    <s v="GenCID"/>
    <s v="Testing Passed"/>
    <s v="Testing Passed"/>
    <s v="Testing Passed"/>
    <s v="Testing Passed"/>
    <s v="Testing Passed"/>
    <s v="Testing Passed"/>
    <s v="Testing Passed"/>
    <d v="2023-01-26T00:00:00"/>
    <x v="1"/>
    <s v="In Production"/>
  </r>
  <r>
    <s v="R3"/>
    <s v="R1-3"/>
    <s v="RDM"/>
    <s v="RDM-PL-39b"/>
    <s v="Plant"/>
    <s v="Plant Production Metrics"/>
    <s v="Total Metal Lead (Unadjusted)"/>
    <s v="Metric"/>
    <s v="GenCID"/>
    <s v="Testing Passed"/>
    <s v="Testing Passed"/>
    <s v="Testing Passed"/>
    <s v="Testing Passed"/>
    <s v="Testing Passed"/>
    <s v="Testing Passed"/>
    <s v="Testing Passed"/>
    <d v="2023-01-26T00:00:00"/>
    <x v="1"/>
    <s v="In Production"/>
  </r>
  <r>
    <s v="R3"/>
    <s v="R1-3"/>
    <s v="RDM"/>
    <s v="RDM-PL-23"/>
    <s v="Plant"/>
    <s v="Plant Standard Operating Metrics"/>
    <s v="Plant Production Rate"/>
    <s v="KPI"/>
    <s v="GenCID"/>
    <s v="Testing Passed"/>
    <s v="Testing Passed"/>
    <s v="Testing Passed"/>
    <s v="Testing Passed"/>
    <s v="Testing Passed"/>
    <s v="Testing Passed"/>
    <s v="Testing Passed"/>
    <d v="2023-01-26T00:00:00"/>
    <x v="1"/>
    <s v="In Production"/>
  </r>
  <r>
    <s v="R3"/>
    <s v="R1-3"/>
    <s v="HVC"/>
    <s v="HVC-PL-44"/>
    <s v="Plant"/>
    <s v="Plant Assay"/>
    <s v="Recovery % - Cu"/>
    <s v="KPI"/>
    <s v="PARCview"/>
    <s v="Testing Passed"/>
    <s v="Testing Passed"/>
    <s v="Testing Passed"/>
    <s v="Testing Passed"/>
    <s v="Testing Passed"/>
    <s v="Testing Passed"/>
    <s v="Testing Passed"/>
    <d v="2023-02-28T00:00:00"/>
    <x v="2"/>
    <m/>
  </r>
  <r>
    <s v="R3"/>
    <s v="R1-3"/>
    <s v="RDM"/>
    <s v="RDM-PL-44a"/>
    <s v="Plant"/>
    <s v="Plant Assay"/>
    <s v="Recovery % - Zn"/>
    <s v="KPI"/>
    <s v="GenCID"/>
    <s v="Testing Passed"/>
    <s v="Testing Passed"/>
    <s v="Testing Passed"/>
    <s v="Testing Passed"/>
    <s v="Testing Passed"/>
    <s v="Testing Passed"/>
    <s v="Testing Passed"/>
    <d v="2023-01-26T00:00:00"/>
    <x v="1"/>
    <s v="In Production"/>
  </r>
  <r>
    <s v="R3"/>
    <s v="R1-3"/>
    <s v="RDM"/>
    <s v="RDM-PL-44b"/>
    <s v="Plant"/>
    <s v="Plant Assay"/>
    <s v="Recovery % - Pb"/>
    <s v="KPI"/>
    <s v="GenCID"/>
    <s v="Testing Passed"/>
    <s v="Testing Passed"/>
    <s v="Testing Passed"/>
    <s v="Testing Passed"/>
    <s v="Testing Passed"/>
    <s v="Testing Passed"/>
    <s v="Testing Passed"/>
    <d v="2023-01-26T00:00:00"/>
    <x v="1"/>
    <s v="In Production"/>
  </r>
  <r>
    <s v="R3"/>
    <s v="R1-3"/>
    <s v="CDA"/>
    <s v="CDA-PL-44"/>
    <s v="Plant"/>
    <s v="Plant Assay"/>
    <s v="Recovery % - Cu"/>
    <s v="KPI"/>
    <s v="PIS"/>
    <s v="Testing Passed"/>
    <s v="Testing Passed"/>
    <s v="Testing Passed"/>
    <s v="Testing Passed"/>
    <s v="Testing Passed"/>
    <s v="Testing Passed"/>
    <s v="In Progress"/>
    <d v="2023-02-28T00:00:00"/>
    <x v="2"/>
    <s v="Gerry to confirm"/>
  </r>
  <r>
    <s v="R5"/>
    <s v="R5"/>
    <s v="HVC"/>
    <s v="HVC-PL-22"/>
    <s v="Plant SOM"/>
    <s v="Plant Standard Operating Metrics"/>
    <s v="Plant Labor Factor (Internal Labor Factor)"/>
    <s v="KPI"/>
    <s v="PARCview"/>
    <s v="Testing Passed"/>
    <s v="Testing Passed"/>
    <s v="Testing Passed"/>
    <s v="Testing Passed"/>
    <s v="Testing Passed"/>
    <s v="In Progress"/>
    <m/>
    <d v="2023-02-28T00:00:00"/>
    <x v="2"/>
    <m/>
  </r>
  <r>
    <s v="R5"/>
    <s v="R5"/>
    <s v="HVC"/>
    <s v="HVC-PL-17"/>
    <s v="Plant SOM"/>
    <s v="Plant Standard Operating Metrics"/>
    <s v="Plant Maintenance Internal Labor Hours"/>
    <s v="Metric"/>
    <s v="PARCview"/>
    <s v="Testing Passed"/>
    <s v="Testing Passed"/>
    <s v="Testing Passed"/>
    <s v="Testing Passed"/>
    <s v="Testing Passed"/>
    <s v="In Progress"/>
    <m/>
    <d v="2023-02-28T00:00:00"/>
    <x v="2"/>
    <m/>
  </r>
  <r>
    <s v="R5"/>
    <s v="R5"/>
    <s v="HVC"/>
    <s v="HVC-PL-47"/>
    <s v="Plant SOM"/>
    <s v="Plant Standard Operating Metrics"/>
    <s v="Total Number of Downs"/>
    <s v="Metric"/>
    <s v="PARCview"/>
    <s v="Testing Passed"/>
    <s v="Testing Passed"/>
    <s v="Testing Passed"/>
    <s v="Testing Passed"/>
    <s v="Testing Passed"/>
    <s v="In Progress"/>
    <m/>
    <d v="2023-02-28T00:00:00"/>
    <x v="2"/>
    <m/>
  </r>
  <r>
    <s v="R5"/>
    <s v="R5"/>
    <s v="HVC"/>
    <s v="HVC-PL-48"/>
    <s v="Plant SOM"/>
    <s v="Standard Time Definitions"/>
    <s v="Available Time (Hours)"/>
    <s v="Metric"/>
    <s v="PARCview"/>
    <s v="Testing Passed"/>
    <s v="Testing Passed"/>
    <s v="Testing Passed"/>
    <s v="Testing Passed"/>
    <s v="Testing Passed"/>
    <s v="In Progress"/>
    <m/>
    <d v="2023-02-28T00:00:00"/>
    <x v="2"/>
    <m/>
  </r>
  <r>
    <s v="R5"/>
    <s v="R5"/>
    <s v="HVC"/>
    <s v="HVC-PL-49"/>
    <s v="Plant SOM"/>
    <s v="Standard Time Definitions"/>
    <s v="Available Time (Hours)"/>
    <s v="Metric"/>
    <s v="PARCview"/>
    <s v="Testing Passed"/>
    <s v="Testing Passed"/>
    <s v="Testing Passed"/>
    <s v="Testing Passed"/>
    <s v="Testing Passed"/>
    <s v="In Progress"/>
    <m/>
    <d v="2023-02-28T00:00:00"/>
    <x v="2"/>
    <m/>
  </r>
  <r>
    <s v="R5"/>
    <s v="R5"/>
    <s v="HVC"/>
    <s v="HVC-PL-50"/>
    <s v="Plant SOM"/>
    <s v="Standard Time Definitions"/>
    <s v="Available Time (Hours)"/>
    <s v="Metric"/>
    <s v="PARCview"/>
    <s v="Testing Passed"/>
    <s v="Testing Passed"/>
    <s v="Testing Passed"/>
    <s v="Testing Passed"/>
    <s v="Testing Passed"/>
    <s v="In Progress"/>
    <m/>
    <d v="2023-02-28T00:00:00"/>
    <x v="2"/>
    <m/>
  </r>
  <r>
    <s v="R5"/>
    <s v="R5"/>
    <s v="HVC"/>
    <s v="HVC-PL-51"/>
    <s v="Plant SOM"/>
    <s v="Standard Time Definitions"/>
    <s v="Maintenance Non Scheduled (Hours)"/>
    <s v="Metric"/>
    <s v="PARCview"/>
    <s v="Testing Passed"/>
    <s v="Testing Passed"/>
    <s v="Testing Passed"/>
    <s v="Testing Passed"/>
    <s v="Testing Passed"/>
    <s v="In Progress"/>
    <m/>
    <d v="2023-02-28T00:00:00"/>
    <x v="2"/>
    <m/>
  </r>
  <r>
    <s v="R5"/>
    <s v="R5"/>
    <s v="HVC"/>
    <s v="HVC-PL-52"/>
    <s v="Plant SOM"/>
    <s v="Standard Time Definitions"/>
    <s v="Maintenance Scheduled (Hours)"/>
    <s v="Metric"/>
    <s v="PARCview"/>
    <s v="Testing Passed"/>
    <s v="Testing Passed"/>
    <s v="Testing Passed"/>
    <s v="Testing Passed"/>
    <s v="Testing Passed"/>
    <s v="In Progress"/>
    <m/>
    <d v="2023-02-28T00:00:00"/>
    <x v="2"/>
    <m/>
  </r>
  <r>
    <s v="R5"/>
    <s v="R5"/>
    <s v="HVC"/>
    <s v="HVC-PL-53"/>
    <s v="Plant SOM"/>
    <s v="Standard Time Definitions"/>
    <s v="Maintenance Time (Hours)"/>
    <s v="Metric"/>
    <s v="PARCview"/>
    <s v="Testing Passed"/>
    <s v="Testing Passed"/>
    <s v="Testing Passed"/>
    <s v="Testing Passed"/>
    <s v="Testing Passed"/>
    <s v="In Progress"/>
    <m/>
    <d v="2023-02-28T00:00:00"/>
    <x v="2"/>
    <m/>
  </r>
  <r>
    <s v="R5"/>
    <s v="R5"/>
    <s v="HVC"/>
    <s v="HVC-PL-54"/>
    <s v="Plant SOM"/>
    <s v="Standard Time Definitions"/>
    <s v="Major Maintenance Shutdown (Hours)"/>
    <s v="Metric"/>
    <s v="PARCview"/>
    <s v="Testing Passed"/>
    <s v="Testing Passed"/>
    <s v="Testing Passed"/>
    <s v="Testing Passed"/>
    <s v="Testing Passed"/>
    <s v="In Progress"/>
    <m/>
    <d v="2023-02-28T00:00:00"/>
    <x v="2"/>
    <m/>
  </r>
  <r>
    <s v="R5"/>
    <s v="R5"/>
    <s v="HVC"/>
    <s v="HVC-PL-55"/>
    <s v="Plant SOM"/>
    <s v="Standard Time Definitions"/>
    <s v="Operating Delays (Hours)"/>
    <s v="Metric"/>
    <s v="PARCview"/>
    <s v="Testing Passed"/>
    <s v="Testing Passed"/>
    <s v="Testing Passed"/>
    <s v="Testing Passed"/>
    <s v="Testing Passed"/>
    <s v="In Progress"/>
    <m/>
    <d v="2023-02-28T00:00:00"/>
    <x v="2"/>
    <m/>
  </r>
  <r>
    <s v="R5"/>
    <s v="R5"/>
    <s v="HVC"/>
    <s v="HVC-PL-56"/>
    <s v="Plant SOM"/>
    <s v="Standard Time Definitions"/>
    <s v="Production Time (Hours)"/>
    <s v="Metric"/>
    <s v="PARCview"/>
    <s v="Testing Passed"/>
    <s v="Testing Passed"/>
    <s v="Testing Passed"/>
    <s v="Testing Passed"/>
    <s v="Testing Passed"/>
    <s v="In Progress"/>
    <m/>
    <d v="2023-02-28T00:00:00"/>
    <x v="2"/>
    <m/>
  </r>
  <r>
    <s v="R5"/>
    <s v="R5"/>
    <s v="HVC"/>
    <s v="HVC-PL-57"/>
    <s v="Plant SOM"/>
    <s v="Standard Time Definitions"/>
    <s v="Standby Time (Hours)"/>
    <s v="Metric"/>
    <s v="PARCview"/>
    <s v="Testing Passed"/>
    <s v="Testing Passed"/>
    <s v="Testing Passed"/>
    <s v="Testing Passed"/>
    <s v="Testing Passed"/>
    <s v="In Progress"/>
    <m/>
    <d v="2023-02-28T00:00:00"/>
    <x v="2"/>
    <m/>
  </r>
  <r>
    <s v="R5"/>
    <s v="R5"/>
    <s v="HVC"/>
    <s v="HVC-PL-58"/>
    <s v="Plant SOM"/>
    <s v="Standard Time Definitions"/>
    <s v="Utilized Time (Hours)"/>
    <s v="Metric"/>
    <s v="PARCview"/>
    <s v="Testing Passed"/>
    <s v="Testing Passed"/>
    <s v="Testing Passed"/>
    <s v="Testing Passed"/>
    <s v="Testing Passed"/>
    <s v="In Progress"/>
    <m/>
    <d v="2023-02-28T00:00:00"/>
    <x v="2"/>
    <m/>
  </r>
  <r>
    <s v="R5"/>
    <s v="R5"/>
    <s v="HVC"/>
    <s v="HVC-PL-5"/>
    <s v="Plant SOM"/>
    <s v="Plant Standard Operating Metrics"/>
    <s v="% Capacity Plant Feed Rate"/>
    <s v="Metric"/>
    <s v="PARCview"/>
    <s v="Testing Passed"/>
    <s v="Testing Passed"/>
    <s v="Testing Passed"/>
    <s v="Testing Passed"/>
    <s v="Testing Passed"/>
    <s v="High or Critical Defect - Project/T&amp;I Issue"/>
    <m/>
    <d v="2023-02-28T00:00:00"/>
    <x v="2"/>
    <s v="654219 - High, with Build Team, ETA - 13 Feb"/>
  </r>
  <r>
    <s v="R5"/>
    <s v="R5"/>
    <s v="HVC"/>
    <s v="HVC-PL-5b"/>
    <s v="Plant SOM"/>
    <s v="Plant Standard Operating Metrics"/>
    <s v="% Capacity Plant Production Rate"/>
    <s v="Metric"/>
    <s v="PARCview"/>
    <s v="Testing Passed"/>
    <s v="Testing Passed"/>
    <s v="Testing Passed"/>
    <s v="Testing Passed"/>
    <s v="Testing Passed"/>
    <s v="High or Critical Defect - Project/T&amp;I Issue"/>
    <m/>
    <d v="2023-02-28T00:00:00"/>
    <x v="2"/>
    <s v="654219 - High, with Build Team, ETA - 13 Feb"/>
  </r>
  <r>
    <s v="R5"/>
    <s v="R5"/>
    <s v="HVC"/>
    <s v="HVC-PL-7"/>
    <s v="Plant SOM"/>
    <s v="Plant Standard Operating Metrics"/>
    <s v="% Online Time"/>
    <s v="Metric"/>
    <s v="PARCview"/>
    <s v="Testing Passed"/>
    <s v="Testing Passed"/>
    <s v="Testing Passed"/>
    <s v="Testing Passed"/>
    <s v="Testing Passed"/>
    <s v="In Progress"/>
    <m/>
    <d v="2023-02-28T00:00:00"/>
    <x v="2"/>
    <m/>
  </r>
  <r>
    <s v="R5"/>
    <s v="R5"/>
    <s v="HVC"/>
    <s v="HVC-PL-45"/>
    <s v="Plant SOM"/>
    <s v="Plant Standard Operating Metrics"/>
    <s v="Best Daily Feed Rate"/>
    <s v="Metric"/>
    <s v="PARCview"/>
    <s v="Testing Passed"/>
    <s v="Testing Passed"/>
    <s v="Testing Passed"/>
    <s v="Testing Passed"/>
    <s v="Testing Passed"/>
    <s v="In Progress"/>
    <m/>
    <d v="2023-02-28T00:00:00"/>
    <x v="2"/>
    <m/>
  </r>
  <r>
    <s v="R5"/>
    <s v="R5"/>
    <s v="HVC"/>
    <s v="HVC-PL-13"/>
    <s v="Plant SOM"/>
    <s v="Plant Standard Operating Metrics"/>
    <s v="Best Daily Production Rate"/>
    <s v="Metric"/>
    <s v="PARCview"/>
    <s v="Testing Passed"/>
    <s v="Testing Passed"/>
    <s v="Testing Passed"/>
    <s v="Testing Passed"/>
    <s v="Testing Passed"/>
    <s v="In Progress"/>
    <m/>
    <d v="2023-02-28T00:00:00"/>
    <x v="2"/>
    <m/>
  </r>
  <r>
    <s v="R5"/>
    <s v="R5"/>
    <s v="HVC"/>
    <s v="HVC-PL-46"/>
    <s v="Plant SOM"/>
    <s v="Plant Standard Operating Metrics"/>
    <s v="Daily Feed Rate When Running"/>
    <s v="Metric"/>
    <s v="PARCview"/>
    <s v="Testing Passed"/>
    <s v="Testing Passed"/>
    <s v="Testing Passed"/>
    <s v="Testing Passed"/>
    <s v="Testing Passed"/>
    <s v="In Progress"/>
    <m/>
    <d v="2023-02-28T00:00:00"/>
    <x v="2"/>
    <m/>
  </r>
  <r>
    <s v="R5"/>
    <s v="R5"/>
    <s v="HVC"/>
    <s v="HVC-PL-12"/>
    <s v="Plant SOM"/>
    <s v="Plant Standard Operating Metrics"/>
    <s v="Daily Production Rate When Running"/>
    <s v="Metric"/>
    <s v="PARCview"/>
    <s v="Testing Passed"/>
    <s v="Testing Passed"/>
    <s v="Testing Passed"/>
    <s v="Testing Passed"/>
    <s v="Testing Passed"/>
    <s v="In Progress"/>
    <m/>
    <d v="2023-02-28T00:00:00"/>
    <x v="2"/>
    <m/>
  </r>
  <r>
    <s v="R5"/>
    <s v="R5"/>
    <s v="HVC"/>
    <s v="HVC-PL-1"/>
    <s v="Plant SOM"/>
    <s v="Plant Standard Operating Metrics"/>
    <s v="Effective Asset Utilization"/>
    <s v="Metric"/>
    <s v="PARCview"/>
    <s v="Testing Passed"/>
    <s v="Testing Passed"/>
    <s v="Testing Passed"/>
    <s v="Testing Passed"/>
    <s v="Testing Passed"/>
    <s v="In Progress"/>
    <m/>
    <d v="2023-02-28T00:00:00"/>
    <x v="2"/>
    <m/>
  </r>
  <r>
    <s v="R5"/>
    <s v="R5"/>
    <s v="HVC"/>
    <s v="HVC-PL-2"/>
    <s v="Plant SOM"/>
    <s v="Plant Standard Operating Metrics"/>
    <s v="Maintenance Availability"/>
    <s v="Metric"/>
    <s v="PARCview"/>
    <s v="Testing Passed"/>
    <s v="Testing Passed"/>
    <s v="Testing Passed"/>
    <s v="Testing Passed"/>
    <s v="Testing Passed"/>
    <s v="In Progress"/>
    <m/>
    <d v="2023-02-28T00:00:00"/>
    <x v="2"/>
    <m/>
  </r>
  <r>
    <s v="R5"/>
    <s v="R5"/>
    <s v="HVC"/>
    <s v="HVC-PL-3"/>
    <s v="Plant SOM"/>
    <s v="Plant Standard Operating Metrics"/>
    <s v="Mean Down Time (Hours)"/>
    <s v="Metric"/>
    <s v="PARCview"/>
    <s v="Testing Passed"/>
    <s v="Testing Passed"/>
    <s v="Testing Passed"/>
    <s v="Testing Passed"/>
    <s v="Testing Passed"/>
    <s v="In Progress"/>
    <m/>
    <d v="2023-02-28T00:00:00"/>
    <x v="2"/>
    <m/>
  </r>
  <r>
    <s v="R5"/>
    <s v="R5"/>
    <s v="HVC"/>
    <s v="HVC-PL-4"/>
    <s v="Plant SOM"/>
    <s v="Plant Standard Operating Metrics"/>
    <s v="Mean Time Between Downs (Hours)"/>
    <s v="Metric"/>
    <s v="PARCview"/>
    <s v="Testing Passed"/>
    <s v="Testing Passed"/>
    <s v="Testing Passed"/>
    <s v="Testing Passed"/>
    <s v="Testing Passed"/>
    <s v="In Progress"/>
    <m/>
    <d v="2023-02-28T00:00:00"/>
    <x v="2"/>
    <m/>
  </r>
  <r>
    <s v="R5"/>
    <s v="R5"/>
    <s v="HVC"/>
    <s v="HVC-PL-14"/>
    <s v="Plant SOM"/>
    <s v="Plant Standard Operating Metrics"/>
    <s v="Number of Maintenance Events"/>
    <s v="Metric"/>
    <s v="PARCview"/>
    <s v="Testing Passed"/>
    <s v="Testing Passed"/>
    <s v="Testing Passed"/>
    <s v="Testing Passed"/>
    <s v="Testing Passed"/>
    <s v="High or Critical Defect - Project/T&amp;I Issue"/>
    <m/>
    <m/>
    <x v="0"/>
    <s v="Out of Scope"/>
  </r>
  <r>
    <s v="R5"/>
    <s v="R5"/>
    <s v="HVC"/>
    <s v="HVC-PL-6"/>
    <s v="Plant SOM"/>
    <s v="Plant Standard Operating Metrics"/>
    <s v="Physical Availability"/>
    <s v="Metric"/>
    <s v="PARCview"/>
    <s v="Testing Passed"/>
    <s v="Testing Passed"/>
    <s v="Testing Passed"/>
    <s v="Testing Passed"/>
    <s v="Testing Passed"/>
    <s v="In Progress"/>
    <m/>
    <d v="2023-02-28T00:00:00"/>
    <x v="2"/>
    <m/>
  </r>
  <r>
    <s v="R5"/>
    <s v="R5"/>
    <s v="HVC"/>
    <s v="HVC-PL-21"/>
    <s v="Plant SOM"/>
    <s v="Plant Standard Operating Metrics"/>
    <s v="Plant Feed Rate"/>
    <s v="Metric"/>
    <s v="PARCview"/>
    <s v="Testing Passed"/>
    <s v="Testing Passed"/>
    <s v="Testing Passed"/>
    <s v="Testing Passed"/>
    <s v="Testing Passed"/>
    <s v="In Progress"/>
    <m/>
    <d v="2023-02-28T00:00:00"/>
    <x v="2"/>
    <m/>
  </r>
  <r>
    <s v="R5"/>
    <s v="R5"/>
    <s v="HVC"/>
    <s v="HVC-PL-23"/>
    <s v="Plant SOM"/>
    <s v="Plant Standard Operating Metrics"/>
    <s v="Plant Production Rate"/>
    <s v="Metric"/>
    <s v="PARCview"/>
    <s v="Testing Passed"/>
    <s v="Testing Passed"/>
    <s v="Testing Passed"/>
    <s v="Testing Passed"/>
    <s v="Testing Passed"/>
    <s v="In Progress"/>
    <m/>
    <d v="2023-02-28T00:00:00"/>
    <x v="2"/>
    <m/>
  </r>
  <r>
    <s v="R5"/>
    <s v="R5"/>
    <s v="HVC"/>
    <s v="HVC-ME-38"/>
    <s v="Mobile SOM"/>
    <s v="Mobile Equipment Avail."/>
    <s v="Asset Down Count"/>
    <s v="Metric"/>
    <s v="Wenco"/>
    <s v="Testing Passed"/>
    <s v="Testing Passed"/>
    <s v="Testing Passed"/>
    <s v="Testing Passed"/>
    <s v="Testing Passed"/>
    <m/>
    <m/>
    <d v="2023-02-28T00:00:00"/>
    <x v="2"/>
    <s v="653361 - Medium, 653367 - Medium, With Build Team, ETA - 13 Feb"/>
  </r>
  <r>
    <s v="R5"/>
    <s v="R5"/>
    <s v="HVC"/>
    <s v="HVC-ME-39"/>
    <s v="Mobile SOM"/>
    <s v="Mobile Equipment Avail."/>
    <s v="Asset Event Count"/>
    <s v="Metric"/>
    <s v="Wenco"/>
    <s v="Testing Passed"/>
    <s v="Testing Passed"/>
    <s v="Testing Passed"/>
    <s v="Testing Passed"/>
    <s v="Testing Passed"/>
    <m/>
    <m/>
    <d v="2023-02-28T00:00:00"/>
    <x v="2"/>
    <s v="653361 - Medium, 653367 - Medium, With Build Team, ETA - 13 Feb"/>
  </r>
  <r>
    <s v="R5"/>
    <s v="R5"/>
    <s v="HVC"/>
    <s v="HVC-ME-40"/>
    <s v="Mobile SOM"/>
    <s v="Mobile Equipment Avail."/>
    <s v="Asset Failure Count"/>
    <s v="Metric"/>
    <s v="Wenco"/>
    <s v="Testing Passed"/>
    <s v="Testing Passed"/>
    <s v="Testing Passed"/>
    <s v="Testing Passed"/>
    <s v="Testing Passed"/>
    <m/>
    <m/>
    <d v="2023-02-28T00:00:00"/>
    <x v="2"/>
    <s v="653361 - Medium, 653367 - Medium, With Build Team, ETA - 13 Feb"/>
  </r>
  <r>
    <s v="R5"/>
    <s v="R5"/>
    <s v="HVC"/>
    <s v="HVC-ME-41"/>
    <s v="Mobile SOM"/>
    <s v="Mobile Equipment Avail."/>
    <s v="FMS Total Active Maintenance Hours (Actual)"/>
    <s v="Metric"/>
    <s v="Wenco"/>
    <s v="Testing Passed"/>
    <s v="Testing Passed"/>
    <s v="Testing Passed"/>
    <s v="Testing Passed"/>
    <s v="Testing Passed"/>
    <m/>
    <m/>
    <d v="2023-02-28T00:00:00"/>
    <x v="2"/>
    <s v="653361 - Medium, 653367 - Medium, With Build Team, ETA - 13 Feb"/>
  </r>
  <r>
    <s v="R5"/>
    <s v="R5"/>
    <s v="HVC"/>
    <s v="HVC-ME-42"/>
    <s v="Mobile SOM"/>
    <s v="Mobile Equipment Avail."/>
    <s v="FMS Total Available Time (Actual)"/>
    <s v="Metric"/>
    <s v="Wenco"/>
    <s v="Testing Passed"/>
    <s v="Testing Passed"/>
    <s v="Testing Passed"/>
    <s v="Testing Passed"/>
    <s v="Testing Passed"/>
    <m/>
    <m/>
    <d v="2023-02-28T00:00:00"/>
    <x v="2"/>
    <s v="653361 - Medium, 653367 - Medium, With Build Team, ETA - 13 Feb"/>
  </r>
  <r>
    <s v="R5"/>
    <s v="R5"/>
    <s v="HVC"/>
    <s v="HVC-ME-43"/>
    <s v="Mobile SOM"/>
    <s v="Mobile Equipment Avail."/>
    <s v="FMS Total Excluded Calendar Hours (Actual)"/>
    <s v="Metric"/>
    <s v="Wenco"/>
    <s v="Testing Passed"/>
    <s v="Testing Passed"/>
    <s v="Testing Passed"/>
    <s v="Testing Passed"/>
    <s v="Testing Passed"/>
    <m/>
    <m/>
    <d v="2023-02-28T00:00:00"/>
    <x v="2"/>
    <s v="653361 - Medium, 653367 - Medium, With Build Team, ETA - 13 Feb"/>
  </r>
  <r>
    <s v="R5"/>
    <s v="R5"/>
    <s v="HVC"/>
    <s v="HVC-ME-44"/>
    <s v="Mobile SOM"/>
    <s v="Mobile Equipment Avail."/>
    <s v="FMS Total Maintenance Delay Hours (Actual)"/>
    <s v="Metric"/>
    <s v="Wenco"/>
    <s v="Testing Passed"/>
    <s v="Testing Passed"/>
    <s v="Testing Passed"/>
    <s v="Testing Passed"/>
    <s v="Testing Passed"/>
    <m/>
    <m/>
    <d v="2023-02-28T00:00:00"/>
    <x v="2"/>
    <s v="653361 - Medium, 653367 - Medium, With Build Team, ETA - 13 Feb"/>
  </r>
  <r>
    <s v="R5"/>
    <s v="R5"/>
    <s v="HVC"/>
    <s v="HVC-ME-45"/>
    <s v="Mobile SOM"/>
    <s v="Mobile Equipment Avail."/>
    <s v="FMS Total Maintenance Hours (Actual)"/>
    <s v="Metric"/>
    <s v="Wenco"/>
    <s v="Testing Passed"/>
    <s v="Testing Passed"/>
    <s v="Testing Passed"/>
    <s v="Testing Passed"/>
    <s v="Testing Passed"/>
    <m/>
    <m/>
    <d v="2023-02-28T00:00:00"/>
    <x v="2"/>
    <s v="653361 - Medium, 653367 - Medium, With Build Team, ETA - 13 Feb"/>
  </r>
  <r>
    <s v="R5"/>
    <s v="R5"/>
    <s v="HVC"/>
    <s v="HVC-ME-46"/>
    <s v="Mobile SOM"/>
    <s v="Mobile Equipment Avail."/>
    <s v="FMS Total Operational Delay Hours (Actual)"/>
    <s v="Metric"/>
    <s v="Wenco"/>
    <s v="Testing Passed"/>
    <s v="Testing Passed"/>
    <s v="Testing Passed"/>
    <s v="Testing Passed"/>
    <s v="Testing Passed"/>
    <m/>
    <m/>
    <d v="2023-02-28T00:00:00"/>
    <x v="2"/>
    <s v="653361 - Medium, 653367 - Medium, With Build Team, ETA - 13 Feb"/>
  </r>
  <r>
    <s v="R5"/>
    <s v="R5"/>
    <s v="HVC"/>
    <s v="HVC-ME-47"/>
    <s v="Mobile SOM"/>
    <s v="Mobile Equipment Avail."/>
    <s v="FMS Total Production Time (Hours) (Actual)"/>
    <s v="Metric"/>
    <s v="Wenco"/>
    <s v="Testing Passed"/>
    <s v="Testing Passed"/>
    <s v="Testing Passed"/>
    <s v="Testing Passed"/>
    <s v="Testing Passed"/>
    <m/>
    <m/>
    <d v="2023-02-28T00:00:00"/>
    <x v="2"/>
    <s v="653361 - Medium, 653367 - Medium, With Build Team, ETA - 13 Feb"/>
  </r>
  <r>
    <s v="R5"/>
    <s v="R5"/>
    <s v="HVC"/>
    <s v="HVC-ME-48"/>
    <s v="Mobile SOM"/>
    <s v="Mobile Equipment Avail."/>
    <s v="FMS Total Standby Hours (Actual)"/>
    <s v="Metric"/>
    <s v="Wenco"/>
    <s v="Testing Passed"/>
    <s v="Testing Passed"/>
    <s v="Testing Passed"/>
    <s v="Testing Passed"/>
    <s v="Testing Passed"/>
    <m/>
    <m/>
    <d v="2023-02-28T00:00:00"/>
    <x v="2"/>
    <s v="653361 - Medium, 653367 - Medium, With Build Team, ETA - 13 Feb"/>
  </r>
  <r>
    <s v="R5"/>
    <s v="R5"/>
    <s v="HVC"/>
    <s v="HVC-ME-49"/>
    <s v="Mobile SOM"/>
    <s v="Mobile Equipment Avail."/>
    <s v="FMS Total Utilized Time (Actual)"/>
    <s v="Metric"/>
    <s v="Wenco"/>
    <s v="Testing Passed"/>
    <s v="Testing Passed"/>
    <s v="Testing Passed"/>
    <s v="Testing Passed"/>
    <s v="Testing Passed"/>
    <m/>
    <m/>
    <d v="2023-02-28T00:00:00"/>
    <x v="2"/>
    <s v="653361 - Medium, 653367 - Medium, With Build Team, ETA - 13 Feb"/>
  </r>
  <r>
    <s v="R5"/>
    <s v="R5"/>
    <s v="HVC"/>
    <s v="HVC-ME-14"/>
    <s v="Mobile Equipment Avail."/>
    <s v="Mobile Equipment Avail."/>
    <s v="FMS Maintenance Availability (Actual)"/>
    <s v="KPI"/>
    <s v="Wenco"/>
    <s v="Testing Passed"/>
    <s v="Testing Passed"/>
    <s v="Testing Passed"/>
    <s v="Testing Passed"/>
    <s v="Testing Passed"/>
    <m/>
    <m/>
    <d v="2023-02-28T00:00:00"/>
    <x v="2"/>
    <s v="653361 - Medium, 653367 - Medium, With Build Team, ETA - 13 Feb"/>
  </r>
  <r>
    <s v="R5"/>
    <s v="R5"/>
    <s v="HVC"/>
    <s v="HVC-ME-15"/>
    <s v="Mobile Equipment Avail."/>
    <s v="Mobile Equipment Avail."/>
    <s v="FMS Mean Down Time (Hours)"/>
    <s v="KPI"/>
    <s v="Wenco"/>
    <s v="Testing Passed"/>
    <s v="Testing Passed"/>
    <s v="Testing Passed"/>
    <s v="Testing Passed"/>
    <s v="Testing Passed"/>
    <m/>
    <m/>
    <d v="2023-02-28T00:00:00"/>
    <x v="2"/>
    <s v="653361 - Medium, 653367 - Medium, With Build Team, ETA - 13 Feb"/>
  </r>
  <r>
    <s v="R5"/>
    <s v="R5"/>
    <s v="HVC"/>
    <s v="HVC-ME-16"/>
    <s v="Mobile Equipment Avail."/>
    <s v="Mobile Equipment Avail."/>
    <s v="FMS Mean Failure Time (Hours)"/>
    <s v="KPI"/>
    <s v="Wenco"/>
    <s v="Testing Passed"/>
    <s v="Testing Passed"/>
    <s v="Testing Passed"/>
    <s v="Testing Passed"/>
    <s v="Testing Passed"/>
    <m/>
    <m/>
    <d v="2023-02-28T00:00:00"/>
    <x v="2"/>
    <s v="653361 - Medium, 653367 - Medium, With Build Team, ETA - 13 Feb"/>
  </r>
  <r>
    <s v="R5"/>
    <s v="R5"/>
    <s v="HVC"/>
    <s v="HVC-ME-17"/>
    <s v="Mobile Equipment Avail."/>
    <s v="Mobile Equipment Avail."/>
    <s v="FMS Mean Time Between Down (Hours)"/>
    <s v="KPI"/>
    <s v="Wenco"/>
    <s v="Testing Passed"/>
    <s v="Testing Passed"/>
    <s v="Testing Passed"/>
    <s v="Testing Passed"/>
    <s v="Testing Passed"/>
    <m/>
    <m/>
    <d v="2023-02-28T00:00:00"/>
    <x v="2"/>
    <s v="653361 - Medium, 653367 - Medium, With Build Team, ETA - 13 Feb"/>
  </r>
  <r>
    <s v="R5"/>
    <s v="R5"/>
    <s v="HVC"/>
    <s v="HVC-ME-18"/>
    <s v="Mobile Equipment Avail."/>
    <s v="Mobile Equipment Avail."/>
    <s v="FMS Mean Time Between Failure (Hours)"/>
    <s v="KPI"/>
    <s v="Wenco"/>
    <s v="Testing Passed"/>
    <s v="Testing Passed"/>
    <s v="Testing Passed"/>
    <s v="Testing Passed"/>
    <s v="Testing Passed"/>
    <m/>
    <m/>
    <d v="2023-02-28T00:00:00"/>
    <x v="2"/>
    <s v="653361 - Medium, 653367 - Medium, With Build Team, ETA - 13 Feb"/>
  </r>
  <r>
    <s v="R5"/>
    <s v="R5"/>
    <s v="HVC"/>
    <s v="HVC-ME-19"/>
    <s v="Mobile Equipment Avail."/>
    <s v="Mobile Equipment Avail."/>
    <s v="FMS Mean Time To Repair (Hours)"/>
    <s v="KPI"/>
    <s v="Wenco"/>
    <s v="Testing Passed"/>
    <s v="Testing Passed"/>
    <s v="Testing Passed"/>
    <s v="Testing Passed"/>
    <s v="Testing Passed"/>
    <m/>
    <m/>
    <d v="2023-02-28T00:00:00"/>
    <x v="2"/>
    <s v="653361 - Medium, 653367 - Medium, With Build Team, ETA - 13 Feb"/>
  </r>
  <r>
    <s v="R5"/>
    <s v="R5"/>
    <s v="HVC"/>
    <s v="HVC-ME-20"/>
    <s v="Mobile Equipment Avail."/>
    <s v="Mobile Equipment Avail."/>
    <s v="FMS Mobile Availability (Actual)"/>
    <s v="KPI"/>
    <s v="Wenco"/>
    <s v="Testing Passed"/>
    <s v="Testing Passed"/>
    <s v="Testing Passed"/>
    <s v="Testing Passed"/>
    <s v="Testing Passed"/>
    <m/>
    <m/>
    <d v="2023-02-28T00:00:00"/>
    <x v="2"/>
    <s v="653361 - Medium, 653367 - Medium, With Build Team, ETA - 13 Feb"/>
  </r>
  <r>
    <s v="R5"/>
    <s v="R5"/>
    <s v="HVC"/>
    <s v="HVC-ME-21"/>
    <s v="Mobile Equipment Avail."/>
    <s v="Mobile Equipment Avail."/>
    <s v="FMS Operating Efficiency (Actual)"/>
    <s v="KPI"/>
    <s v="Wenco"/>
    <s v="Testing Passed"/>
    <s v="Testing Passed"/>
    <s v="Testing Passed"/>
    <s v="Testing Passed"/>
    <s v="Testing Passed"/>
    <m/>
    <m/>
    <d v="2023-02-28T00:00:00"/>
    <x v="2"/>
    <s v="653361 - Medium, 653367 - Medium, With Build Team, ETA - 13 Feb"/>
  </r>
  <r>
    <s v="R5"/>
    <s v="R5"/>
    <s v="HVC"/>
    <s v="HVC-ME-22"/>
    <s v="Mobile Equipment Avail."/>
    <s v="Mobile Equipment Avail."/>
    <s v="FMS Use of Availability (Actual)"/>
    <s v="KPI"/>
    <s v="Wenco"/>
    <s v="Testing Passed"/>
    <s v="Testing Passed"/>
    <s v="Testing Passed"/>
    <s v="Testing Passed"/>
    <s v="Testing Passed"/>
    <m/>
    <m/>
    <d v="2023-02-28T00:00:00"/>
    <x v="2"/>
    <s v="653361 - Medium, 653367 - Medium, With Build Team, ETA - 13 Feb"/>
  </r>
  <r>
    <s v="R5"/>
    <s v="R5"/>
    <s v="RDM"/>
    <s v="RDM-FI-20"/>
    <s v="Finance"/>
    <s v="Finance Planning"/>
    <s v="Maintenance Department Site Cash Production Cost (Actual)"/>
    <s v="Metric"/>
    <s v="GenCID"/>
    <s v="Testing Passed"/>
    <s v="Testing Passed"/>
    <s v="Testing Passed"/>
    <s v="Testing Passed"/>
    <s v="Testing Passed"/>
    <s v="In Progress"/>
    <m/>
    <d v="2023-02-28T00:00:00"/>
    <x v="2"/>
    <m/>
  </r>
  <r>
    <s v="R5"/>
    <s v="R5"/>
    <s v="RDM"/>
    <s v="RDM-FI-2"/>
    <s v="Finance"/>
    <s v="Finance Planning"/>
    <s v="Plant Department Site Cash Production Cost (Actual)"/>
    <s v="Metric"/>
    <s v="GenCID"/>
    <s v="Testing Passed"/>
    <s v="Testing Passed"/>
    <s v="Testing Passed"/>
    <s v="Testing Passed"/>
    <s v="Testing Passed"/>
    <s v="In Progress"/>
    <m/>
    <d v="2023-02-28T00:00:00"/>
    <x v="2"/>
    <m/>
  </r>
  <r>
    <s v="R5"/>
    <s v="R5"/>
    <s v="RDM"/>
    <s v="RDM-FI-3"/>
    <s v="Finance"/>
    <s v="Finance General Ledger"/>
    <s v="Site Cash Production Cost (Actual)"/>
    <s v="Metric"/>
    <s v="GenCID"/>
    <s v="Testing Passed"/>
    <s v="Testing Passed"/>
    <s v="Testing Passed"/>
    <s v="Testing Passed"/>
    <s v="Testing Passed"/>
    <s v="In Progress"/>
    <m/>
    <d v="2023-02-28T00:00:00"/>
    <x v="2"/>
    <m/>
  </r>
  <r>
    <s v="R5"/>
    <s v="R5"/>
    <s v="RDM"/>
    <s v="RDM-FI-4"/>
    <s v="Finance"/>
    <s v="Finance General Ledger"/>
    <s v="Total Costs (Actual)"/>
    <s v="Metric"/>
    <s v="GenCID"/>
    <s v="Testing Passed"/>
    <s v="Testing Passed"/>
    <s v="Testing Passed"/>
    <s v="Testing Passed"/>
    <s v="Testing Passed"/>
    <s v="In Progress"/>
    <m/>
    <d v="2023-02-28T00:00:00"/>
    <x v="2"/>
    <m/>
  </r>
  <r>
    <s v="R5"/>
    <m/>
    <s v="RDM"/>
    <s v="RDM-PL-26-RT"/>
    <s v="Plant"/>
    <s v="Plant Downtime"/>
    <s v="Total Stream Downtime (Hours)"/>
    <s v="Metric"/>
    <s v="RT-DUET"/>
    <m/>
    <m/>
    <m/>
    <m/>
    <m/>
    <m/>
    <m/>
    <d v="2023-03-31T00:00:00"/>
    <x v="5"/>
    <m/>
  </r>
  <r>
    <s v="R5"/>
    <m/>
    <s v="RDM"/>
    <s v="RDM-PL-27-RT"/>
    <s v="Plant"/>
    <s v="Plant Downtime"/>
    <s v="Total Stream Event Count"/>
    <s v="Metric"/>
    <s v="RT-DUET"/>
    <m/>
    <m/>
    <m/>
    <m/>
    <m/>
    <m/>
    <m/>
    <d v="2023-03-31T00:00:00"/>
    <x v="5"/>
    <m/>
  </r>
  <r>
    <s v="R5"/>
    <m/>
    <s v="RDM"/>
    <s v="RDM-PL-51-RT"/>
    <s v="Plant"/>
    <s v="Plant Standard Operating Metrics"/>
    <s v="Maintenance Non Scheduled (Hours)"/>
    <s v="Metric"/>
    <s v="RT-DUET"/>
    <m/>
    <m/>
    <m/>
    <m/>
    <m/>
    <m/>
    <m/>
    <d v="2023-03-31T00:00:00"/>
    <x v="5"/>
    <m/>
  </r>
  <r>
    <s v="R5"/>
    <m/>
    <s v="RDM"/>
    <s v="RDM-PL-52-RT"/>
    <s v="Plant"/>
    <s v="Plant Standard Operating Metrics"/>
    <s v="Maintenance Scheduled (Hours)"/>
    <s v="Metric"/>
    <s v="RT-DUET"/>
    <m/>
    <m/>
    <m/>
    <m/>
    <m/>
    <m/>
    <m/>
    <d v="2023-03-31T00:00:00"/>
    <x v="5"/>
    <m/>
  </r>
  <r>
    <s v="R5"/>
    <m/>
    <s v="RDM"/>
    <s v="RDM-PL-53-RT"/>
    <s v="Plant"/>
    <s v="Plant Standard Operating Metrics"/>
    <s v="Maintenance Time (Hours)"/>
    <s v="Metric"/>
    <s v="RT-DUET"/>
    <m/>
    <m/>
    <m/>
    <m/>
    <m/>
    <m/>
    <m/>
    <d v="2023-03-31T00:00:00"/>
    <x v="5"/>
    <m/>
  </r>
  <r>
    <s v="R5"/>
    <m/>
    <s v="RDM"/>
    <s v="RDM-PL-54-RT"/>
    <s v="Plant"/>
    <s v="Plant Standard Operating Metrics"/>
    <s v="Major Maintenance Shutdown (Hours)"/>
    <s v="Metric"/>
    <s v="RT-DUET"/>
    <m/>
    <m/>
    <m/>
    <m/>
    <m/>
    <m/>
    <m/>
    <d v="2023-03-31T00:00:00"/>
    <x v="5"/>
    <m/>
  </r>
  <r>
    <s v="R5"/>
    <m/>
    <s v="RDM"/>
    <s v="RDM-PL-55-RT"/>
    <s v="Plant"/>
    <s v="Plant Standard Operating Metrics"/>
    <s v="Operating Delays (Hours)"/>
    <s v="Metric"/>
    <s v="RT-DUET"/>
    <m/>
    <m/>
    <m/>
    <m/>
    <m/>
    <m/>
    <m/>
    <d v="2023-03-31T00:00:00"/>
    <x v="5"/>
    <m/>
  </r>
  <r>
    <s v="R5"/>
    <m/>
    <s v="RDM"/>
    <s v="RDM-PL-57-RT"/>
    <s v="Plant"/>
    <s v="Plant Standard Operating Metrics"/>
    <s v="Standby Time (Hours)"/>
    <s v="Metric"/>
    <s v="RT-DUET"/>
    <m/>
    <m/>
    <m/>
    <m/>
    <m/>
    <m/>
    <m/>
    <d v="2023-03-31T00:00:00"/>
    <x v="5"/>
    <m/>
  </r>
  <r>
    <s v="R5"/>
    <m/>
    <s v="RDM"/>
    <s v="RDM-PL-47-RT"/>
    <s v="Plant"/>
    <s v="Plant Standard Operating Metrics"/>
    <s v="Total Number of Downs"/>
    <s v="Metric"/>
    <s v="RT-DUET"/>
    <m/>
    <m/>
    <m/>
    <m/>
    <m/>
    <m/>
    <m/>
    <d v="2023-03-31T00:00:00"/>
    <x v="5"/>
    <m/>
  </r>
  <r>
    <s v="R5"/>
    <m/>
    <s v="QB"/>
    <s v="QB2-WO/C-30"/>
    <s v="Compliance"/>
    <s v="Compliance"/>
    <s v="Break-in Ratio (duration) - Mine"/>
    <s v="KPI"/>
    <s v="Maximo"/>
    <m/>
    <m/>
    <m/>
    <m/>
    <m/>
    <m/>
    <m/>
    <d v="2023-03-31T00:00:00"/>
    <x v="5"/>
    <m/>
  </r>
  <r>
    <s v="R5"/>
    <m/>
    <s v="QB"/>
    <s v="QB2-WO/C-34"/>
    <s v="Compliance"/>
    <s v="Compliance"/>
    <s v="Failure Break-In Ratio - Mine"/>
    <s v="KPI"/>
    <s v="Maximo"/>
    <m/>
    <m/>
    <m/>
    <m/>
    <m/>
    <m/>
    <m/>
    <d v="2023-03-31T00:00:00"/>
    <x v="5"/>
    <m/>
  </r>
  <r>
    <s v="R5"/>
    <m/>
    <s v="QB"/>
    <s v="QB2-WO/C-35"/>
    <s v="Compliance"/>
    <s v="Compliance"/>
    <s v="Non Failure Break-In Ratio - Mine"/>
    <s v="KPI"/>
    <s v="Maximo"/>
    <m/>
    <m/>
    <m/>
    <m/>
    <m/>
    <m/>
    <m/>
    <d v="2023-03-31T00:00:00"/>
    <x v="5"/>
    <m/>
  </r>
  <r>
    <s v="R5"/>
    <m/>
    <s v="QB"/>
    <s v="QB2-WO/C-36"/>
    <s v="Compliance"/>
    <s v="Compliance"/>
    <s v="PM Schedule Compliance (By Duration) - Mine"/>
    <s v="KPI"/>
    <s v="Maximo"/>
    <m/>
    <m/>
    <m/>
    <m/>
    <m/>
    <m/>
    <m/>
    <d v="2023-03-31T00:00:00"/>
    <x v="5"/>
    <m/>
  </r>
  <r>
    <s v="R5"/>
    <m/>
    <s v="QB"/>
    <s v="QB2-WO/C-37"/>
    <s v="Compliance"/>
    <s v="Compliance"/>
    <s v="PM Schedule Compliance (By Work Order Count)  - Mine"/>
    <s v="KPI"/>
    <s v="Maximo"/>
    <m/>
    <m/>
    <m/>
    <m/>
    <m/>
    <m/>
    <m/>
    <d v="2023-03-31T00:00:00"/>
    <x v="5"/>
    <m/>
  </r>
  <r>
    <s v="R5"/>
    <m/>
    <s v="QB"/>
    <s v="QB2-WO/C-38"/>
    <s v="Compliance"/>
    <s v="Compliance"/>
    <s v="Schedule Compliance (By Duration) - Mine"/>
    <s v="KPI"/>
    <s v="Maximo"/>
    <m/>
    <m/>
    <m/>
    <m/>
    <m/>
    <m/>
    <m/>
    <d v="2023-03-31T00:00:00"/>
    <x v="5"/>
    <m/>
  </r>
  <r>
    <s v="R5"/>
    <m/>
    <s v="QB"/>
    <s v="QB2-WO/C-39"/>
    <s v="Compliance"/>
    <s v="Compliance"/>
    <s v="Schedule Compliance (By Work Order Count) - Mine"/>
    <s v="KPI"/>
    <s v="Maximo"/>
    <m/>
    <m/>
    <m/>
    <m/>
    <m/>
    <m/>
    <m/>
    <d v="2023-03-31T00:00:00"/>
    <x v="5"/>
    <m/>
  </r>
  <r>
    <s v="R5"/>
    <m/>
    <s v="QB"/>
    <s v="QB2-WO/C-40"/>
    <s v="Compliance"/>
    <s v="Compliance"/>
    <s v="Schedule Load (Actual) - Mine"/>
    <s v="KPI"/>
    <s v="Maximo"/>
    <m/>
    <m/>
    <m/>
    <m/>
    <m/>
    <m/>
    <m/>
    <d v="2023-03-31T00:00:00"/>
    <x v="5"/>
    <m/>
  </r>
  <r>
    <s v="R5"/>
    <m/>
    <s v="QB"/>
    <s v="QB2-WO/C-41"/>
    <s v="Compliance"/>
    <s v="Compliance"/>
    <s v="Schedule Load (Available) - Mine"/>
    <s v="KPI"/>
    <s v="Maximo"/>
    <m/>
    <m/>
    <m/>
    <m/>
    <m/>
    <m/>
    <m/>
    <d v="2023-03-31T00:00:00"/>
    <x v="5"/>
    <m/>
  </r>
  <r>
    <s v="R5"/>
    <m/>
    <s v="QB"/>
    <s v="QB2-WO/C-64"/>
    <s v="Compliance"/>
    <s v="Compliance"/>
    <s v="Work Index  - Mine"/>
    <s v="KPI"/>
    <s v="Maximo"/>
    <m/>
    <m/>
    <m/>
    <m/>
    <m/>
    <m/>
    <m/>
    <d v="2023-03-31T00:00:00"/>
    <x v="5"/>
    <m/>
  </r>
  <r>
    <s v="R5"/>
    <m/>
    <s v="QB"/>
    <s v="QB2-WO/C-65"/>
    <s v="Compliance"/>
    <s v="Compliance"/>
    <s v="Work Index (Corrected) - Mine"/>
    <s v="KPI"/>
    <s v="Maximo"/>
    <m/>
    <m/>
    <m/>
    <m/>
    <m/>
    <m/>
    <m/>
    <d v="2023-03-31T00:00:00"/>
    <x v="5"/>
    <m/>
  </r>
  <r>
    <s v="R5"/>
    <m/>
    <s v="QB"/>
    <s v="QB2-WO/C-24"/>
    <s v="Compliance"/>
    <s v="Compliance"/>
    <s v="Average Compliance Days - Mine"/>
    <s v="Metric"/>
    <s v="Maximo"/>
    <m/>
    <m/>
    <m/>
    <m/>
    <m/>
    <m/>
    <m/>
    <d v="2023-03-31T00:00:00"/>
    <x v="5"/>
    <m/>
  </r>
  <r>
    <s v="R5"/>
    <m/>
    <s v="QB"/>
    <s v="QB2-WO/C-25"/>
    <s v="Compliance"/>
    <s v="Compliance"/>
    <s v="Average Compliance Meter Hours - Mine"/>
    <s v="Metric"/>
    <s v="Maximo"/>
    <m/>
    <m/>
    <m/>
    <m/>
    <m/>
    <m/>
    <m/>
    <d v="2023-03-31T00:00:00"/>
    <x v="5"/>
    <m/>
  </r>
  <r>
    <s v="R5"/>
    <m/>
    <s v="QB"/>
    <s v="QB2-WO/C-42"/>
    <s v="Compliance"/>
    <s v="Compliance"/>
    <s v="Total Break-In Failure Hours (Actual) - Mine"/>
    <s v="Metric"/>
    <s v="Maximo"/>
    <m/>
    <m/>
    <m/>
    <m/>
    <m/>
    <m/>
    <m/>
    <d v="2023-03-31T00:00:00"/>
    <x v="5"/>
    <m/>
  </r>
  <r>
    <s v="R5"/>
    <m/>
    <s v="QB"/>
    <s v="QB2-WO/C-43"/>
    <s v="Compliance"/>
    <s v="Compliance"/>
    <s v="Total Break-In Hours (Actual) - Mine"/>
    <s v="Metric"/>
    <s v="Maximo"/>
    <m/>
    <m/>
    <m/>
    <m/>
    <m/>
    <m/>
    <m/>
    <d v="2023-03-31T00:00:00"/>
    <x v="5"/>
    <m/>
  </r>
  <r>
    <s v="R5"/>
    <m/>
    <s v="QB"/>
    <s v="QB2-WO/C-44"/>
    <s v="Compliance"/>
    <s v="Compliance"/>
    <s v="Total Break-In Non Failure Hours (Actual) - Mine"/>
    <s v="Metric"/>
    <s v="Maximo"/>
    <m/>
    <m/>
    <m/>
    <m/>
    <m/>
    <m/>
    <m/>
    <d v="2023-03-31T00:00:00"/>
    <x v="5"/>
    <m/>
  </r>
  <r>
    <s v="R5"/>
    <m/>
    <s v="QB"/>
    <s v="QB2-WO/C-45"/>
    <s v="Compliance"/>
    <s v="Compliance"/>
    <s v="Total Distinct Work Order Count - Mine"/>
    <s v="Metric"/>
    <s v="Maximo"/>
    <m/>
    <m/>
    <m/>
    <m/>
    <m/>
    <m/>
    <m/>
    <d v="2023-03-31T00:00:00"/>
    <x v="5"/>
    <m/>
  </r>
  <r>
    <s v="R5"/>
    <m/>
    <s v="QB"/>
    <s v="QB2-WO/C-46"/>
    <s v="Compliance"/>
    <s v="Compliance"/>
    <s v="Total Hours (Actual) - Mine"/>
    <s v="Metric"/>
    <s v="Maximo"/>
    <m/>
    <m/>
    <m/>
    <m/>
    <m/>
    <m/>
    <m/>
    <d v="2023-03-31T00:00:00"/>
    <x v="5"/>
    <m/>
  </r>
  <r>
    <s v="R5"/>
    <m/>
    <s v="QB"/>
    <s v="QB2-WO/C-47"/>
    <s v="Compliance"/>
    <s v="Compliance"/>
    <s v="Total Hours (Available) - Mine"/>
    <s v="Metric"/>
    <s v="Maximo"/>
    <m/>
    <m/>
    <m/>
    <m/>
    <m/>
    <m/>
    <m/>
    <d v="2023-03-31T00:00:00"/>
    <x v="5"/>
    <m/>
  </r>
  <r>
    <s v="R5"/>
    <m/>
    <s v="QB"/>
    <s v="QB2-WO/C-48"/>
    <s v="Compliance"/>
    <s v="Compliance"/>
    <s v="Total Hours (Scheduled) - Mine"/>
    <s v="Metric"/>
    <s v="Maximo"/>
    <m/>
    <m/>
    <m/>
    <m/>
    <m/>
    <m/>
    <m/>
    <d v="2023-03-31T00:00:00"/>
    <x v="5"/>
    <m/>
  </r>
  <r>
    <s v="R5"/>
    <m/>
    <s v="QB"/>
    <s v="QB2-WO/C-57"/>
    <s v="Compliance"/>
    <s v="Compliance"/>
    <s v="Total Non Break-In Hours (Actual) - Mine"/>
    <s v="Metric"/>
    <s v="Maximo"/>
    <m/>
    <m/>
    <m/>
    <m/>
    <m/>
    <m/>
    <m/>
    <d v="2023-03-31T00:00:00"/>
    <x v="5"/>
    <m/>
  </r>
  <r>
    <s v="R5"/>
    <m/>
    <s v="QB"/>
    <s v="QB2-WO/C-58"/>
    <s v="Compliance"/>
    <s v="Compliance"/>
    <s v="Total Non Break-In PM Hours (Actual) - Mine"/>
    <s v="Metric"/>
    <s v="Maximo"/>
    <m/>
    <m/>
    <m/>
    <m/>
    <m/>
    <m/>
    <m/>
    <d v="2023-03-31T00:00:00"/>
    <x v="5"/>
    <m/>
  </r>
  <r>
    <s v="R5"/>
    <m/>
    <s v="QB"/>
    <s v="QB2-WO/C-59"/>
    <s v="Compliance"/>
    <s v="Compliance"/>
    <s v="Total PM Hours (Scheduled) - Mine"/>
    <s v="Metric"/>
    <s v="Maximo"/>
    <m/>
    <m/>
    <m/>
    <m/>
    <m/>
    <m/>
    <m/>
    <d v="2023-03-31T00:00:00"/>
    <x v="5"/>
    <m/>
  </r>
  <r>
    <s v="R5"/>
    <m/>
    <s v="QB"/>
    <s v="QB2-WO/C-63"/>
    <s v="Compliance"/>
    <s v="Compliance"/>
    <s v="Total Work Order Count - Mine"/>
    <s v="Metric"/>
    <s v="Maximo"/>
    <m/>
    <m/>
    <m/>
    <m/>
    <m/>
    <m/>
    <m/>
    <d v="2023-03-31T00:00:00"/>
    <x v="5"/>
    <m/>
  </r>
  <r>
    <s v="R5"/>
    <m/>
    <s v="QB"/>
    <s v="QB2-WO/C-49"/>
    <s v="Compliance"/>
    <s v="Item and Trade"/>
    <s v="Total Item Break-In Cost (Actual) - Mine"/>
    <s v="Metric"/>
    <s v="Maximo"/>
    <m/>
    <m/>
    <m/>
    <m/>
    <m/>
    <m/>
    <m/>
    <d v="2023-03-31T00:00:00"/>
    <x v="5"/>
    <m/>
  </r>
  <r>
    <s v="R5"/>
    <m/>
    <s v="QB"/>
    <s v="QB2-WO/C-49-MA"/>
    <s v="Compliance"/>
    <s v="Item and Trade"/>
    <s v="Total Item Break-In Cost (Actual) - Mine"/>
    <s v="Metric"/>
    <s v="Maximo"/>
    <m/>
    <m/>
    <m/>
    <m/>
    <m/>
    <m/>
    <m/>
    <d v="2023-03-31T00:00:00"/>
    <x v="5"/>
    <m/>
  </r>
  <r>
    <s v="R5"/>
    <m/>
    <s v="QB"/>
    <s v="QB2-WO/C-50"/>
    <s v="Compliance"/>
    <s v="Item and Trade"/>
    <s v="Total Item Cost (Actual) - Mine"/>
    <s v="Metric"/>
    <s v="Maximo"/>
    <m/>
    <m/>
    <m/>
    <m/>
    <m/>
    <m/>
    <m/>
    <d v="2023-03-31T00:00:00"/>
    <x v="5"/>
    <m/>
  </r>
  <r>
    <s v="R5"/>
    <m/>
    <s v="QB"/>
    <s v="QB2-WO/C-51"/>
    <s v="Compliance"/>
    <s v="Item and Trade"/>
    <s v="Total Item Cost (Budget) - Mine"/>
    <s v="Metric"/>
    <s v="Maximo"/>
    <m/>
    <m/>
    <m/>
    <m/>
    <m/>
    <m/>
    <m/>
    <d v="2023-03-31T00:00:00"/>
    <x v="5"/>
    <m/>
  </r>
  <r>
    <s v="R5"/>
    <m/>
    <s v="QB"/>
    <s v="QB2-WO/C-52"/>
    <s v="Compliance"/>
    <s v="Item and Trade"/>
    <s v="Total Item Quantity (Actual) - Mine"/>
    <s v="Metric"/>
    <s v="Maximo"/>
    <m/>
    <m/>
    <m/>
    <m/>
    <m/>
    <m/>
    <m/>
    <d v="2023-03-31T00:00:00"/>
    <x v="5"/>
    <m/>
  </r>
  <r>
    <s v="R5"/>
    <m/>
    <s v="QB"/>
    <s v="QB2-WO/C-53"/>
    <s v="Compliance"/>
    <s v="Item and Trade"/>
    <s v="Total Item Quantity (Resource) - Mine"/>
    <s v="Metric"/>
    <s v="Maximo"/>
    <m/>
    <m/>
    <m/>
    <m/>
    <m/>
    <m/>
    <m/>
    <d v="2023-03-31T00:00:00"/>
    <x v="5"/>
    <m/>
  </r>
  <r>
    <s v="R5"/>
    <m/>
    <s v="QB"/>
    <s v="QB2-WO/C-102-MA"/>
    <s v="Compliance"/>
    <s v="Item and Trade"/>
    <s v="Total Trade Cost (Actual) - Mill"/>
    <s v="Metric"/>
    <s v="Maximo"/>
    <m/>
    <m/>
    <m/>
    <m/>
    <m/>
    <m/>
    <m/>
    <d v="2023-03-31T00:00:00"/>
    <x v="5"/>
    <m/>
  </r>
  <r>
    <s v="R5"/>
    <m/>
    <s v="QB"/>
    <s v="QB2-WO/C-103-MA"/>
    <s v="Compliance"/>
    <s v="Item and Trade"/>
    <s v="Total Trade Cost (Budget) - Mill"/>
    <s v="Metric"/>
    <s v="Maximo"/>
    <m/>
    <m/>
    <m/>
    <m/>
    <m/>
    <m/>
    <m/>
    <d v="2023-03-31T00:00:00"/>
    <x v="5"/>
    <m/>
  </r>
  <r>
    <s v="R5"/>
    <m/>
    <s v="HVC"/>
    <s v="HVC-WO-71-MA"/>
    <s v="Compliance"/>
    <s v="Compliance"/>
    <s v="Break-in Ratio (duration) - Mill"/>
    <s v="KPI"/>
    <s v="Maximo"/>
    <m/>
    <m/>
    <m/>
    <m/>
    <m/>
    <m/>
    <m/>
    <d v="2023-03-31T00:00:00"/>
    <x v="5"/>
    <m/>
  </r>
  <r>
    <s v="R5"/>
    <m/>
    <s v="HVC"/>
    <s v="HVC-WO-73-MA"/>
    <s v="Compliance"/>
    <s v="Compliance"/>
    <s v="Compliance Utilization - Mill"/>
    <s v="KPI"/>
    <s v="Maximo"/>
    <m/>
    <m/>
    <m/>
    <m/>
    <m/>
    <m/>
    <m/>
    <d v="2023-03-31T00:00:00"/>
    <x v="5"/>
    <m/>
  </r>
  <r>
    <s v="R5"/>
    <m/>
    <s v="HVC"/>
    <s v="HVC-WO-76-MA"/>
    <s v="Compliance"/>
    <s v="Compliance"/>
    <s v="PM Schedule Compliance (By Duration) - Mill"/>
    <s v="KPI"/>
    <s v="Maximo"/>
    <m/>
    <m/>
    <m/>
    <m/>
    <m/>
    <m/>
    <m/>
    <d v="2023-03-31T00:00:00"/>
    <x v="5"/>
    <m/>
  </r>
  <r>
    <s v="R5"/>
    <m/>
    <s v="HVC"/>
    <s v="HVC-WO-77-MA"/>
    <s v="Compliance"/>
    <s v="Compliance"/>
    <s v="PM Schedule Compliance (By Work Order Count)  - Mill"/>
    <s v="KPI"/>
    <s v="Maximo"/>
    <m/>
    <m/>
    <m/>
    <m/>
    <m/>
    <m/>
    <m/>
    <d v="2023-03-31T00:00:00"/>
    <x v="5"/>
    <m/>
  </r>
  <r>
    <s v="R5"/>
    <m/>
    <s v="HVC"/>
    <s v="HVC-WO-78-MA"/>
    <s v="Compliance"/>
    <s v="Compliance"/>
    <s v="Schedule Compliance (By Duration) - Mill"/>
    <s v="KPI"/>
    <s v="Maximo"/>
    <m/>
    <m/>
    <m/>
    <m/>
    <m/>
    <m/>
    <m/>
    <d v="2023-03-31T00:00:00"/>
    <x v="5"/>
    <m/>
  </r>
  <r>
    <s v="R5"/>
    <m/>
    <s v="HVC"/>
    <s v="HVC-WO-79-MA"/>
    <s v="Compliance"/>
    <s v="Compliance"/>
    <s v="Schedule Compliance (By Work Order Count) - Mill"/>
    <s v="KPI"/>
    <s v="Maximo"/>
    <m/>
    <m/>
    <m/>
    <m/>
    <m/>
    <m/>
    <m/>
    <d v="2023-03-31T00:00:00"/>
    <x v="5"/>
    <m/>
  </r>
  <r>
    <s v="R5"/>
    <m/>
    <s v="HVC"/>
    <s v="HVC-WO-80-MA"/>
    <s v="Compliance"/>
    <s v="Compliance"/>
    <s v="Schedule Load (Actual) - Mill"/>
    <s v="KPI"/>
    <s v="Maximo"/>
    <m/>
    <m/>
    <m/>
    <m/>
    <m/>
    <m/>
    <m/>
    <d v="2023-03-31T00:00:00"/>
    <x v="5"/>
    <m/>
  </r>
  <r>
    <s v="R5"/>
    <m/>
    <s v="HVC"/>
    <s v="HVC-WO-81-MA"/>
    <s v="Compliance"/>
    <s v="Compliance"/>
    <s v="Schedule Load (Available) - Mill"/>
    <s v="KPI"/>
    <s v="Maximo"/>
    <m/>
    <m/>
    <m/>
    <m/>
    <m/>
    <m/>
    <m/>
    <d v="2023-03-31T00:00:00"/>
    <x v="5"/>
    <m/>
  </r>
  <r>
    <s v="R5"/>
    <m/>
    <s v="HVC"/>
    <s v="HVC-WO-65"/>
    <s v="Compliance"/>
    <s v="Compliance"/>
    <s v="Average Compliance Days - Mill"/>
    <s v="Metric"/>
    <s v="Maximo"/>
    <m/>
    <m/>
    <m/>
    <m/>
    <m/>
    <m/>
    <m/>
    <d v="2023-03-31T00:00:00"/>
    <x v="5"/>
    <m/>
  </r>
  <r>
    <s v="R5"/>
    <m/>
    <s v="HVC"/>
    <s v="HVC-WO-27"/>
    <s v="Compliance"/>
    <s v="Compliance"/>
    <s v="Average Meter Hours Difference - Mine"/>
    <s v="Metric"/>
    <s v="Maximo"/>
    <m/>
    <m/>
    <m/>
    <m/>
    <m/>
    <m/>
    <m/>
    <d v="2023-03-31T00:00:00"/>
    <x v="5"/>
    <m/>
  </r>
  <r>
    <s v="R5"/>
    <m/>
    <s v="HVC"/>
    <s v="HVC-WO-69"/>
    <s v="Compliance"/>
    <s v="Compliance"/>
    <s v="Average Target Days - Mill"/>
    <s v="Metric"/>
    <s v="Maximo"/>
    <m/>
    <m/>
    <m/>
    <m/>
    <m/>
    <m/>
    <m/>
    <d v="2023-03-31T00:00:00"/>
    <x v="5"/>
    <m/>
  </r>
  <r>
    <s v="R5"/>
    <m/>
    <s v="HVC"/>
    <s v="HVC-WO-69-MA"/>
    <s v="Compliance"/>
    <s v="Compliance"/>
    <s v="Average Target Days - Mill"/>
    <s v="Metric"/>
    <s v="Maximo"/>
    <m/>
    <m/>
    <m/>
    <m/>
    <m/>
    <m/>
    <m/>
    <d v="2023-03-31T00:00:00"/>
    <x v="5"/>
    <m/>
  </r>
  <r>
    <s v="R5"/>
    <m/>
    <s v="HVC"/>
    <s v="HVC-WO-72-MA"/>
    <s v="Compliance"/>
    <s v="Compliance"/>
    <s v="Break-in Work (Count) - Mill"/>
    <s v="Metric"/>
    <s v="Maximo"/>
    <m/>
    <m/>
    <m/>
    <m/>
    <m/>
    <m/>
    <m/>
    <d v="2023-03-31T00:00:00"/>
    <x v="5"/>
    <m/>
  </r>
  <r>
    <s v="R5"/>
    <m/>
    <s v="HVC"/>
    <s v="HVC-WO-83-MA"/>
    <s v="Compliance"/>
    <s v="Compliance"/>
    <s v="Total Break-In Hours (Actual) - Mill"/>
    <s v="Metric"/>
    <s v="Maximo"/>
    <m/>
    <m/>
    <m/>
    <m/>
    <m/>
    <m/>
    <m/>
    <d v="2023-03-31T00:00:00"/>
    <x v="5"/>
    <m/>
  </r>
  <r>
    <s v="R5"/>
    <m/>
    <s v="HVC"/>
    <s v="HVC-WO-84"/>
    <s v="Compliance"/>
    <s v="Compliance"/>
    <s v="Total Break-In Non Failure Hours (Actual) - Mill"/>
    <s v="Metric"/>
    <s v="Maximo"/>
    <m/>
    <m/>
    <m/>
    <m/>
    <m/>
    <m/>
    <m/>
    <d v="2023-03-31T00:00:00"/>
    <x v="5"/>
    <m/>
  </r>
  <r>
    <s v="R5"/>
    <m/>
    <s v="HVC"/>
    <s v="HVC-WO-85-MA"/>
    <s v="Compliance"/>
    <s v="Compliance"/>
    <s v="Total Distinct Work Order Count - Mill"/>
    <s v="Metric"/>
    <s v="Maximo"/>
    <m/>
    <m/>
    <m/>
    <m/>
    <m/>
    <m/>
    <m/>
    <d v="2023-03-31T00:00:00"/>
    <x v="5"/>
    <m/>
  </r>
  <r>
    <s v="R5"/>
    <m/>
    <s v="HVC"/>
    <s v="HVC-WO-86-MA"/>
    <s v="Compliance"/>
    <s v="Compliance"/>
    <s v="Total Hours (Actual) - Mill"/>
    <s v="Metric"/>
    <s v="Maximo"/>
    <m/>
    <m/>
    <m/>
    <m/>
    <m/>
    <m/>
    <m/>
    <d v="2023-03-31T00:00:00"/>
    <x v="5"/>
    <m/>
  </r>
  <r>
    <s v="R5"/>
    <m/>
    <s v="HVC"/>
    <s v="HVC-WO-88-MA"/>
    <s v="Compliance"/>
    <s v="Compliance"/>
    <s v="Total Hours (Scheduled) - Mill"/>
    <s v="Metric"/>
    <s v="Maximo"/>
    <m/>
    <m/>
    <m/>
    <m/>
    <m/>
    <m/>
    <m/>
    <d v="2023-03-31T00:00:00"/>
    <x v="5"/>
    <m/>
  </r>
  <r>
    <s v="R5"/>
    <m/>
    <s v="HVC"/>
    <s v="HVC-WO-97-MA"/>
    <s v="Compliance"/>
    <s v="Compliance"/>
    <s v="Total Non Break-In Hours (Actual) - Mill"/>
    <s v="Metric"/>
    <s v="Maximo"/>
    <m/>
    <m/>
    <m/>
    <m/>
    <m/>
    <m/>
    <m/>
    <d v="2023-03-31T00:00:00"/>
    <x v="5"/>
    <m/>
  </r>
  <r>
    <s v="R5"/>
    <m/>
    <s v="HVC"/>
    <s v="HVC-WO-98-MA"/>
    <s v="Compliance"/>
    <s v="Compliance"/>
    <s v="Total Non Break-In PM Hours (Actual) - Mill"/>
    <s v="Metric"/>
    <s v="Maximo"/>
    <m/>
    <m/>
    <m/>
    <m/>
    <m/>
    <m/>
    <m/>
    <d v="2023-03-31T00:00:00"/>
    <x v="5"/>
    <m/>
  </r>
  <r>
    <s v="R5"/>
    <m/>
    <s v="HVC"/>
    <s v="HVC-WO-99-MA"/>
    <s v="Compliance"/>
    <s v="Compliance"/>
    <s v="Total PM Hours (Scheduled) - Mill"/>
    <s v="Metric"/>
    <s v="Maximo"/>
    <m/>
    <m/>
    <m/>
    <m/>
    <m/>
    <m/>
    <m/>
    <d v="2023-03-31T00:00:00"/>
    <x v="5"/>
    <m/>
  </r>
  <r>
    <s v="R5"/>
    <m/>
    <s v="HVC"/>
    <s v="HVC-WO-103-MA"/>
    <s v="Compliance"/>
    <s v="Compliance"/>
    <s v="Total Work Order Count - Mill"/>
    <s v="Metric"/>
    <s v="Maximo"/>
    <m/>
    <m/>
    <m/>
    <m/>
    <m/>
    <m/>
    <m/>
    <d v="2023-03-31T00:00:00"/>
    <x v="5"/>
    <m/>
  </r>
  <r>
    <s v="R5"/>
    <m/>
    <s v="HVC"/>
    <s v="HVC-WO-89"/>
    <s v="Compliance"/>
    <s v="Item and Trade"/>
    <s v="Total Item Break-In Cost (Actual) - Mill"/>
    <s v="Metric"/>
    <s v="Maximo"/>
    <m/>
    <m/>
    <m/>
    <m/>
    <m/>
    <m/>
    <m/>
    <d v="2023-03-31T00:00:00"/>
    <x v="5"/>
    <m/>
  </r>
  <r>
    <s v="R5"/>
    <m/>
    <s v="HVC"/>
    <s v="HVC-WO-48"/>
    <s v="Compliance"/>
    <s v="Item and Trade"/>
    <s v="Total Item Break-In Cost (Actual) - Mine"/>
    <s v="Metric"/>
    <s v="Maximo"/>
    <m/>
    <m/>
    <m/>
    <m/>
    <m/>
    <m/>
    <m/>
    <d v="2023-03-31T00:00:00"/>
    <x v="5"/>
    <m/>
  </r>
  <r>
    <s v="R5"/>
    <m/>
    <s v="HVC"/>
    <s v="HVC-WO-90"/>
    <s v="Compliance"/>
    <s v="Item and Trade"/>
    <s v="Total Item Cost (Actual) - Mill"/>
    <s v="Metric"/>
    <s v="Maximo"/>
    <m/>
    <m/>
    <m/>
    <m/>
    <m/>
    <m/>
    <m/>
    <d v="2023-03-31T00:00:00"/>
    <x v="5"/>
    <m/>
  </r>
  <r>
    <s v="R5"/>
    <m/>
    <s v="HVC"/>
    <s v="HVC-WO-49"/>
    <s v="Compliance"/>
    <s v="Item and Trade"/>
    <s v="Total Item Cost (Actual) - Mine"/>
    <s v="Metric"/>
    <s v="Maximo"/>
    <m/>
    <m/>
    <m/>
    <m/>
    <m/>
    <m/>
    <m/>
    <d v="2023-03-31T00:00:00"/>
    <x v="5"/>
    <m/>
  </r>
  <r>
    <s v="R5"/>
    <m/>
    <s v="HVC"/>
    <s v="HVC-WO-91"/>
    <s v="Compliance"/>
    <s v="Item and Trade"/>
    <s v="Total Item Cost (Budget) - Mill"/>
    <s v="Metric"/>
    <s v="Maximo"/>
    <m/>
    <m/>
    <m/>
    <m/>
    <m/>
    <m/>
    <m/>
    <d v="2023-03-31T00:00:00"/>
    <x v="5"/>
    <m/>
  </r>
  <r>
    <s v="R5"/>
    <m/>
    <s v="HVC"/>
    <s v="HVC-WO-50"/>
    <s v="Compliance"/>
    <s v="Item and Trade"/>
    <s v="Total Item Cost (Budget) - Mine"/>
    <s v="Metric"/>
    <s v="Maximo"/>
    <m/>
    <m/>
    <m/>
    <m/>
    <m/>
    <m/>
    <m/>
    <d v="2023-03-31T00:00:00"/>
    <x v="5"/>
    <m/>
  </r>
  <r>
    <s v="R5"/>
    <m/>
    <s v="HVC"/>
    <s v="HVC-WO-92"/>
    <s v="Compliance"/>
    <s v="Item and Trade"/>
    <s v="Total Item Quantity (Actual) - Mill"/>
    <s v="Metric"/>
    <s v="Maximo"/>
    <m/>
    <m/>
    <m/>
    <m/>
    <m/>
    <m/>
    <m/>
    <d v="2023-03-31T00:00:00"/>
    <x v="5"/>
    <m/>
  </r>
  <r>
    <s v="R5"/>
    <m/>
    <s v="HVC"/>
    <s v="HVC-WO-51"/>
    <s v="Compliance"/>
    <s v="Item and Trade"/>
    <s v="Total Item Quantity (Actual) - Mine"/>
    <s v="Metric"/>
    <s v="Maximo"/>
    <m/>
    <m/>
    <m/>
    <m/>
    <m/>
    <m/>
    <m/>
    <d v="2023-03-31T00:00:00"/>
    <x v="5"/>
    <m/>
  </r>
  <r>
    <s v="R5"/>
    <m/>
    <s v="HVC"/>
    <s v="HVC-WO-100"/>
    <s v="Compliance"/>
    <s v="Item and Trade"/>
    <s v="Total Trade Break-In Cost (Actual) - Mill"/>
    <s v="Metric"/>
    <s v="Maximo"/>
    <m/>
    <m/>
    <m/>
    <m/>
    <m/>
    <m/>
    <m/>
    <d v="2023-03-31T00:00:00"/>
    <x v="5"/>
    <m/>
  </r>
  <r>
    <s v="R5"/>
    <m/>
    <s v="HVC"/>
    <s v="HVC-WO-59"/>
    <s v="Compliance"/>
    <s v="Item and Trade"/>
    <s v="Total Trade Break-In Cost (Actual) - Mine"/>
    <s v="Metric"/>
    <s v="Maximo"/>
    <m/>
    <m/>
    <m/>
    <m/>
    <m/>
    <m/>
    <m/>
    <d v="2023-03-31T00:00:00"/>
    <x v="5"/>
    <m/>
  </r>
  <r>
    <s v="R5"/>
    <m/>
    <s v="HVC"/>
    <s v="HVC-WO-101"/>
    <s v="Compliance"/>
    <s v="Item and Trade"/>
    <s v="Total Trade Cost (Actual) - Mill"/>
    <s v="Metric"/>
    <s v="Maximo"/>
    <m/>
    <m/>
    <m/>
    <m/>
    <m/>
    <m/>
    <m/>
    <d v="2023-03-31T00:00:00"/>
    <x v="5"/>
    <m/>
  </r>
  <r>
    <s v="R5"/>
    <m/>
    <s v="HVC"/>
    <s v="HVC-WO-60"/>
    <s v="Compliance"/>
    <s v="Item and Trade"/>
    <s v="Total Trade Cost (Actual) - Mine"/>
    <s v="Metric"/>
    <s v="Maximo"/>
    <m/>
    <m/>
    <m/>
    <m/>
    <m/>
    <m/>
    <m/>
    <d v="2023-03-31T00:00:00"/>
    <x v="5"/>
    <m/>
  </r>
  <r>
    <s v="R5"/>
    <m/>
    <s v="HVC"/>
    <s v="HVC-WO-102"/>
    <s v="Compliance"/>
    <s v="Item and Trade"/>
    <s v="Total Trade Cost (Budget) - Mill"/>
    <s v="Metric"/>
    <s v="Maximo"/>
    <m/>
    <m/>
    <m/>
    <m/>
    <m/>
    <m/>
    <m/>
    <d v="2023-03-31T00:00:00"/>
    <x v="5"/>
    <m/>
  </r>
  <r>
    <s v="R5"/>
    <m/>
    <s v="HVC"/>
    <s v="HVC-WO-61"/>
    <s v="Compliance"/>
    <s v="Item and Trade"/>
    <s v="Total Trade Cost (Budget) - Mine"/>
    <s v="Metric"/>
    <s v="Maximo"/>
    <m/>
    <m/>
    <m/>
    <m/>
    <m/>
    <m/>
    <m/>
    <d v="2023-03-31T00:00:00"/>
    <x v="5"/>
    <m/>
  </r>
  <r>
    <s v="R5"/>
    <m/>
    <s v="HVC"/>
    <s v="HVC-WO-9-MA"/>
    <s v="Work Order"/>
    <s v="Work Order"/>
    <s v="# Non-scheduled Maintenance WO Completed  - Mill"/>
    <s v="Metric"/>
    <s v="Maximo"/>
    <m/>
    <m/>
    <m/>
    <m/>
    <m/>
    <m/>
    <m/>
    <d v="2023-03-31T00:00:00"/>
    <x v="5"/>
    <m/>
  </r>
  <r>
    <s v="R5"/>
    <m/>
    <s v="HVC"/>
    <s v="HVC-WO-5-MA"/>
    <s v="Work Order"/>
    <s v="Work Order"/>
    <s v="# PMs Completed as Scheduled  - Mill"/>
    <s v="Metric"/>
    <s v="Maximo"/>
    <m/>
    <m/>
    <m/>
    <m/>
    <m/>
    <m/>
    <m/>
    <d v="2023-03-31T00:00:00"/>
    <x v="5"/>
    <m/>
  </r>
  <r>
    <s v="R5"/>
    <m/>
    <s v="HVC"/>
    <s v="HVC-WO-4-MA"/>
    <s v="Work Order"/>
    <s v="Work Order"/>
    <s v="# PMs Scheduled  - Mill"/>
    <s v="Metric"/>
    <s v="Maximo"/>
    <m/>
    <m/>
    <m/>
    <m/>
    <m/>
    <m/>
    <m/>
    <d v="2023-03-31T00:00:00"/>
    <x v="5"/>
    <m/>
  </r>
  <r>
    <s v="R5"/>
    <m/>
    <s v="HVC"/>
    <s v="HVC-WO-7-MA"/>
    <s v="Work Order"/>
    <s v="Work Order"/>
    <s v="# Scheduled Maintenance WO  - Mill"/>
    <s v="Metric"/>
    <s v="Maximo"/>
    <m/>
    <m/>
    <m/>
    <m/>
    <m/>
    <m/>
    <m/>
    <d v="2023-03-31T00:00:00"/>
    <x v="5"/>
    <m/>
  </r>
  <r>
    <s v="R5"/>
    <m/>
    <s v="HVC"/>
    <s v="HVC-WO-8-MA"/>
    <s v="Work Order"/>
    <s v="Work Order"/>
    <s v="# Scheduled Maintenance WO Completed  - Mill"/>
    <s v="Metric"/>
    <s v="Maximo"/>
    <m/>
    <m/>
    <m/>
    <m/>
    <m/>
    <m/>
    <m/>
    <d v="2023-03-31T00:00:00"/>
    <x v="5"/>
    <m/>
  </r>
  <r>
    <s v="R5"/>
    <m/>
    <s v="HVC"/>
    <s v="HVC-WO-6-MA"/>
    <s v="Work Order"/>
    <s v="Work Order"/>
    <s v="# Total Maintenance WO Completed  - Mill"/>
    <s v="Metric"/>
    <s v="Maximo"/>
    <m/>
    <m/>
    <m/>
    <m/>
    <m/>
    <m/>
    <m/>
    <d v="2023-03-31T00:00:00"/>
    <x v="5"/>
    <m/>
  </r>
  <r>
    <s v="R5"/>
    <m/>
    <s v="HVC"/>
    <s v="HVC-WO-3-MA"/>
    <s v="Work Order"/>
    <s v="Work Order"/>
    <s v="Non-scheduled Maintenance WO Hours Completed  - Mill"/>
    <s v="Metric"/>
    <s v="Maximo"/>
    <m/>
    <m/>
    <m/>
    <m/>
    <m/>
    <m/>
    <m/>
    <d v="2023-03-31T00:00:00"/>
    <x v="5"/>
    <m/>
  </r>
  <r>
    <s v="R5"/>
    <m/>
    <s v="HVC"/>
    <s v="HVC-WO-1-MA"/>
    <s v="Work Order"/>
    <s v="Work Order"/>
    <s v="Scheduled Maintenance WO Hours - Mill"/>
    <s v="Metric"/>
    <s v="Maximo"/>
    <m/>
    <m/>
    <m/>
    <m/>
    <m/>
    <m/>
    <m/>
    <d v="2023-03-31T00:00:00"/>
    <x v="5"/>
    <m/>
  </r>
  <r>
    <s v="R5"/>
    <m/>
    <s v="HVC"/>
    <s v="HVC-WO-2-MA"/>
    <s v="Work Order"/>
    <s v="Work Order"/>
    <s v="Scheduled Maintenance WO Hours Completed  - Mill"/>
    <s v="Metric"/>
    <s v="Maximo"/>
    <m/>
    <m/>
    <m/>
    <m/>
    <m/>
    <m/>
    <m/>
    <d v="2023-03-31T00:00:00"/>
    <x v="5"/>
    <m/>
  </r>
  <r>
    <s v="R5"/>
    <m/>
    <s v="HVC"/>
    <s v="HVC-FI-20a"/>
    <s v="Finance"/>
    <s v="Finance General Ledger"/>
    <s v="Maintenance Department Site Cash Production Cost (Actual)"/>
    <s v="Metric"/>
    <s v="Cost Datamart"/>
    <m/>
    <m/>
    <m/>
    <m/>
    <m/>
    <m/>
    <m/>
    <d v="2023-03-31T00:00:00"/>
    <x v="5"/>
    <m/>
  </r>
  <r>
    <s v="R5"/>
    <m/>
    <s v="HVC"/>
    <s v="HVC-FI-3a"/>
    <s v="Finance"/>
    <s v="Finance General Ledger"/>
    <s v="Site Cash Production Cost (Actual)"/>
    <s v="Metric"/>
    <s v="Cost Datamart"/>
    <m/>
    <m/>
    <m/>
    <m/>
    <m/>
    <m/>
    <m/>
    <d v="2023-03-31T00:00:00"/>
    <x v="5"/>
    <m/>
  </r>
  <r>
    <s v="R5"/>
    <m/>
    <s v="HVC"/>
    <s v="HVC-FI-1"/>
    <s v="Finance"/>
    <s v="Finance General Ledger"/>
    <s v="Maintenance Repair Cost (Actual)"/>
    <s v="Metric"/>
    <s v="JDE (Cost)"/>
    <m/>
    <m/>
    <m/>
    <m/>
    <m/>
    <m/>
    <m/>
    <d v="2023-03-31T00:00:00"/>
    <x v="5"/>
    <m/>
  </r>
  <r>
    <s v="R5"/>
    <m/>
    <s v="HVC"/>
    <s v="HVC-FI-11"/>
    <s v="Finance"/>
    <s v="Finance Planning"/>
    <s v="Maintenance Repair Cost (Budget)"/>
    <s v="Metric"/>
    <s v="JDE (Cost)"/>
    <m/>
    <m/>
    <m/>
    <m/>
    <m/>
    <m/>
    <m/>
    <d v="2023-03-31T00:00:00"/>
    <x v="5"/>
    <m/>
  </r>
  <r>
    <s v="R5"/>
    <m/>
    <s v="HVC"/>
    <s v="HVC-FI-12"/>
    <s v="Finance"/>
    <s v="Finance Planning"/>
    <s v="Maintenance Repair Cost (Forecast)"/>
    <s v="Metric"/>
    <s v="JDE (Cost)"/>
    <m/>
    <m/>
    <m/>
    <m/>
    <m/>
    <m/>
    <m/>
    <d v="2023-03-31T00:00:00"/>
    <x v="5"/>
    <m/>
  </r>
  <r>
    <s v="R5"/>
    <m/>
    <s v="RDM"/>
    <s v="RDM-PL-5b-RT"/>
    <s v="Plant"/>
    <s v="Plant Standard Operating Metrics"/>
    <s v="% Capacity Plant Production Rate "/>
    <s v="KPI"/>
    <s v="RT-DUET"/>
    <m/>
    <m/>
    <m/>
    <m/>
    <m/>
    <m/>
    <m/>
    <m/>
    <x v="0"/>
    <m/>
  </r>
  <r>
    <s v="R5"/>
    <s v="R1-3"/>
    <s v="RDM"/>
    <s v="RDM-PL-5-RT"/>
    <s v="Plant"/>
    <s v="Plant Standard Operating Metrics"/>
    <s v="% Capacity Plant Feed Rate"/>
    <s v="KPI"/>
    <s v="RT-DUET"/>
    <m/>
    <m/>
    <m/>
    <m/>
    <m/>
    <m/>
    <m/>
    <m/>
    <x v="0"/>
    <m/>
  </r>
  <r>
    <s v="R5"/>
    <s v="R1-3"/>
    <s v="RDM"/>
    <s v="RDM-PL-7-RT"/>
    <s v="Plant"/>
    <s v="Plant Standard Operating Metrics"/>
    <s v="% Online Time"/>
    <s v="KPI"/>
    <s v="RT-DUET"/>
    <m/>
    <m/>
    <m/>
    <m/>
    <m/>
    <m/>
    <m/>
    <m/>
    <x v="0"/>
    <m/>
  </r>
  <r>
    <s v="R5"/>
    <s v="R1-3"/>
    <s v="RDM"/>
    <s v="RDM-PL-3-RT"/>
    <s v="Plant"/>
    <s v="Plant Standard Operating Metrics"/>
    <s v="Mean Down Time (Hours)"/>
    <s v="KPI"/>
    <s v="RT-DUET"/>
    <m/>
    <m/>
    <m/>
    <m/>
    <m/>
    <m/>
    <m/>
    <m/>
    <x v="0"/>
    <m/>
  </r>
  <r>
    <s v="R5"/>
    <s v="R1-3"/>
    <s v="RDM"/>
    <s v="RDM-PL-4-RT"/>
    <s v="Plant"/>
    <s v="Plant Standard Operating Metrics"/>
    <s v="Mean Time Between Downs (Hours)"/>
    <s v="KPI"/>
    <s v="RT-DUET"/>
    <m/>
    <m/>
    <m/>
    <m/>
    <m/>
    <m/>
    <m/>
    <m/>
    <x v="0"/>
    <m/>
  </r>
  <r>
    <s v="R5"/>
    <s v="R1-3"/>
    <s v="RDM"/>
    <s v="RDM-PL-12-RT"/>
    <s v="Plant"/>
    <s v="Plant Standard Operating Metrics"/>
    <s v="Daily Production Rate When Running"/>
    <s v="Metric"/>
    <s v="RT-DUET"/>
    <m/>
    <m/>
    <m/>
    <m/>
    <m/>
    <m/>
    <m/>
    <m/>
    <x v="0"/>
    <m/>
  </r>
  <r>
    <s v="R5"/>
    <s v="R1-3"/>
    <s v="RDM"/>
    <s v="RDM-PL-13-RT"/>
    <s v="Plant"/>
    <s v="Plant Standard Operating Metrics"/>
    <s v="Best Daily Production Rate"/>
    <s v="Metric"/>
    <s v="RT-DUET"/>
    <m/>
    <m/>
    <m/>
    <m/>
    <m/>
    <m/>
    <m/>
    <m/>
    <x v="0"/>
    <m/>
  </r>
  <r>
    <s v="R5"/>
    <s v="R1-3"/>
    <s v="RDM"/>
    <s v="RDM-PL-48-RT"/>
    <s v="Plant"/>
    <s v="Plant Standard Operating Metrics"/>
    <s v="Available Time (Hours)"/>
    <s v="Metric"/>
    <s v="RT-DUET"/>
    <m/>
    <m/>
    <m/>
    <m/>
    <m/>
    <m/>
    <m/>
    <m/>
    <x v="0"/>
    <m/>
  </r>
  <r>
    <s v="R5"/>
    <s v="R1-3"/>
    <s v="RDM"/>
    <s v="RDM-PL-2-RT"/>
    <s v="Plant"/>
    <s v="Plant Standard Operating Metrics"/>
    <s v="Maintenance Availability"/>
    <s v="Metric"/>
    <s v="RT-DUET"/>
    <m/>
    <m/>
    <m/>
    <m/>
    <m/>
    <m/>
    <m/>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747909-4418-4742-AA43-C1D32475B74D}" name="PivotTable6" cacheId="3199"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4:K11" firstHeaderRow="1" firstDataRow="3" firstDataCol="1"/>
  <pivotFields count="16">
    <pivotField axis="axisCol" showAll="0">
      <items count="4">
        <item x="2"/>
        <item x="1"/>
        <item n="RDM" x="0"/>
        <item t="default"/>
      </items>
    </pivotField>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axis="axisCol" multipleItemSelectionAllowed="1" showAll="0">
      <items count="3">
        <item x="1"/>
        <item x="0"/>
        <item t="default"/>
      </items>
    </pivotField>
    <pivotField multipleItemSelectionAllowed="1" showAll="0">
      <items count="4">
        <item x="0"/>
        <item h="1" m="1" x="2"/>
        <item h="1" x="1"/>
        <item t="default"/>
      </items>
    </pivotField>
    <pivotField dataField="1" showAll="0"/>
  </pivotFields>
  <rowFields count="1">
    <field x="2"/>
  </rowFields>
  <rowItems count="5">
    <i>
      <x/>
    </i>
    <i>
      <x v="1"/>
    </i>
    <i>
      <x v="2"/>
    </i>
    <i>
      <x v="3"/>
    </i>
    <i t="grand">
      <x/>
    </i>
  </rowItems>
  <colFields count="2">
    <field x="0"/>
    <field x="13"/>
  </colFields>
  <colItems count="10">
    <i>
      <x/>
      <x/>
    </i>
    <i r="1">
      <x v="1"/>
    </i>
    <i t="default">
      <x/>
    </i>
    <i>
      <x v="1"/>
      <x/>
    </i>
    <i r="1">
      <x v="1"/>
    </i>
    <i t="default">
      <x v="1"/>
    </i>
    <i>
      <x v="2"/>
      <x/>
    </i>
    <i r="1">
      <x v="1"/>
    </i>
    <i t="default">
      <x v="2"/>
    </i>
    <i t="grand">
      <x/>
    </i>
  </colItems>
  <dataFields count="1">
    <dataField name="Sum of Count of KPI IDS" fld="15" baseField="0" baseItem="0"/>
  </dataFields>
  <formats count="30">
    <format dxfId="105">
      <pivotArea type="all" dataOnly="0" outline="0" fieldPosition="0"/>
    </format>
    <format dxfId="106">
      <pivotArea outline="0" collapsedLevelsAreSubtotals="1" fieldPosition="0"/>
    </format>
    <format dxfId="107">
      <pivotArea type="origin" dataOnly="0" labelOnly="1" outline="0" fieldPosition="0"/>
    </format>
    <format dxfId="108">
      <pivotArea field="0" type="button" dataOnly="0" labelOnly="1" outline="0" axis="axisCol" fieldPosition="0"/>
    </format>
    <format dxfId="109">
      <pivotArea type="topRight" dataOnly="0" labelOnly="1" outline="0" fieldPosition="0"/>
    </format>
    <format dxfId="110">
      <pivotArea field="2" type="button" dataOnly="0" labelOnly="1" outline="0" axis="axisRow" fieldPosition="0"/>
    </format>
    <format dxfId="111">
      <pivotArea dataOnly="0" labelOnly="1" grandRow="1" outline="0" fieldPosition="0"/>
    </format>
    <format dxfId="112">
      <pivotArea dataOnly="0" labelOnly="1" fieldPosition="0">
        <references count="1">
          <reference field="0" count="0"/>
        </references>
      </pivotArea>
    </format>
    <format dxfId="113">
      <pivotArea dataOnly="0" labelOnly="1" grandCol="1" outline="0" fieldPosition="0"/>
    </format>
    <format dxfId="114">
      <pivotArea type="all" dataOnly="0" outline="0" fieldPosition="0"/>
    </format>
    <format dxfId="115">
      <pivotArea outline="0" collapsedLevelsAreSubtotals="1" fieldPosition="0"/>
    </format>
    <format dxfId="116">
      <pivotArea type="origin" dataOnly="0" labelOnly="1" outline="0" fieldPosition="0"/>
    </format>
    <format dxfId="117">
      <pivotArea field="0" type="button" dataOnly="0" labelOnly="1" outline="0" axis="axisCol" fieldPosition="0"/>
    </format>
    <format dxfId="118">
      <pivotArea type="topRight" dataOnly="0" labelOnly="1" outline="0" fieldPosition="0"/>
    </format>
    <format dxfId="119">
      <pivotArea field="2" type="button" dataOnly="0" labelOnly="1" outline="0" axis="axisRow" fieldPosition="0"/>
    </format>
    <format dxfId="120">
      <pivotArea dataOnly="0" labelOnly="1" fieldPosition="0">
        <references count="1">
          <reference field="2" count="0"/>
        </references>
      </pivotArea>
    </format>
    <format dxfId="121">
      <pivotArea dataOnly="0" labelOnly="1" grandRow="1" outline="0" fieldPosition="0"/>
    </format>
    <format dxfId="122">
      <pivotArea dataOnly="0" labelOnly="1" fieldPosition="0">
        <references count="1">
          <reference field="0" count="0"/>
        </references>
      </pivotArea>
    </format>
    <format dxfId="123">
      <pivotArea dataOnly="0" labelOnly="1" grandCol="1" outline="0" fieldPosition="0"/>
    </format>
    <format dxfId="124">
      <pivotArea dataOnly="0" labelOnly="1" fieldPosition="0">
        <references count="1">
          <reference field="2" count="0"/>
        </references>
      </pivotArea>
    </format>
    <format dxfId="125">
      <pivotArea type="all" dataOnly="0" outline="0" fieldPosition="0"/>
    </format>
    <format dxfId="126">
      <pivotArea outline="0" collapsedLevelsAreSubtotals="1" fieldPosition="0"/>
    </format>
    <format dxfId="127">
      <pivotArea type="origin" dataOnly="0" labelOnly="1" outline="0" fieldPosition="0"/>
    </format>
    <format dxfId="128">
      <pivotArea field="0" type="button" dataOnly="0" labelOnly="1" outline="0" axis="axisCol" fieldPosition="0"/>
    </format>
    <format dxfId="129">
      <pivotArea type="topRight" dataOnly="0" labelOnly="1" outline="0" fieldPosition="0"/>
    </format>
    <format dxfId="130">
      <pivotArea field="2" type="button" dataOnly="0" labelOnly="1" outline="0" axis="axisRow" fieldPosition="0"/>
    </format>
    <format dxfId="131">
      <pivotArea dataOnly="0" labelOnly="1" fieldPosition="0">
        <references count="1">
          <reference field="2" count="0"/>
        </references>
      </pivotArea>
    </format>
    <format dxfId="132">
      <pivotArea dataOnly="0" labelOnly="1" grandRow="1" outline="0" fieldPosition="0"/>
    </format>
    <format dxfId="133">
      <pivotArea dataOnly="0" labelOnly="1" fieldPosition="0">
        <references count="1">
          <reference field="0" count="0"/>
        </references>
      </pivotArea>
    </format>
    <format dxfId="13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DD0702-FC6A-47A3-BDE5-DBCDFA1BB5BA}" name="PivotTable7" cacheId="3199"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16:F20" firstHeaderRow="1" firstDataRow="3" firstDataCol="1"/>
  <pivotFields count="16">
    <pivotField axis="axisCol" showAll="0">
      <items count="4">
        <item x="2"/>
        <item x="1"/>
        <item n="RDM" x="0"/>
        <item t="default"/>
      </items>
    </pivotField>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multipleItemSelectionAllowed="1" showAll="0">
      <items count="3">
        <item x="1"/>
        <item x="0"/>
        <item t="default"/>
      </items>
    </pivotField>
    <pivotField axis="axisCol" multipleItemSelectionAllowed="1" showAll="0">
      <items count="4">
        <item x="0"/>
        <item h="1" m="1" x="2"/>
        <item h="1" x="1"/>
        <item t="default"/>
      </items>
    </pivotField>
    <pivotField dataField="1" showAll="0"/>
  </pivotFields>
  <rowFields count="1">
    <field x="2"/>
  </rowFields>
  <rowItems count="2">
    <i>
      <x/>
    </i>
    <i t="grand">
      <x/>
    </i>
  </rowItems>
  <colFields count="2">
    <field x="0"/>
    <field x="14"/>
  </colFields>
  <colItems count="5">
    <i>
      <x v="1"/>
      <x/>
    </i>
    <i t="default">
      <x v="1"/>
    </i>
    <i>
      <x v="2"/>
      <x/>
    </i>
    <i t="default">
      <x v="2"/>
    </i>
    <i t="grand">
      <x/>
    </i>
  </colItems>
  <dataFields count="1">
    <dataField name="Sum of Count of KPI IDS" fld="15" baseField="0" baseItem="0"/>
  </dataFields>
  <formats count="30">
    <format dxfId="75">
      <pivotArea type="all" dataOnly="0" outline="0" fieldPosition="0"/>
    </format>
    <format dxfId="76">
      <pivotArea outline="0" collapsedLevelsAreSubtotals="1" fieldPosition="0"/>
    </format>
    <format dxfId="77">
      <pivotArea type="origin" dataOnly="0" labelOnly="1" outline="0" fieldPosition="0"/>
    </format>
    <format dxfId="78">
      <pivotArea field="0" type="button" dataOnly="0" labelOnly="1" outline="0" axis="axisCol" fieldPosition="0"/>
    </format>
    <format dxfId="79">
      <pivotArea type="topRight" dataOnly="0" labelOnly="1" outline="0" fieldPosition="0"/>
    </format>
    <format dxfId="80">
      <pivotArea field="2" type="button" dataOnly="0" labelOnly="1" outline="0" axis="axisRow" fieldPosition="0"/>
    </format>
    <format dxfId="81">
      <pivotArea dataOnly="0" labelOnly="1" grandRow="1" outline="0" fieldPosition="0"/>
    </format>
    <format dxfId="82">
      <pivotArea dataOnly="0" labelOnly="1" fieldPosition="0">
        <references count="1">
          <reference field="0" count="0"/>
        </references>
      </pivotArea>
    </format>
    <format dxfId="83">
      <pivotArea dataOnly="0" labelOnly="1" grandCol="1" outline="0" fieldPosition="0"/>
    </format>
    <format dxfId="84">
      <pivotArea type="all" dataOnly="0" outline="0" fieldPosition="0"/>
    </format>
    <format dxfId="85">
      <pivotArea outline="0" collapsedLevelsAreSubtotals="1" fieldPosition="0"/>
    </format>
    <format dxfId="86">
      <pivotArea type="origin" dataOnly="0" labelOnly="1" outline="0" fieldPosition="0"/>
    </format>
    <format dxfId="87">
      <pivotArea field="0" type="button" dataOnly="0" labelOnly="1" outline="0" axis="axisCol" fieldPosition="0"/>
    </format>
    <format dxfId="88">
      <pivotArea type="topRight" dataOnly="0" labelOnly="1" outline="0" fieldPosition="0"/>
    </format>
    <format dxfId="89">
      <pivotArea field="2" type="button" dataOnly="0" labelOnly="1" outline="0" axis="axisRow" fieldPosition="0"/>
    </format>
    <format dxfId="90">
      <pivotArea dataOnly="0" labelOnly="1" fieldPosition="0">
        <references count="1">
          <reference field="2" count="0"/>
        </references>
      </pivotArea>
    </format>
    <format dxfId="91">
      <pivotArea dataOnly="0" labelOnly="1" grandRow="1" outline="0" fieldPosition="0"/>
    </format>
    <format dxfId="92">
      <pivotArea dataOnly="0" labelOnly="1" fieldPosition="0">
        <references count="1">
          <reference field="0" count="0"/>
        </references>
      </pivotArea>
    </format>
    <format dxfId="93">
      <pivotArea dataOnly="0" labelOnly="1" grandCol="1" outline="0" fieldPosition="0"/>
    </format>
    <format dxfId="94">
      <pivotArea dataOnly="0" labelOnly="1" fieldPosition="0">
        <references count="1">
          <reference field="2" count="0"/>
        </references>
      </pivotArea>
    </format>
    <format dxfId="95">
      <pivotArea type="all" dataOnly="0" outline="0" fieldPosition="0"/>
    </format>
    <format dxfId="96">
      <pivotArea outline="0" collapsedLevelsAreSubtotals="1" fieldPosition="0"/>
    </format>
    <format dxfId="97">
      <pivotArea type="origin" dataOnly="0" labelOnly="1" outline="0" fieldPosition="0"/>
    </format>
    <format dxfId="98">
      <pivotArea field="0" type="button" dataOnly="0" labelOnly="1" outline="0" axis="axisCol" fieldPosition="0"/>
    </format>
    <format dxfId="99">
      <pivotArea type="topRight" dataOnly="0" labelOnly="1" outline="0" fieldPosition="0"/>
    </format>
    <format dxfId="100">
      <pivotArea field="2" type="button" dataOnly="0" labelOnly="1" outline="0" axis="axisRow" fieldPosition="0"/>
    </format>
    <format dxfId="101">
      <pivotArea dataOnly="0" labelOnly="1" fieldPosition="0">
        <references count="1">
          <reference field="2" count="0"/>
        </references>
      </pivotArea>
    </format>
    <format dxfId="102">
      <pivotArea dataOnly="0" labelOnly="1" grandRow="1" outline="0" fieldPosition="0"/>
    </format>
    <format dxfId="103">
      <pivotArea dataOnly="0" labelOnly="1" fieldPosition="0">
        <references count="1">
          <reference field="0" count="0"/>
        </references>
      </pivotArea>
    </format>
    <format dxfId="10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CD8ECF-3AA4-4983-9AA9-94E518362A12}" name="PivotTable1" cacheId="320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 firstHeaderRow="0" firstDataRow="0" firstDataCol="0" rowPageCount="1" colPageCount="1"/>
  <pivotFields count="19">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7">
        <item x="4"/>
        <item x="3"/>
        <item x="1"/>
        <item x="2"/>
        <item x="5"/>
        <item x="0"/>
        <item t="default"/>
      </items>
    </pivotField>
    <pivotField compact="0" outline="0" showAll="0"/>
  </pivotFields>
  <pageFields count="1">
    <pageField fld="1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ECDF6B-7C88-4C72-9A6A-647536896EB0}" name="Table1" displayName="Table1" ref="A2:S367" totalsRowShown="0" headerRowDxfId="28" headerRowBorderDxfId="26" tableBorderDxfId="27">
  <autoFilter ref="A2:S367" xr:uid="{77ECDF6B-7C88-4C72-9A6A-647536896EB0}">
    <filterColumn colId="17">
      <filters>
        <filter val="D1"/>
        <filter val="D2"/>
        <filter val="D3"/>
        <filter val="D4"/>
        <filter val="D5"/>
      </filters>
    </filterColumn>
  </autoFilter>
  <tableColumns count="19">
    <tableColumn id="1" xr3:uid="{5B2F6667-BB9A-46CF-BA49-C4B31CBFA86A}" name="Release" dataDxfId="25"/>
    <tableColumn id="2" xr3:uid="{D457ED4E-AB05-473E-9C79-C095B48A15B6}" name="RG"/>
    <tableColumn id="3" xr3:uid="{78FF313F-5FF0-47E3-BED0-A24A2741DBC9}" name="Site" dataDxfId="24"/>
    <tableColumn id="4" xr3:uid="{EAA0CB7F-A52F-45FB-A884-022232AC5EE0}" name="KPI ID #" dataDxfId="23"/>
    <tableColumn id="5" xr3:uid="{35E82A7A-260D-4886-AB3D-B72DFB22C0DA}" name="KPI Category" dataDxfId="22"/>
    <tableColumn id="6" xr3:uid="{C937A75E-A0D2-458C-88A0-6DDD49D77901}" name="KPI Sub Category" dataDxfId="21"/>
    <tableColumn id="7" xr3:uid="{7C11993D-40DC-46CA-9315-7B749E5593AB}" name="KPI / Metric" dataDxfId="20"/>
    <tableColumn id="8" xr3:uid="{3545880E-23AA-4E05-8475-0B05DAEE8E97}" name="Type" dataDxfId="19"/>
    <tableColumn id="9" xr3:uid="{940C8E42-9C97-46B1-A5BC-A6BA6FAE1958}" name="Source System" dataDxfId="18"/>
    <tableColumn id="10" xr3:uid="{B96C9454-0150-4C4A-8BE3-968DB14FB7B4}" name="Data Landing Testing"/>
    <tableColumn id="11" xr3:uid="{5ADD33AD-1874-46B9-AD17-CDBAB8646F44}" name="Validation"/>
    <tableColumn id="12" xr3:uid="{D41D11EB-2768-40AB-A593-F4A4527E1764}" name="Unit Testing"/>
    <tableColumn id="13" xr3:uid="{3854B885-21CF-4787-89C6-910E927E2872}" name="Equation Testing"/>
    <tableColumn id="14" xr3:uid="{7D7E54E3-A41D-46AD-976E-8475E857235F}" name="Business Rule Testing"/>
    <tableColumn id="15" xr3:uid="{9B4287EC-AC6D-4968-846B-DC06790D02BF}" name="Pre-UAT"/>
    <tableColumn id="16" xr3:uid="{B7FB849F-EEFD-4510-888C-35D98B6760DD}" name="UAT"/>
    <tableColumn id="17" xr3:uid="{78F6F404-5DF7-4BDE-AF37-969618186E9C}" name="Release Planned Date" dataDxfId="17"/>
    <tableColumn id="18" xr3:uid="{D5863BEA-6A3E-445C-97F0-ED440CFC5C5C}" name="Release Name" dataDxfId="16"/>
    <tableColumn id="19" xr3:uid="{716A82AC-5A3B-4A32-B605-89C261420B4F}" name="Commen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7BCE15-0E0F-4A14-9694-692C4E4EF6FB}" name="Table2" displayName="Table2" ref="A2:N87" totalsRowShown="0" headerRowDxfId="15" dataDxfId="14" headerRowCellStyle="Normal 2" dataCellStyle="Normal 2">
  <autoFilter ref="A2:N87" xr:uid="{207BCE15-0E0F-4A14-9694-692C4E4EF6FB}">
    <filterColumn colId="1">
      <customFilters>
        <customFilter operator="notEqual" val=" "/>
      </customFilters>
    </filterColumn>
    <filterColumn colId="5">
      <filters blank="1">
        <dateGroupItem year="2023" month="2" dateTimeGrouping="month"/>
        <dateGroupItem year="2023" month="3" dateTimeGrouping="month"/>
        <dateGroupItem year="2022" dateTimeGrouping="year"/>
      </filters>
    </filterColumn>
  </autoFilter>
  <tableColumns count="14">
    <tableColumn id="1" xr3:uid="{7E25E881-E829-4C14-8967-99354CDC4B0D}" name="ID" dataDxfId="13" dataCellStyle="Normal 2"/>
    <tableColumn id="2" xr3:uid="{FC8A00E7-B61E-4262-A968-F41E21655355}" name="Open/_x000a_Closed" dataDxfId="12" dataCellStyle="Normal 2"/>
    <tableColumn id="3" xr3:uid="{50045932-D463-45A5-B1E6-124D6A892B54}" name="Status" dataDxfId="11" dataCellStyle="Normal 2"/>
    <tableColumn id="4" xr3:uid="{9141D345-45D3-4115-9F01-AD4EEA1DF7A0}" name="Priority" dataDxfId="10" dataCellStyle="Normal 2"/>
    <tableColumn id="5" xr3:uid="{54E5AFEC-A450-46F3-8BE9-37053D57AECA}" name="Release" dataDxfId="9" dataCellStyle="Normal 2"/>
    <tableColumn id="6" xr3:uid="{FB56E830-FA12-438F-9C22-12A74FF56438}" name="Created" dataDxfId="8" dataCellStyle="Normal 2"/>
    <tableColumn id="7" xr3:uid="{1927FF0A-70B5-43B9-9540-A057C1056C53}" name="Type" dataDxfId="7" dataCellStyle="Normal 2"/>
    <tableColumn id="8" xr3:uid="{50E57DEB-E9F9-4CA5-8722-8364741048A4}" name="Category" dataDxfId="6" dataCellStyle="Normal 2"/>
    <tableColumn id="9" xr3:uid="{43EB8AAF-2BEF-4853-BF2F-08FD18537BDD}" name="Related KPI ID" dataDxfId="5" dataCellStyle="Normal 2"/>
    <tableColumn id="10" xr3:uid="{2E83FCA8-F2AC-47C6-8348-F167B2BA9D05}" name="ADO #" dataDxfId="4" dataCellStyle="Hyperlink"/>
    <tableColumn id="11" xr3:uid="{9023F323-385D-4AAB-8D9B-165DF610AB3F}" name="Description" dataDxfId="3" dataCellStyle="Normal 2"/>
    <tableColumn id="12" xr3:uid="{30984588-01C1-48AA-ADF2-A3A151BECA59}" name="Maintanence Team / Site Impact" dataDxfId="2" dataCellStyle="Normal 2"/>
    <tableColumn id="13" xr3:uid="{6780EAD8-0A91-4057-B13E-294F4ABFE3AA}" name="Actions/Next Steps" dataDxfId="1" dataCellStyle="Normal 2"/>
    <tableColumn id="14" xr3:uid="{0E6CADD9-9E65-4607-AC8F-3195282F241D}" name="RCA Comment"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82" dT="2023-01-27T23:20:12.36" personId="{C96FC441-C950-424B-BBEA-3DFF3BBCCC12}" id="{AED29C9B-CE0D-4D29-A3CD-087D85DE2060}">
    <text>@Stuart BartonSuspect incorrect AS-IS built name. Should be Plant Production Rate, same as RDM-PL-23.
@Oriaze Isoa @Gerry Beitel @Fahim Kanji</text>
    <mentions>
      <mention mentionpersonId="{61E614DA-9B91-416E-AE96-1F28D70C41F3}" mentionId="{38840F49-057F-40E2-99C8-A321F4FF17F0}" startIndex="0" length="14"/>
      <mention mentionpersonId="{79B00B0A-22E6-44DE-AA72-5ACC70EA4065}" mentionId="{A46FCA9F-C92D-4828-884D-1A314F5BAF05}" startIndex="102" length="12"/>
      <mention mentionpersonId="{4BC67846-7EE0-4325-A640-CA9E8CD57E84}" mentionId="{4BFE9401-0125-4596-970E-1C06E1461B2E}" startIndex="115" length="13"/>
      <mention mentionpersonId="{FC3A3463-E80C-4DDB-B7A0-58D6819EC859}" mentionId="{B10E5799-ACCE-4DB0-B045-0077CAE4877E}" startIndex="129"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3" Type="http://schemas.openxmlformats.org/officeDocument/2006/relationships/hyperlink" Target="https://dev.azure.com/Teck/RBS%20Portfolio/_backlogs/backlog/Platforms-BaseMetals-MARS/Backlog%20items/?workitem=630915" TargetMode="External"/><Relationship Id="rId18" Type="http://schemas.openxmlformats.org/officeDocument/2006/relationships/hyperlink" Target="https://dev.azure.com/Teck/RBS%20Portfolio/_backlogs/backlog/Platforms-BaseMetals-MARS/Backlog%20items/?workitem=640014" TargetMode="External"/><Relationship Id="rId26" Type="http://schemas.openxmlformats.org/officeDocument/2006/relationships/hyperlink" Target="https://dev.azure.com/Teck/RBS%20Portfolio/_backlogs/backlog/Platforms-BaseMetals-MARS/Backlog%20items/?workitem=651498" TargetMode="External"/><Relationship Id="rId39" Type="http://schemas.openxmlformats.org/officeDocument/2006/relationships/hyperlink" Target="https://dev.azure.com/Teck/RBS%20Portfolio/_backlogs/backlog/Platforms-BaseMetals-MARS/Backlog%20items/?workitem=658343" TargetMode="External"/><Relationship Id="rId21" Type="http://schemas.openxmlformats.org/officeDocument/2006/relationships/hyperlink" Target="https://dev.azure.com/Teck/RBS%20Portfolio/_backlogs/backlog/Platforms-BaseMetals-MARS/Backlog%20items/?workitem=645847" TargetMode="External"/><Relationship Id="rId34" Type="http://schemas.openxmlformats.org/officeDocument/2006/relationships/hyperlink" Target="https://dev.azure.com/Teck/RBS%20Portfolio/_backlogs/backlog/Platforms-BaseMetals-MARS/Backlog%20items/?workitem=657324" TargetMode="External"/><Relationship Id="rId42" Type="http://schemas.openxmlformats.org/officeDocument/2006/relationships/hyperlink" Target="https://dev.azure.com/Teck/RBS%20Portfolio/_backlogs/backlog/Platforms-BaseMetals-MARS/Backlog%20items/?workitem=659876" TargetMode="External"/><Relationship Id="rId47" Type="http://schemas.openxmlformats.org/officeDocument/2006/relationships/hyperlink" Target="https://dev.azure.com/Teck/RBS%20Portfolio/_backlogs/backlog/Platforms-BaseMetals-MARS/Backlog%20items/?workitem=659869" TargetMode="External"/><Relationship Id="rId50" Type="http://schemas.openxmlformats.org/officeDocument/2006/relationships/hyperlink" Target="https://dev.azure.com/Teck/RBS%20Portfolio/_backlogs/backlog/Platforms-BaseMetals-MARS/Backlog%20items/?workitem=661754" TargetMode="External"/><Relationship Id="rId7" Type="http://schemas.openxmlformats.org/officeDocument/2006/relationships/hyperlink" Target="https://dev.azure.com/Teck/RBS%20Portfolio/_workitems/edit/615766" TargetMode="External"/><Relationship Id="rId2" Type="http://schemas.openxmlformats.org/officeDocument/2006/relationships/hyperlink" Target="https://dev.azure.com/Teck/RBS%20Portfolio/_workitems/edit/600272" TargetMode="External"/><Relationship Id="rId16" Type="http://schemas.openxmlformats.org/officeDocument/2006/relationships/hyperlink" Target="https://dev.azure.com/Teck/RBS%20Portfolio/_workitems/edit/637798/" TargetMode="External"/><Relationship Id="rId29" Type="http://schemas.openxmlformats.org/officeDocument/2006/relationships/hyperlink" Target="https://dev.azure.com/Teck/RBS%20Portfolio/_backlogs/backlog/Platforms-BaseMetals-MARS/Backlog%20items/?workitem=630703" TargetMode="External"/><Relationship Id="rId11" Type="http://schemas.openxmlformats.org/officeDocument/2006/relationships/hyperlink" Target="https://dev.azure.com/Teck/RBS%20Portfolio/_workitems/edit/626804" TargetMode="External"/><Relationship Id="rId24" Type="http://schemas.openxmlformats.org/officeDocument/2006/relationships/hyperlink" Target="https://dev.azure.com/Teck/RBS%20Portfolio/_backlogs/backlog/Platforms-BaseMetals-MARS/Backlog%20items/?workitem=648055" TargetMode="External"/><Relationship Id="rId32" Type="http://schemas.openxmlformats.org/officeDocument/2006/relationships/hyperlink" Target="https://dev.azure.com/Teck/RBS%20Portfolio/_backlogs/backlog/Platforms-BaseMetals-MARS/Backlog%20items/?workitem=656301" TargetMode="External"/><Relationship Id="rId37" Type="http://schemas.openxmlformats.org/officeDocument/2006/relationships/hyperlink" Target="https://dev.azure.com/Teck/RBS%20Portfolio/_backlogs/backlog/Platforms-BaseMetals-MARS/Backlog%20items/?workitem=657225" TargetMode="External"/><Relationship Id="rId40" Type="http://schemas.openxmlformats.org/officeDocument/2006/relationships/hyperlink" Target="https://dev.azure.com/Teck/RBS%20Portfolio/_backlogs/backlog/Platforms-BaseMetals-MARS/Backlog%20items/?workitem=658333" TargetMode="External"/><Relationship Id="rId45" Type="http://schemas.openxmlformats.org/officeDocument/2006/relationships/hyperlink" Target="https://dev.azure.com/Teck/RBS%20Portfolio/_backlogs/backlog/Platforms-BaseMetals-MARS/Backlog%20items/?workitem=659949" TargetMode="External"/><Relationship Id="rId5" Type="http://schemas.openxmlformats.org/officeDocument/2006/relationships/hyperlink" Target="https://dev.azure.com/Teck/RBS%20Portfolio/_workitems/edit/612233" TargetMode="External"/><Relationship Id="rId15" Type="http://schemas.openxmlformats.org/officeDocument/2006/relationships/hyperlink" Target="https://dev.azure.com/Teck/RBS%20Portfolio/_backlogs/backlog/Platforms-BaseMetals-MARS/Backlog%20items/?workitem=635394" TargetMode="External"/><Relationship Id="rId23" Type="http://schemas.openxmlformats.org/officeDocument/2006/relationships/hyperlink" Target="https://dev.azure.com/Teck/RBS%20Portfolio/_backlogs/backlog/Platforms-BaseMetals-MARS/Backlog%20items/?workitem=645826" TargetMode="External"/><Relationship Id="rId28" Type="http://schemas.openxmlformats.org/officeDocument/2006/relationships/hyperlink" Target="https://dev.azure.com/Teck/RBS%20Portfolio/_backlogs/backlog/Platforms-BaseMetals-MARS/Backlog%20items/?workitem=653367" TargetMode="External"/><Relationship Id="rId36" Type="http://schemas.openxmlformats.org/officeDocument/2006/relationships/hyperlink" Target="https://dev.azure.com/Teck/RBS%20Portfolio/_backlogs/backlog/Platforms-BaseMetals-MARS/Backlog%20items/?workitem=657243" TargetMode="External"/><Relationship Id="rId49" Type="http://schemas.openxmlformats.org/officeDocument/2006/relationships/hyperlink" Target="https://dev.azure.com/Teck/RBS%20Portfolio/_backlogs/backlog/Platforms-BaseMetals-MARS/Backlog%20items/?workitem=661482" TargetMode="External"/><Relationship Id="rId10" Type="http://schemas.openxmlformats.org/officeDocument/2006/relationships/hyperlink" Target="https://dev.azure.com/Teck/RBS%20Portfolio/_workitems/edit/625529" TargetMode="External"/><Relationship Id="rId19" Type="http://schemas.openxmlformats.org/officeDocument/2006/relationships/hyperlink" Target="https://dev.azure.com/Teck/RBS%20Portfolio/_backlogs/backlog/Platforms-BaseMetals-MARS/Backlog%20items/?workitem=643901" TargetMode="External"/><Relationship Id="rId31" Type="http://schemas.openxmlformats.org/officeDocument/2006/relationships/hyperlink" Target="https://dev.azure.com/Teck/RBS%20Portfolio/_backlogs/backlog/Platforms-BaseMetals-MARS/Backlog%20items/?workitem=654241" TargetMode="External"/><Relationship Id="rId44" Type="http://schemas.openxmlformats.org/officeDocument/2006/relationships/hyperlink" Target="https://dev.azure.com/Teck/RBS%20Portfolio/_backlogs/backlog/Platforms-BaseMetals-MARS/Backlog%20items/?workitem=659937" TargetMode="External"/><Relationship Id="rId52" Type="http://schemas.openxmlformats.org/officeDocument/2006/relationships/table" Target="../tables/table2.xml"/><Relationship Id="rId4" Type="http://schemas.openxmlformats.org/officeDocument/2006/relationships/hyperlink" Target="https://dev.azure.com/Teck/RBS%20Portfolio/_workitems/edit/601250" TargetMode="External"/><Relationship Id="rId9" Type="http://schemas.openxmlformats.org/officeDocument/2006/relationships/hyperlink" Target="https://dev.azure.com/Teck/RBS%20Portfolio/_workitems/edit/625527" TargetMode="External"/><Relationship Id="rId14" Type="http://schemas.openxmlformats.org/officeDocument/2006/relationships/hyperlink" Target="https://dev.azure.com/Teck/RBS%20Portfolio/_backlogs/backlog/Platforms-BaseMetals-MARS/Backlog%20items/?workitem=631650" TargetMode="External"/><Relationship Id="rId22" Type="http://schemas.openxmlformats.org/officeDocument/2006/relationships/hyperlink" Target="https://dev.azure.com/Teck/RBS%20Portfolio/_backlogs/backlog/Platforms-BaseMetals-MARS/Backlog%20items/?workitem=643106" TargetMode="External"/><Relationship Id="rId27" Type="http://schemas.openxmlformats.org/officeDocument/2006/relationships/hyperlink" Target="https://dev.azure.com/Teck/RBS%20Portfolio/_backlogs/backlog/Platforms-BaseMetals-MARS/Backlog%20items/?workitem=653361" TargetMode="External"/><Relationship Id="rId30" Type="http://schemas.openxmlformats.org/officeDocument/2006/relationships/hyperlink" Target="https://dev.azure.com/Teck/RBS%20Portfolio/_backlogs/backlog/Platforms-BaseMetals-MARS/Backlog%20items/?workitem=654219" TargetMode="External"/><Relationship Id="rId35" Type="http://schemas.openxmlformats.org/officeDocument/2006/relationships/hyperlink" Target="https://dev.azure.com/Teck/RBS%20Portfolio/_backlogs/backlog/Platforms-BaseMetals-MARS/Backlog%20items/?workitem=657272" TargetMode="External"/><Relationship Id="rId43" Type="http://schemas.openxmlformats.org/officeDocument/2006/relationships/hyperlink" Target="https://dev.azure.com/Teck/RBS%20Portfolio/_backlogs/backlog/Platforms-BaseMetals-MARS/Backlog%20items/?workitem=659871" TargetMode="External"/><Relationship Id="rId48" Type="http://schemas.openxmlformats.org/officeDocument/2006/relationships/hyperlink" Target="https://dev.azure.com/Teck/RBS%20Portfolio/_backlogs/backlog/Platforms-BaseMetals-MARS/Backlog%20items/?workitem=659974" TargetMode="External"/><Relationship Id="rId8" Type="http://schemas.openxmlformats.org/officeDocument/2006/relationships/hyperlink" Target="https://dev.azure.com/Teck/RBS%20Portfolio/_workitems/edit/625143" TargetMode="External"/><Relationship Id="rId51" Type="http://schemas.openxmlformats.org/officeDocument/2006/relationships/printerSettings" Target="../printerSettings/printerSettings5.bin"/><Relationship Id="rId3" Type="http://schemas.openxmlformats.org/officeDocument/2006/relationships/hyperlink" Target="https://dev.azure.com/Teck/RBS%20Portfolio/_workitems/edit/601255" TargetMode="External"/><Relationship Id="rId12" Type="http://schemas.openxmlformats.org/officeDocument/2006/relationships/hyperlink" Target="https://dev.azure.com/Teck/RBS%20Portfolio/_workitems/edit/626836" TargetMode="External"/><Relationship Id="rId17" Type="http://schemas.openxmlformats.org/officeDocument/2006/relationships/hyperlink" Target="https://dev.azure.com/Teck/RBS%20Portfolio/_backlogs/backlog/Platforms-BaseMetals-MARS/Backlog%20items/?workitem=639990" TargetMode="External"/><Relationship Id="rId25" Type="http://schemas.openxmlformats.org/officeDocument/2006/relationships/hyperlink" Target="https://dev.azure.com/Teck/RBS%20Portfolio/_backlogs/backlog/Platforms-BaseMetals-MARS/Backlog%20items/?workitem=648109" TargetMode="External"/><Relationship Id="rId33" Type="http://schemas.openxmlformats.org/officeDocument/2006/relationships/hyperlink" Target="https://dev.azure.com/Teck/RBS%20Portfolio/_backlogs/backlog/Platforms-BaseMetals-MARS/Backlog%20items/?workitem=657058" TargetMode="External"/><Relationship Id="rId38" Type="http://schemas.openxmlformats.org/officeDocument/2006/relationships/hyperlink" Target="https://dev.azure.com/Teck/RBS%20Portfolio/_backlogs/backlog/Platforms-BaseMetals-MARS/Backlog%20items/?workitem=657169" TargetMode="External"/><Relationship Id="rId46" Type="http://schemas.openxmlformats.org/officeDocument/2006/relationships/hyperlink" Target="https://dev.azure.com/Teck/RBS%20Portfolio/_backlogs/backlog/Platforms-BaseMetals-MARS/Backlog%20items/?workitem=659848" TargetMode="External"/><Relationship Id="rId20" Type="http://schemas.openxmlformats.org/officeDocument/2006/relationships/hyperlink" Target="https://dev.azure.com/Teck/RBS%20Portfolio/_backlogs/backlog/Platforms-BaseMetals-MARS/Backlog%20items/?workitem=643911" TargetMode="External"/><Relationship Id="rId41" Type="http://schemas.openxmlformats.org/officeDocument/2006/relationships/hyperlink" Target="https://dev.azure.com/Teck/RBS%20Portfolio/_backlogs/backlog/Platforms-BaseMetals-MARS/Backlog%20items/?workitem=659870" TargetMode="External"/><Relationship Id="rId1" Type="http://schemas.openxmlformats.org/officeDocument/2006/relationships/hyperlink" Target="https://dev.azure.com/Teck/RBS%20Portfolio/_workitems/edit/600303" TargetMode="External"/><Relationship Id="rId6" Type="http://schemas.openxmlformats.org/officeDocument/2006/relationships/hyperlink" Target="https://dev.azure.com/Teck/RBS%20Portfolio/_workitems/edit/615766"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Testing%20Plan%20-%20Documentation/06%20-%20UAT%20Testing/UAT_HVC_D2/HVC-WO-1%20MARS%20BM%20-%20UAT%20Test%20Script%20(Scheduled%20Maintenance%20WO%20Hours%20-%20Mill).docx" TargetMode="External"/><Relationship Id="rId18" Type="http://schemas.openxmlformats.org/officeDocument/2006/relationships/hyperlink" Target="../../Testing%20Plan%20-%20Documentation/06%20-%20UAT%20Testing/UAT_HVC_D2/HVC-WO-5%20MARS%20BM%20-%20UAT%20Test%20Script%20(" TargetMode="External"/><Relationship Id="rId26" Type="http://schemas.openxmlformats.org/officeDocument/2006/relationships/hyperlink" Target="../../Testing%20Plan%20-%20Documentation/06%20-%20UAT%20Testing/UAT_HVC_D2/HVC-WO-8%20MARS%20BM%20-%20UAT%20Test%20Script%20(" TargetMode="External"/><Relationship Id="rId39" Type="http://schemas.openxmlformats.org/officeDocument/2006/relationships/hyperlink" Target="../../Testing%20Plan%20-%20Documentation/06%20-%20UAT%20Testing/UAT_CDA_D2/CDA-PL-33%20MARS%20BM%20-%20UAT%20Test%20Script%20(Copper%20Conc%20Mo%20Grade%20%20Zinc%20Con%20Pb%20Grade).docx" TargetMode="External"/><Relationship Id="rId21" Type="http://schemas.openxmlformats.org/officeDocument/2006/relationships/hyperlink" Target="../../Testing%20Plan%20-%20Documentation/06%20-%20UAT%20Testing/UAT_HVC_D2/HVC-WO-71%20MARS%20BM%20-%20UAT%20Test%20Script%20(Break-in%20Ratio%20(duration)%20-%20Mill).docx" TargetMode="External"/><Relationship Id="rId34" Type="http://schemas.openxmlformats.org/officeDocument/2006/relationships/hyperlink" Target="../../Testing%20Plan%20-%20Documentation/06%20-%20UAT%20Testing/UAT_HVC_D2/HVC-WO-98%20MARS%20BM%20-%20UAT%20Test%20Script%20(Total%20Non%20Break-In%20PM%20Hours%20(Actual)%20-%20Mill).docx" TargetMode="External"/><Relationship Id="rId42" Type="http://schemas.openxmlformats.org/officeDocument/2006/relationships/hyperlink" Target="../../Testing%20Plan%20-%20Documentation/06%20-%20UAT%20Testing/UAT_CDA_D2/CDA-PL-38%20MARS%20BM%20-%20UAT%20Test%20Script%20(Total%20Metal%20(Adjusted)).docx" TargetMode="External"/><Relationship Id="rId7" Type="http://schemas.openxmlformats.org/officeDocument/2006/relationships/hyperlink" Target="../../../../:w:/r/sites/MARSBASEMETALS/Shared%20Documents/Testing%20Plan%20-%20Documentation/06%20-%20UAT%20Testing/UAT_%20RDO_%20D1/RDO-WO.C15.MARS%20BM%20-%20UAT%20Test%20Script%20(%23%20Total%20Maintenance%20WO%20Completed%20%20-%20Mine)v2.docx?d=wdb733973d58644759c961e940dcd268a&amp;csf=1&amp;web=1&amp;e=XEiX5a" TargetMode="External"/><Relationship Id="rId2" Type="http://schemas.openxmlformats.org/officeDocument/2006/relationships/hyperlink" Target="../../../../:w:/r/sites/MARSBASEMETALS/Shared%20Documents/Testing%20Plan%20-%20Documentation/06%20-%20UAT%20Testing/UAT_%20RDO_%20D1/RDO-WO.C-7.MARS%20BM%20-%20UAT%20Test%20Script%20(%23%20Scheduled%20Maintenance%20WO%20-%20Mill)v2.docx?d=we874fdfdc7134e10a3778ed03904e410&amp;csf=1&amp;web=1&amp;e=qtgkjN" TargetMode="External"/><Relationship Id="rId16" Type="http://schemas.openxmlformats.org/officeDocument/2006/relationships/hyperlink" Target="../../Testing%20Plan%20-%20Documentation/06%20-%20UAT%20Testing/UAT_HVC_D2/HVC-WO-3%20MARS%20BM%20-%20UAT%20Test%20Script%20(Non-scheduled%20Maintenance%20WO%20Hours%20Completed%20%20-%20Mill).docx" TargetMode="External"/><Relationship Id="rId29" Type="http://schemas.openxmlformats.org/officeDocument/2006/relationships/hyperlink" Target="../../Testing%20Plan%20-%20Documentation/06%20-%20UAT%20Testing/UAT_HVC_D2/HVC-WO-85%20MARS%20BM%20-%20UAT%20Test%20Script%20(Total%20Distinct%20Work%20Order%20Count%20-%20Mill).docx" TargetMode="External"/><Relationship Id="rId1" Type="http://schemas.openxmlformats.org/officeDocument/2006/relationships/hyperlink" Target="../../../../:w:/r/sites/MARSBASEMETALS/Shared%20Documents/Testing%20Plan%20-%20Documentation/06%20-%20UAT%20Testing/UAT_%20RDO_%20D1/RDO-WO.C-85.MARS%20BM%20-%20UAT%20Test%20Script%20(Total%20Distinct%20Work%20Order%20Count%20-%20Mill)v2.docx?d=w37a548e8e5e94a0e84c002d743aafae9&amp;csf=1&amp;web=1&amp;e=vvetVZ" TargetMode="External"/><Relationship Id="rId6" Type="http://schemas.openxmlformats.org/officeDocument/2006/relationships/hyperlink" Target="../../../../:w:/r/sites/MARSBASEMETALS/Shared%20Documents/Testing%20Plan%20-%20Documentation/06%20-%20UAT%20Testing/UAT_%20RDO_%20D1/RDO-WO.C-16.MARS%20BM%20-%20UAT%20Test%20Script%20(%23%20Scheduled%20Maintenance%20WO%20-%20Mine)v2.docx?d=wd694ef36b4ca415bbcbe212ba7f8ff5c&amp;csf=1&amp;web=1&amp;e=yCCekj" TargetMode="External"/><Relationship Id="rId11" Type="http://schemas.openxmlformats.org/officeDocument/2006/relationships/hyperlink" Target="../../../../:w:/r/sites/MARSBASEMETALS/Shared%20Documents/Testing%20Plan%20-%20Documentation/06%20-%20UAT%20Testing/UAT_%20RDO_%20D1/RDO-WO%20C-86.MARS%20BM%20-%20UAT%20Test%20Script%20(Total%20Hours%20(Actual)%20-%20Mill)v2.docx?d=w4013fad26947401cabcd0f8c368fefe1&amp;csf=1&amp;web=1&amp;e=VJ4NCM" TargetMode="External"/><Relationship Id="rId24" Type="http://schemas.openxmlformats.org/officeDocument/2006/relationships/hyperlink" Target="../../Testing%20Plan%20-%20Documentation/06%20-%20UAT%20Testing/UAT_HVC_D2/HVC-WO-78%20MARS%20BM%20-%20UAT%20Test%20Script%20(Schedule%20Compliance%20(By%20Duration)%20-%20Mill).docx" TargetMode="External"/><Relationship Id="rId32" Type="http://schemas.openxmlformats.org/officeDocument/2006/relationships/hyperlink" Target="../../Testing%20Plan%20-%20Documentation/06%20-%20UAT%20Testing/UAT_HVC_D2/HVC-WO-9%20MARS%20BM%20-%20UAT%20Test%20Script%20(" TargetMode="External"/><Relationship Id="rId37" Type="http://schemas.openxmlformats.org/officeDocument/2006/relationships/hyperlink" Target="../../Testing%20Plan%20-%20Documentation/06%20-%20UAT%20Testing/UAT_CDA_D2/CDA-PL-31%20MARS%20BM%20-%20UAT%20Test%20Script%20(Copper%20Conc%20Produced%20(Zinc%20Conc%20Produced)).docx" TargetMode="External"/><Relationship Id="rId40" Type="http://schemas.openxmlformats.org/officeDocument/2006/relationships/hyperlink" Target="../../Testing%20Plan%20-%20Documentation/06%20-%20UAT%20Testing/UAT_CDA_D2/CDA-PL-34%20MARS%20BM%20-%20UAT%20Test%20Script%20(Copper%20Conc%20Insol%20Grade%20%20Zinc%20Conc.%20Ag%20Grade).docx" TargetMode="External"/><Relationship Id="rId45" Type="http://schemas.openxmlformats.org/officeDocument/2006/relationships/printerSettings" Target="../printerSettings/printerSettings6.bin"/><Relationship Id="rId5" Type="http://schemas.openxmlformats.org/officeDocument/2006/relationships/hyperlink" Target="../../../../:w:/r/sites/MARSBASEMETALS/Shared%20Documents/Testing%20Plan%20-%20Documentation/06%20-%20UAT%20Testing/UAT_%20RDO_%20D1/RDO-WO.C-44.MARS%20BM%20-%20UAT%20Test%20Script%20(Total%20Distinct%20Work%20Order%20Count%20-%20Mine)v2.docx?d=w41c34d9309324c1f8cb6f78ed0e3227a&amp;csf=1&amp;web=1&amp;e=psvxJw" TargetMode="External"/><Relationship Id="rId15" Type="http://schemas.openxmlformats.org/officeDocument/2006/relationships/hyperlink" Target="../../Testing%20Plan%20-%20Documentation/06%20-%20UAT%20Testing/UAT_HVC_D2/HVC-WO-2%20MARS%20BM%20-%20UAT%20Test%20Script%20(Scheduled%20Maintenance%20WO%20Hours%20Completed%20%20-%20Mill).docx" TargetMode="External"/><Relationship Id="rId23" Type="http://schemas.openxmlformats.org/officeDocument/2006/relationships/hyperlink" Target="../../Testing%20Plan%20-%20Documentation/06%20-%20UAT%20Testing/UAT_HVC_D2/HVC-WO-77%20MARS%20BM%20-%20UAT%20Test%20Script%20(PM%20Schedule%20Compliance%20(By%20Work%20Order%20Count)%20%20-%20Mill).docx" TargetMode="External"/><Relationship Id="rId28" Type="http://schemas.openxmlformats.org/officeDocument/2006/relationships/hyperlink" Target="../../Testing%20Plan%20-%20Documentation/06%20-%20UAT%20Testing/UAT_HVC_D2/HVC-WO-83%20MARS%20BM%20-%20UAT%20Test%20Script%20(Total%20Break-In%20Hours%20(Actual)%20-%20Mill).docx" TargetMode="External"/><Relationship Id="rId36" Type="http://schemas.openxmlformats.org/officeDocument/2006/relationships/hyperlink" Target="../../Testing%20Plan%20-%20Documentation/06%20-%20UAT%20Testing/UAT_CDA_D2/CDA-PL-30%20MARS%20BM%20-%20UAT%20Test%20Script%20(Copper%20Tails%20Grade%20(Zinc%20Tails%20Grade)).docx" TargetMode="External"/><Relationship Id="rId10" Type="http://schemas.openxmlformats.org/officeDocument/2006/relationships/hyperlink" Target="../../../../:w:/r/sites/MARSBASEMETALS/Shared%20Documents/Testing%20Plan%20-%20Documentation/06%20-%20UAT%20Testing/UAT_%20RDO_%20D1/RDO-WO.C-4.MARS%20BM%20-%20UAT%20Test%20Script%20(%23%20PMs%20Scheduled%20%20-%20Mill)v2.docx?d=wce38d469d7ee49068bb3f21710ca9ee7&amp;csf=1&amp;web=1&amp;e=PWbIqZ" TargetMode="External"/><Relationship Id="rId19" Type="http://schemas.openxmlformats.org/officeDocument/2006/relationships/hyperlink" Target="../../Testing%20Plan%20-%20Documentation/06%20-%20UAT%20Testing/UAT_HVC_D2/HVC-WO-6%20MARS%20BM%20-%20UAT%20Test%20Script%20(" TargetMode="External"/><Relationship Id="rId31" Type="http://schemas.openxmlformats.org/officeDocument/2006/relationships/hyperlink" Target="../../Testing%20Plan%20-%20Documentation/06%20-%20UAT%20Testing/UAT_HVC_D2/HVC-WO-88%20MARS%20BM%20-%20UAT%20Test%20Script%20(Total%20Hours%20(Scheduled)%20-%20Mill).docx" TargetMode="External"/><Relationship Id="rId44" Type="http://schemas.openxmlformats.org/officeDocument/2006/relationships/hyperlink" Target="../../Testing%20Plan%20-%20Documentation/06%20-%20UAT%20Testing/UAT_CDA_D2/CDA-PL-44%20MARS%20BM%20-%20UAT%20Test%20Script%20(Recovery%20%25%20-%20Cu).docx" TargetMode="External"/><Relationship Id="rId4" Type="http://schemas.openxmlformats.org/officeDocument/2006/relationships/hyperlink" Target="../../../../:w:/r/sites/MARSBASEMETALS/Shared%20Documents/Testing%20Plan%20-%20Documentation/06%20-%20UAT%20Testing/UAT_%20RDO_%20D1/RDO-WO.C62.MARS%20BM%20-%20UAT%20Test%20Script%20(Total%20Work%20Order%20Count%20-%20Mine)v2.docx?d=w76f51445958543afbeb384996868d417&amp;csf=1&amp;web=1&amp;e=dE9ry8" TargetMode="External"/><Relationship Id="rId9" Type="http://schemas.openxmlformats.org/officeDocument/2006/relationships/hyperlink" Target="../../../../:w:/r/sites/MARSBASEMETALS/Shared%20Documents/Testing%20Plan%20-%20Documentation/06%20-%20UAT%20Testing/UAT_%20RDO_%20D1/RDO-WO.C-6.MARS%20BM%20-%20UAT%20Test%20Script%20(%23%20Total%20Maintenance%20WO%20Completed%20%20-%20Mill)v2.docx?d=w47c575c6264941e0a0e8208d0f0f1c63&amp;csf=1&amp;web=1&amp;e=v0YudN" TargetMode="External"/><Relationship Id="rId14" Type="http://schemas.openxmlformats.org/officeDocument/2006/relationships/hyperlink" Target="../../Testing%20Plan%20-%20Documentation/06%20-%20UAT%20Testing/UAT_HVC_D2/HVC-WO-103%20MARS%20BM%20-%20UAT%20Test%20Script%20(Total%20Work%20Order%20Count%20-%20Mill).docx" TargetMode="External"/><Relationship Id="rId22" Type="http://schemas.openxmlformats.org/officeDocument/2006/relationships/hyperlink" Target="../../Testing%20Plan%20-%20Documentation/06%20-%20UAT%20Testing/UAT_HVC_D2/HVC-WO-76%20MARS%20BM%20-%20UAT%20Test%20Script%20(PM%20Schedule%20Compliance%20(By%20Duration)%20-%20Mill).docx" TargetMode="External"/><Relationship Id="rId27" Type="http://schemas.openxmlformats.org/officeDocument/2006/relationships/hyperlink" Target="../../Testing%20Plan%20-%20Documentation/06%20-%20UAT%20Testing/UAT_HVC_D2/HVC-WO-80%20MARS%20BM%20-%20UAT%20Test%20Script%20(Schedule%20Load%20(Actual)%20-%20Mill).docx" TargetMode="External"/><Relationship Id="rId30" Type="http://schemas.openxmlformats.org/officeDocument/2006/relationships/hyperlink" Target="../../Testing%20Plan%20-%20Documentation/06%20-%20UAT%20Testing/UAT_HVC_D2/HVC-WO-86%20MARS%20BM%20-%20UAT%20Test%20Script%20(Total%20Hours%20(Actual)%20-%20Mill).docx" TargetMode="External"/><Relationship Id="rId35" Type="http://schemas.openxmlformats.org/officeDocument/2006/relationships/hyperlink" Target="../../Testing%20Plan%20-%20Documentation/06%20-%20UAT%20Testing/UAT_HVC_D2/HVC-WO-99%20MARS%20BM%20-%20UAT%20Test%20Script%20(Total%20PM%20Hours%20(Scheduled)%20-%20Mill).docx" TargetMode="External"/><Relationship Id="rId43" Type="http://schemas.openxmlformats.org/officeDocument/2006/relationships/hyperlink" Target="../../Testing%20Plan%20-%20Documentation/06%20-%20UAT%20Testing/UAT_CDA_D2/CDA-PL-40%20MARS%20BM%20-%20UAT%20Test%20Script%20(Total%20ore%20(Adjusted)).docx" TargetMode="External"/><Relationship Id="rId8" Type="http://schemas.openxmlformats.org/officeDocument/2006/relationships/hyperlink" Target="../../../../:w:/r/sites/MARSBASEMETALS/Shared%20Documents/Testing%20Plan%20-%20Documentation/06%20-%20UAT%20Testing/UAT_%20RDO_%20D1/RDO-WO.C-13.MARS%20BM%20-%20UAT%20Test%20Script%20(%23%20PMs%20Scheduled%20%20-%20Mine)v2.docx?d=wbf28d20e478a4a8384005cd18570a499&amp;csf=1&amp;web=1&amp;e=GQHDh0" TargetMode="External"/><Relationship Id="rId3" Type="http://schemas.openxmlformats.org/officeDocument/2006/relationships/hyperlink" Target="../../../../:w:/r/sites/MARSBASEMETALS/Shared%20Documents/Testing%20Plan%20-%20Documentation/06%20-%20UAT%20Testing/UAT_%20RDO_%20D1/RDO-WO.C62.MARS%20BM%20-%20UAT%20Test%20Script%20(Total%20Work%20Order%20Count%20-%20Mine)v2.docx?d=w76f51445958543afbeb384996868d417&amp;csf=1&amp;web=1&amp;e=dE9ry8" TargetMode="External"/><Relationship Id="rId12" Type="http://schemas.openxmlformats.org/officeDocument/2006/relationships/hyperlink" Target="../../../../:w:/r/sites/MARSBASEMETALS/Shared%20Documents/Testing%20Plan%20-%20Documentation/06%20-%20UAT%20Testing/UAT_%20RDO_%20D1/RDO-WO%20C-45.MARS%20BM%20-%20UAT%20Test%20Script%20(Total%20Hours%20(Actual)%20-%20Mine)v2.docx?d=w13cd04986eb945d19f9897ebd084e318&amp;csf=1&amp;web=1&amp;e=7YlDij" TargetMode="External"/><Relationship Id="rId17" Type="http://schemas.openxmlformats.org/officeDocument/2006/relationships/hyperlink" Target="../../Testing%20Plan%20-%20Documentation/06%20-%20UAT%20Testing/UAT_HVC_D2/HVC-WO-4%20MARS%20BM%20-%20UAT%20Test%20Script%20(" TargetMode="External"/><Relationship Id="rId25" Type="http://schemas.openxmlformats.org/officeDocument/2006/relationships/hyperlink" Target="../../Testing%20Plan%20-%20Documentation/06%20-%20UAT%20Testing/UAT_HVC_D2/HVC-WO-79%20MARS%20BM%20-%20UAT%20Test%20Script%20(Schedule%20Compliance%20(By%20Work%20Order%20Count)%20-%20Mill).docx" TargetMode="External"/><Relationship Id="rId33" Type="http://schemas.openxmlformats.org/officeDocument/2006/relationships/hyperlink" Target="../../Testing%20Plan%20-%20Documentation/06%20-%20UAT%20Testing/UAT_HVC_D2/HVC-WO-97%20MARS%20BM%20-%20UAT%20Test%20Script%20(Total%20Non%20Break-In%20Hours%20(Actual)%20-%20Mill).docx" TargetMode="External"/><Relationship Id="rId38" Type="http://schemas.openxmlformats.org/officeDocument/2006/relationships/hyperlink" Target="../../Testing%20Plan%20-%20Documentation/06%20-%20UAT%20Testing/UAT_CDA_D2/CDA-PL-32%20MARS%20BM%20-%20UAT%20Test%20Script%20(Copper%20Contained%20in%20Cu%20Conc%20(Zinc%20Contained%20in%20Zinc%20Conc)).docx" TargetMode="External"/><Relationship Id="rId20" Type="http://schemas.openxmlformats.org/officeDocument/2006/relationships/hyperlink" Target="../../Testing%20Plan%20-%20Documentation/06%20-%20UAT%20Testing/UAT_HVC_D2/HVC-WO-7%20MARS%20BM%20-%20UAT%20Test%20Script%20(" TargetMode="External"/><Relationship Id="rId41" Type="http://schemas.openxmlformats.org/officeDocument/2006/relationships/hyperlink" Target="../../Testing%20Plan%20-%20Documentation/06%20-%20UAT%20Testing/UAT_CDA_D2/CDA-PL-35%20MARS%20BM%20-%20UAT%20Test%20Script%20(Plant%20Yield%20(Adjusted)).docx"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E2ED7-BCB7-4779-9B68-20C0D72C2783}">
  <sheetPr>
    <tabColor theme="7" tint="0.59999389629810485"/>
  </sheetPr>
  <dimension ref="A1:S367"/>
  <sheetViews>
    <sheetView tabSelected="1" zoomScale="90" zoomScaleNormal="90" workbookViewId="0">
      <pane ySplit="2" topLeftCell="A181" activePane="bottomLeft" state="frozen"/>
      <selection pane="bottomLeft" activeCell="R2" sqref="R2"/>
    </sheetView>
  </sheetViews>
  <sheetFormatPr defaultRowHeight="14.45"/>
  <cols>
    <col min="1" max="1" width="10.28515625" customWidth="1"/>
    <col min="2" max="2" width="9.140625" hidden="1" customWidth="1"/>
    <col min="4" max="4" width="16.42578125" bestFit="1" customWidth="1"/>
    <col min="5" max="5" width="20.7109375" customWidth="1"/>
    <col min="6" max="6" width="28.5703125" bestFit="1" customWidth="1"/>
    <col min="7" max="7" width="40.7109375" customWidth="1"/>
    <col min="9" max="9" width="27.85546875" bestFit="1" customWidth="1"/>
    <col min="10" max="14" width="26.28515625" customWidth="1"/>
    <col min="15" max="15" width="28.42578125" customWidth="1"/>
    <col min="16" max="16" width="26.28515625" customWidth="1"/>
    <col min="17" max="18" width="26.28515625" style="192" customWidth="1"/>
    <col min="19" max="19" width="113.28515625" customWidth="1"/>
  </cols>
  <sheetData>
    <row r="1" spans="1:19" ht="116.1">
      <c r="A1" s="3"/>
      <c r="B1" s="3"/>
      <c r="C1" s="3"/>
      <c r="D1" s="3"/>
      <c r="E1" s="3"/>
      <c r="F1" s="3"/>
      <c r="G1" s="3"/>
      <c r="H1" s="3"/>
      <c r="I1" s="4"/>
      <c r="J1" s="2" t="s">
        <v>0</v>
      </c>
      <c r="K1" s="46" t="s">
        <v>1</v>
      </c>
      <c r="L1" s="117" t="s">
        <v>2</v>
      </c>
      <c r="M1" s="503" t="s">
        <v>3</v>
      </c>
      <c r="N1" s="503"/>
      <c r="O1" s="117" t="s">
        <v>4</v>
      </c>
      <c r="P1" s="117" t="s">
        <v>5</v>
      </c>
      <c r="Q1" s="117"/>
      <c r="R1" s="117"/>
      <c r="S1" s="117"/>
    </row>
    <row r="2" spans="1:19" ht="15.6">
      <c r="A2" s="334" t="s">
        <v>6</v>
      </c>
      <c r="B2" s="335" t="s">
        <v>7</v>
      </c>
      <c r="C2" s="335" t="s">
        <v>8</v>
      </c>
      <c r="D2" s="335" t="s">
        <v>9</v>
      </c>
      <c r="E2" s="335" t="s">
        <v>10</v>
      </c>
      <c r="F2" s="335" t="s">
        <v>11</v>
      </c>
      <c r="G2" s="335" t="s">
        <v>12</v>
      </c>
      <c r="H2" s="335" t="s">
        <v>13</v>
      </c>
      <c r="I2" s="336" t="s">
        <v>14</v>
      </c>
      <c r="J2" s="337" t="s">
        <v>15</v>
      </c>
      <c r="K2" s="338" t="s">
        <v>16</v>
      </c>
      <c r="L2" s="339" t="s">
        <v>17</v>
      </c>
      <c r="M2" s="339" t="s">
        <v>18</v>
      </c>
      <c r="N2" s="339" t="s">
        <v>19</v>
      </c>
      <c r="O2" s="340" t="s">
        <v>20</v>
      </c>
      <c r="P2" s="340" t="s">
        <v>21</v>
      </c>
      <c r="Q2" s="341" t="s">
        <v>22</v>
      </c>
      <c r="R2" s="341" t="s">
        <v>23</v>
      </c>
      <c r="S2" s="341" t="s">
        <v>24</v>
      </c>
    </row>
    <row r="3" spans="1:19" ht="26.1">
      <c r="A3" s="303" t="s">
        <v>25</v>
      </c>
      <c r="B3" s="6" t="s">
        <v>26</v>
      </c>
      <c r="C3" s="6" t="s">
        <v>27</v>
      </c>
      <c r="D3" s="124" t="s">
        <v>28</v>
      </c>
      <c r="E3" s="138" t="s">
        <v>29</v>
      </c>
      <c r="F3" s="7" t="s">
        <v>30</v>
      </c>
      <c r="G3" s="8" t="s">
        <v>31</v>
      </c>
      <c r="H3" s="6" t="s">
        <v>32</v>
      </c>
      <c r="I3" s="134" t="s">
        <v>33</v>
      </c>
      <c r="J3" s="5" t="s">
        <v>34</v>
      </c>
      <c r="K3" s="5" t="s">
        <v>34</v>
      </c>
      <c r="L3" s="5" t="s">
        <v>34</v>
      </c>
      <c r="M3" s="5" t="s">
        <v>34</v>
      </c>
      <c r="N3" s="5" t="s">
        <v>34</v>
      </c>
      <c r="O3" s="5" t="s">
        <v>34</v>
      </c>
      <c r="P3" s="5" t="s">
        <v>34</v>
      </c>
      <c r="Q3" s="191">
        <v>45016</v>
      </c>
      <c r="R3" s="193" t="s">
        <v>35</v>
      </c>
      <c r="S3" s="87"/>
    </row>
    <row r="4" spans="1:19" hidden="1">
      <c r="A4" s="323" t="s">
        <v>36</v>
      </c>
      <c r="B4" s="12" t="s">
        <v>26</v>
      </c>
      <c r="C4" s="12" t="s">
        <v>27</v>
      </c>
      <c r="D4" s="13" t="s">
        <v>37</v>
      </c>
      <c r="E4" s="13" t="s">
        <v>38</v>
      </c>
      <c r="F4" s="13" t="s">
        <v>38</v>
      </c>
      <c r="G4" s="14" t="s">
        <v>39</v>
      </c>
      <c r="H4" s="12" t="s">
        <v>40</v>
      </c>
      <c r="I4" s="15" t="s">
        <v>41</v>
      </c>
      <c r="J4" s="18" t="s">
        <v>42</v>
      </c>
      <c r="K4" s="18" t="s">
        <v>42</v>
      </c>
      <c r="L4" s="18" t="s">
        <v>42</v>
      </c>
      <c r="M4" s="18" t="s">
        <v>42</v>
      </c>
      <c r="N4" s="18" t="s">
        <v>42</v>
      </c>
      <c r="O4" s="18" t="s">
        <v>42</v>
      </c>
      <c r="P4" s="18" t="s">
        <v>42</v>
      </c>
      <c r="Q4" s="70"/>
      <c r="R4" s="222"/>
      <c r="S4" s="19" t="s">
        <v>43</v>
      </c>
    </row>
    <row r="5" spans="1:19" s="156" customFormat="1" hidden="1">
      <c r="A5" s="323" t="s">
        <v>36</v>
      </c>
      <c r="B5" s="12" t="s">
        <v>26</v>
      </c>
      <c r="C5" s="12" t="s">
        <v>27</v>
      </c>
      <c r="D5" s="13" t="s">
        <v>44</v>
      </c>
      <c r="E5" s="13" t="s">
        <v>38</v>
      </c>
      <c r="F5" s="13" t="s">
        <v>38</v>
      </c>
      <c r="G5" s="14" t="s">
        <v>45</v>
      </c>
      <c r="H5" s="12" t="s">
        <v>40</v>
      </c>
      <c r="I5" s="15" t="s">
        <v>41</v>
      </c>
      <c r="J5" s="18" t="s">
        <v>42</v>
      </c>
      <c r="K5" s="18" t="s">
        <v>42</v>
      </c>
      <c r="L5" s="18" t="s">
        <v>42</v>
      </c>
      <c r="M5" s="18" t="s">
        <v>42</v>
      </c>
      <c r="N5" s="18" t="s">
        <v>42</v>
      </c>
      <c r="O5" s="18" t="s">
        <v>42</v>
      </c>
      <c r="P5" s="18" t="s">
        <v>42</v>
      </c>
      <c r="Q5" s="70"/>
      <c r="R5" s="222"/>
      <c r="S5" s="19" t="s">
        <v>43</v>
      </c>
    </row>
    <row r="6" spans="1:19" s="156" customFormat="1">
      <c r="A6" s="324" t="s">
        <v>36</v>
      </c>
      <c r="B6" s="6" t="s">
        <v>26</v>
      </c>
      <c r="C6" s="126" t="s">
        <v>27</v>
      </c>
      <c r="D6" s="124" t="s">
        <v>46</v>
      </c>
      <c r="E6" s="124" t="s">
        <v>38</v>
      </c>
      <c r="F6" s="124" t="s">
        <v>38</v>
      </c>
      <c r="G6" s="125" t="s">
        <v>47</v>
      </c>
      <c r="H6" s="126" t="s">
        <v>40</v>
      </c>
      <c r="I6" s="144" t="s">
        <v>48</v>
      </c>
      <c r="J6" s="5" t="s">
        <v>34</v>
      </c>
      <c r="K6" s="5" t="s">
        <v>34</v>
      </c>
      <c r="L6" s="5" t="s">
        <v>34</v>
      </c>
      <c r="M6" s="5" t="s">
        <v>34</v>
      </c>
      <c r="N6" s="5" t="s">
        <v>34</v>
      </c>
      <c r="O6" s="5" t="s">
        <v>34</v>
      </c>
      <c r="P6" s="5" t="s">
        <v>34</v>
      </c>
      <c r="Q6" s="193">
        <v>44952</v>
      </c>
      <c r="R6" s="193" t="s">
        <v>49</v>
      </c>
      <c r="S6" s="224" t="s">
        <v>50</v>
      </c>
    </row>
    <row r="7" spans="1:19" s="156" customFormat="1">
      <c r="A7" s="324" t="s">
        <v>36</v>
      </c>
      <c r="B7" s="6" t="s">
        <v>26</v>
      </c>
      <c r="C7" s="126" t="s">
        <v>27</v>
      </c>
      <c r="D7" s="124" t="s">
        <v>51</v>
      </c>
      <c r="E7" s="124" t="s">
        <v>38</v>
      </c>
      <c r="F7" s="124" t="s">
        <v>38</v>
      </c>
      <c r="G7" s="125" t="s">
        <v>52</v>
      </c>
      <c r="H7" s="126" t="s">
        <v>40</v>
      </c>
      <c r="I7" s="144" t="s">
        <v>48</v>
      </c>
      <c r="J7" s="5" t="s">
        <v>34</v>
      </c>
      <c r="K7" s="5" t="s">
        <v>34</v>
      </c>
      <c r="L7" s="5" t="s">
        <v>34</v>
      </c>
      <c r="M7" s="5" t="s">
        <v>34</v>
      </c>
      <c r="N7" s="5" t="s">
        <v>34</v>
      </c>
      <c r="O7" s="5" t="s">
        <v>34</v>
      </c>
      <c r="P7" s="5" t="s">
        <v>34</v>
      </c>
      <c r="Q7" s="193">
        <v>44952</v>
      </c>
      <c r="R7" s="193" t="s">
        <v>49</v>
      </c>
      <c r="S7" s="224" t="s">
        <v>50</v>
      </c>
    </row>
    <row r="8" spans="1:19" s="156" customFormat="1">
      <c r="A8" s="324" t="s">
        <v>36</v>
      </c>
      <c r="B8" s="6" t="s">
        <v>26</v>
      </c>
      <c r="C8" s="126" t="s">
        <v>27</v>
      </c>
      <c r="D8" s="124" t="s">
        <v>53</v>
      </c>
      <c r="E8" s="124" t="s">
        <v>38</v>
      </c>
      <c r="F8" s="124" t="s">
        <v>38</v>
      </c>
      <c r="G8" s="125" t="s">
        <v>54</v>
      </c>
      <c r="H8" s="126" t="s">
        <v>40</v>
      </c>
      <c r="I8" s="144" t="s">
        <v>48</v>
      </c>
      <c r="J8" s="5" t="s">
        <v>34</v>
      </c>
      <c r="K8" s="5" t="s">
        <v>34</v>
      </c>
      <c r="L8" s="5" t="s">
        <v>34</v>
      </c>
      <c r="M8" s="5" t="s">
        <v>34</v>
      </c>
      <c r="N8" s="5" t="s">
        <v>34</v>
      </c>
      <c r="O8" s="5" t="s">
        <v>34</v>
      </c>
      <c r="P8" s="5" t="s">
        <v>34</v>
      </c>
      <c r="Q8" s="193">
        <v>44952</v>
      </c>
      <c r="R8" s="193" t="s">
        <v>49</v>
      </c>
      <c r="S8" s="224" t="s">
        <v>50</v>
      </c>
    </row>
    <row r="9" spans="1:19" s="156" customFormat="1">
      <c r="A9" s="324" t="s">
        <v>36</v>
      </c>
      <c r="B9" s="6" t="s">
        <v>26</v>
      </c>
      <c r="C9" s="126" t="s">
        <v>27</v>
      </c>
      <c r="D9" s="124" t="s">
        <v>55</v>
      </c>
      <c r="E9" s="124" t="s">
        <v>38</v>
      </c>
      <c r="F9" s="124" t="s">
        <v>38</v>
      </c>
      <c r="G9" s="125" t="s">
        <v>56</v>
      </c>
      <c r="H9" s="126" t="s">
        <v>40</v>
      </c>
      <c r="I9" s="144" t="s">
        <v>48</v>
      </c>
      <c r="J9" s="5" t="s">
        <v>34</v>
      </c>
      <c r="K9" s="5" t="s">
        <v>34</v>
      </c>
      <c r="L9" s="5" t="s">
        <v>34</v>
      </c>
      <c r="M9" s="5" t="s">
        <v>34</v>
      </c>
      <c r="N9" s="5" t="s">
        <v>34</v>
      </c>
      <c r="O9" s="5" t="s">
        <v>34</v>
      </c>
      <c r="P9" s="5" t="s">
        <v>34</v>
      </c>
      <c r="Q9" s="193">
        <v>44952</v>
      </c>
      <c r="R9" s="193" t="s">
        <v>49</v>
      </c>
      <c r="S9" s="224" t="s">
        <v>50</v>
      </c>
    </row>
    <row r="10" spans="1:19" s="156" customFormat="1">
      <c r="A10" s="324" t="s">
        <v>36</v>
      </c>
      <c r="B10" s="6" t="s">
        <v>26</v>
      </c>
      <c r="C10" s="126" t="s">
        <v>27</v>
      </c>
      <c r="D10" s="124" t="s">
        <v>57</v>
      </c>
      <c r="E10" s="124" t="s">
        <v>38</v>
      </c>
      <c r="F10" s="124" t="s">
        <v>38</v>
      </c>
      <c r="G10" s="125" t="s">
        <v>58</v>
      </c>
      <c r="H10" s="126" t="s">
        <v>40</v>
      </c>
      <c r="I10" s="144" t="s">
        <v>48</v>
      </c>
      <c r="J10" s="5" t="s">
        <v>34</v>
      </c>
      <c r="K10" s="5" t="s">
        <v>34</v>
      </c>
      <c r="L10" s="5" t="s">
        <v>34</v>
      </c>
      <c r="M10" s="5" t="s">
        <v>34</v>
      </c>
      <c r="N10" s="5" t="s">
        <v>34</v>
      </c>
      <c r="O10" s="5" t="s">
        <v>34</v>
      </c>
      <c r="P10" s="5" t="s">
        <v>34</v>
      </c>
      <c r="Q10" s="193">
        <v>44952</v>
      </c>
      <c r="R10" s="193" t="s">
        <v>49</v>
      </c>
      <c r="S10" s="224" t="s">
        <v>50</v>
      </c>
    </row>
    <row r="11" spans="1:19" s="156" customFormat="1">
      <c r="A11" s="324" t="s">
        <v>36</v>
      </c>
      <c r="B11" s="6" t="s">
        <v>26</v>
      </c>
      <c r="C11" s="126" t="s">
        <v>27</v>
      </c>
      <c r="D11" s="124" t="s">
        <v>59</v>
      </c>
      <c r="E11" s="124" t="s">
        <v>38</v>
      </c>
      <c r="F11" s="124" t="s">
        <v>38</v>
      </c>
      <c r="G11" s="125" t="s">
        <v>60</v>
      </c>
      <c r="H11" s="126" t="s">
        <v>40</v>
      </c>
      <c r="I11" s="144" t="s">
        <v>48</v>
      </c>
      <c r="J11" s="5" t="s">
        <v>34</v>
      </c>
      <c r="K11" s="5" t="s">
        <v>34</v>
      </c>
      <c r="L11" s="5" t="s">
        <v>34</v>
      </c>
      <c r="M11" s="5" t="s">
        <v>34</v>
      </c>
      <c r="N11" s="5" t="s">
        <v>34</v>
      </c>
      <c r="O11" s="5" t="s">
        <v>34</v>
      </c>
      <c r="P11" s="5" t="s">
        <v>34</v>
      </c>
      <c r="Q11" s="193">
        <v>44952</v>
      </c>
      <c r="R11" s="193" t="s">
        <v>49</v>
      </c>
      <c r="S11" s="224" t="s">
        <v>50</v>
      </c>
    </row>
    <row r="12" spans="1:19" s="156" customFormat="1">
      <c r="A12" s="324" t="s">
        <v>36</v>
      </c>
      <c r="B12" s="6" t="s">
        <v>26</v>
      </c>
      <c r="C12" s="126" t="s">
        <v>27</v>
      </c>
      <c r="D12" s="124" t="s">
        <v>61</v>
      </c>
      <c r="E12" s="124" t="s">
        <v>38</v>
      </c>
      <c r="F12" s="124" t="s">
        <v>38</v>
      </c>
      <c r="G12" s="125" t="s">
        <v>62</v>
      </c>
      <c r="H12" s="126" t="s">
        <v>32</v>
      </c>
      <c r="I12" s="144" t="s">
        <v>48</v>
      </c>
      <c r="J12" s="5" t="s">
        <v>34</v>
      </c>
      <c r="K12" s="5" t="s">
        <v>34</v>
      </c>
      <c r="L12" s="5" t="s">
        <v>34</v>
      </c>
      <c r="M12" s="5" t="s">
        <v>34</v>
      </c>
      <c r="N12" s="5" t="s">
        <v>34</v>
      </c>
      <c r="O12" s="5" t="s">
        <v>34</v>
      </c>
      <c r="P12" s="5" t="s">
        <v>34</v>
      </c>
      <c r="Q12" s="193">
        <v>44952</v>
      </c>
      <c r="R12" s="193" t="s">
        <v>49</v>
      </c>
      <c r="S12" s="224" t="s">
        <v>50</v>
      </c>
    </row>
    <row r="13" spans="1:19" s="156" customFormat="1">
      <c r="A13" s="324" t="s">
        <v>36</v>
      </c>
      <c r="B13" s="6" t="s">
        <v>26</v>
      </c>
      <c r="C13" s="126" t="s">
        <v>27</v>
      </c>
      <c r="D13" s="124" t="s">
        <v>63</v>
      </c>
      <c r="E13" s="124" t="s">
        <v>38</v>
      </c>
      <c r="F13" s="124" t="s">
        <v>38</v>
      </c>
      <c r="G13" s="125" t="s">
        <v>64</v>
      </c>
      <c r="H13" s="126" t="s">
        <v>32</v>
      </c>
      <c r="I13" s="144" t="s">
        <v>48</v>
      </c>
      <c r="J13" s="5" t="s">
        <v>34</v>
      </c>
      <c r="K13" s="5" t="s">
        <v>34</v>
      </c>
      <c r="L13" s="5" t="s">
        <v>34</v>
      </c>
      <c r="M13" s="5" t="s">
        <v>34</v>
      </c>
      <c r="N13" s="5" t="s">
        <v>34</v>
      </c>
      <c r="O13" s="5" t="s">
        <v>34</v>
      </c>
      <c r="P13" s="5" t="s">
        <v>34</v>
      </c>
      <c r="Q13" s="193">
        <v>44952</v>
      </c>
      <c r="R13" s="193" t="s">
        <v>49</v>
      </c>
      <c r="S13" s="224" t="s">
        <v>50</v>
      </c>
    </row>
    <row r="14" spans="1:19">
      <c r="A14" s="324" t="s">
        <v>36</v>
      </c>
      <c r="B14" s="6" t="s">
        <v>26</v>
      </c>
      <c r="C14" s="126" t="s">
        <v>27</v>
      </c>
      <c r="D14" s="124" t="s">
        <v>65</v>
      </c>
      <c r="E14" s="124" t="s">
        <v>38</v>
      </c>
      <c r="F14" s="124" t="s">
        <v>38</v>
      </c>
      <c r="G14" s="125" t="s">
        <v>66</v>
      </c>
      <c r="H14" s="126" t="s">
        <v>40</v>
      </c>
      <c r="I14" s="144" t="s">
        <v>48</v>
      </c>
      <c r="J14" s="5" t="s">
        <v>34</v>
      </c>
      <c r="K14" s="5" t="s">
        <v>34</v>
      </c>
      <c r="L14" s="5" t="s">
        <v>34</v>
      </c>
      <c r="M14" s="5" t="s">
        <v>34</v>
      </c>
      <c r="N14" s="5" t="s">
        <v>34</v>
      </c>
      <c r="O14" s="5" t="s">
        <v>34</v>
      </c>
      <c r="P14" s="5" t="s">
        <v>34</v>
      </c>
      <c r="Q14" s="193">
        <v>44952</v>
      </c>
      <c r="R14" s="193" t="s">
        <v>49</v>
      </c>
      <c r="S14" s="224" t="s">
        <v>50</v>
      </c>
    </row>
    <row r="15" spans="1:19">
      <c r="A15" s="324" t="s">
        <v>36</v>
      </c>
      <c r="B15" s="6" t="s">
        <v>26</v>
      </c>
      <c r="C15" s="126" t="s">
        <v>27</v>
      </c>
      <c r="D15" s="204" t="s">
        <v>67</v>
      </c>
      <c r="E15" s="204" t="s">
        <v>38</v>
      </c>
      <c r="F15" s="204" t="s">
        <v>68</v>
      </c>
      <c r="G15" s="200" t="s">
        <v>69</v>
      </c>
      <c r="H15" s="206" t="s">
        <v>32</v>
      </c>
      <c r="I15" s="144" t="s">
        <v>48</v>
      </c>
      <c r="J15" s="5" t="s">
        <v>34</v>
      </c>
      <c r="K15" s="5" t="s">
        <v>34</v>
      </c>
      <c r="L15" s="5" t="s">
        <v>34</v>
      </c>
      <c r="M15" s="5" t="s">
        <v>34</v>
      </c>
      <c r="N15" s="5" t="s">
        <v>34</v>
      </c>
      <c r="O15" s="5" t="s">
        <v>34</v>
      </c>
      <c r="P15" s="5" t="s">
        <v>34</v>
      </c>
      <c r="Q15" s="193">
        <v>44952</v>
      </c>
      <c r="R15" s="193" t="s">
        <v>49</v>
      </c>
      <c r="S15" s="224" t="s">
        <v>50</v>
      </c>
    </row>
    <row r="16" spans="1:19">
      <c r="A16" s="324" t="s">
        <v>36</v>
      </c>
      <c r="B16" s="6" t="s">
        <v>26</v>
      </c>
      <c r="C16" s="126" t="s">
        <v>27</v>
      </c>
      <c r="D16" s="196" t="s">
        <v>70</v>
      </c>
      <c r="E16" s="196" t="s">
        <v>38</v>
      </c>
      <c r="F16" s="196" t="s">
        <v>68</v>
      </c>
      <c r="G16" s="199" t="s">
        <v>71</v>
      </c>
      <c r="H16" s="205" t="s">
        <v>32</v>
      </c>
      <c r="I16" s="144" t="s">
        <v>48</v>
      </c>
      <c r="J16" s="5" t="s">
        <v>34</v>
      </c>
      <c r="K16" s="5" t="s">
        <v>34</v>
      </c>
      <c r="L16" s="5" t="s">
        <v>34</v>
      </c>
      <c r="M16" s="5" t="s">
        <v>34</v>
      </c>
      <c r="N16" s="5" t="s">
        <v>34</v>
      </c>
      <c r="O16" s="5" t="s">
        <v>34</v>
      </c>
      <c r="P16" s="5" t="s">
        <v>34</v>
      </c>
      <c r="Q16" s="193">
        <v>44952</v>
      </c>
      <c r="R16" s="193" t="s">
        <v>49</v>
      </c>
      <c r="S16" s="224" t="s">
        <v>50</v>
      </c>
    </row>
    <row r="17" spans="1:19">
      <c r="A17" s="324" t="s">
        <v>36</v>
      </c>
      <c r="B17" s="6" t="s">
        <v>26</v>
      </c>
      <c r="C17" s="126" t="s">
        <v>27</v>
      </c>
      <c r="D17" s="204" t="s">
        <v>72</v>
      </c>
      <c r="E17" s="204" t="s">
        <v>38</v>
      </c>
      <c r="F17" s="204" t="s">
        <v>68</v>
      </c>
      <c r="G17" s="200" t="s">
        <v>73</v>
      </c>
      <c r="H17" s="206" t="s">
        <v>32</v>
      </c>
      <c r="I17" s="144" t="s">
        <v>48</v>
      </c>
      <c r="J17" s="5" t="s">
        <v>34</v>
      </c>
      <c r="K17" s="5" t="s">
        <v>34</v>
      </c>
      <c r="L17" s="5" t="s">
        <v>34</v>
      </c>
      <c r="M17" s="5" t="s">
        <v>34</v>
      </c>
      <c r="N17" s="5" t="s">
        <v>34</v>
      </c>
      <c r="O17" s="5" t="s">
        <v>34</v>
      </c>
      <c r="P17" s="5" t="s">
        <v>34</v>
      </c>
      <c r="Q17" s="193">
        <v>44952</v>
      </c>
      <c r="R17" s="193" t="s">
        <v>49</v>
      </c>
      <c r="S17" s="224" t="s">
        <v>50</v>
      </c>
    </row>
    <row r="18" spans="1:19">
      <c r="A18" s="324" t="s">
        <v>36</v>
      </c>
      <c r="B18" s="6" t="s">
        <v>26</v>
      </c>
      <c r="C18" s="126" t="s">
        <v>27</v>
      </c>
      <c r="D18" s="196" t="s">
        <v>74</v>
      </c>
      <c r="E18" s="196" t="s">
        <v>38</v>
      </c>
      <c r="F18" s="196" t="s">
        <v>68</v>
      </c>
      <c r="G18" s="199" t="s">
        <v>75</v>
      </c>
      <c r="H18" s="205" t="s">
        <v>32</v>
      </c>
      <c r="I18" s="144" t="s">
        <v>48</v>
      </c>
      <c r="J18" s="5" t="s">
        <v>34</v>
      </c>
      <c r="K18" s="5" t="s">
        <v>34</v>
      </c>
      <c r="L18" s="5" t="s">
        <v>34</v>
      </c>
      <c r="M18" s="5" t="s">
        <v>34</v>
      </c>
      <c r="N18" s="5" t="s">
        <v>34</v>
      </c>
      <c r="O18" s="5" t="s">
        <v>34</v>
      </c>
      <c r="P18" s="5" t="s">
        <v>34</v>
      </c>
      <c r="Q18" s="193">
        <v>44952</v>
      </c>
      <c r="R18" s="193" t="s">
        <v>49</v>
      </c>
      <c r="S18" s="224" t="s">
        <v>50</v>
      </c>
    </row>
    <row r="19" spans="1:19" s="156" customFormat="1">
      <c r="A19" s="324" t="s">
        <v>36</v>
      </c>
      <c r="B19" s="6" t="s">
        <v>26</v>
      </c>
      <c r="C19" s="126" t="s">
        <v>27</v>
      </c>
      <c r="D19" s="204" t="s">
        <v>76</v>
      </c>
      <c r="E19" s="204" t="s">
        <v>38</v>
      </c>
      <c r="F19" s="204" t="s">
        <v>68</v>
      </c>
      <c r="G19" s="200" t="s">
        <v>77</v>
      </c>
      <c r="H19" s="206" t="s">
        <v>32</v>
      </c>
      <c r="I19" s="144" t="s">
        <v>48</v>
      </c>
      <c r="J19" s="5" t="s">
        <v>34</v>
      </c>
      <c r="K19" s="5" t="s">
        <v>34</v>
      </c>
      <c r="L19" s="5" t="s">
        <v>34</v>
      </c>
      <c r="M19" s="5" t="s">
        <v>34</v>
      </c>
      <c r="N19" s="5" t="s">
        <v>34</v>
      </c>
      <c r="O19" s="5" t="s">
        <v>34</v>
      </c>
      <c r="P19" s="5" t="s">
        <v>34</v>
      </c>
      <c r="Q19" s="193">
        <v>44952</v>
      </c>
      <c r="R19" s="193" t="s">
        <v>49</v>
      </c>
      <c r="S19" s="224" t="s">
        <v>50</v>
      </c>
    </row>
    <row r="20" spans="1:19" s="156" customFormat="1">
      <c r="A20" s="324" t="s">
        <v>36</v>
      </c>
      <c r="B20" s="6" t="s">
        <v>26</v>
      </c>
      <c r="C20" s="126" t="s">
        <v>27</v>
      </c>
      <c r="D20" s="196" t="s">
        <v>78</v>
      </c>
      <c r="E20" s="196" t="s">
        <v>38</v>
      </c>
      <c r="F20" s="196" t="s">
        <v>68</v>
      </c>
      <c r="G20" s="199" t="s">
        <v>79</v>
      </c>
      <c r="H20" s="205" t="s">
        <v>32</v>
      </c>
      <c r="I20" s="144" t="s">
        <v>48</v>
      </c>
      <c r="J20" s="5" t="s">
        <v>34</v>
      </c>
      <c r="K20" s="5" t="s">
        <v>34</v>
      </c>
      <c r="L20" s="5" t="s">
        <v>34</v>
      </c>
      <c r="M20" s="5" t="s">
        <v>34</v>
      </c>
      <c r="N20" s="5" t="s">
        <v>34</v>
      </c>
      <c r="O20" s="5" t="s">
        <v>34</v>
      </c>
      <c r="P20" s="5" t="s">
        <v>34</v>
      </c>
      <c r="Q20" s="193">
        <v>44952</v>
      </c>
      <c r="R20" s="193" t="s">
        <v>49</v>
      </c>
      <c r="S20" s="224" t="s">
        <v>50</v>
      </c>
    </row>
    <row r="21" spans="1:19" s="156" customFormat="1">
      <c r="A21" s="324" t="s">
        <v>36</v>
      </c>
      <c r="B21" s="6" t="s">
        <v>26</v>
      </c>
      <c r="C21" s="126" t="s">
        <v>27</v>
      </c>
      <c r="D21" s="204" t="s">
        <v>80</v>
      </c>
      <c r="E21" s="204" t="s">
        <v>38</v>
      </c>
      <c r="F21" s="204" t="s">
        <v>68</v>
      </c>
      <c r="G21" s="200" t="s">
        <v>81</v>
      </c>
      <c r="H21" s="206" t="s">
        <v>32</v>
      </c>
      <c r="I21" s="144" t="s">
        <v>48</v>
      </c>
      <c r="J21" s="5" t="s">
        <v>34</v>
      </c>
      <c r="K21" s="5" t="s">
        <v>34</v>
      </c>
      <c r="L21" s="5" t="s">
        <v>34</v>
      </c>
      <c r="M21" s="5" t="s">
        <v>34</v>
      </c>
      <c r="N21" s="5" t="s">
        <v>34</v>
      </c>
      <c r="O21" s="5" t="s">
        <v>34</v>
      </c>
      <c r="P21" s="5" t="s">
        <v>34</v>
      </c>
      <c r="Q21" s="193">
        <v>44952</v>
      </c>
      <c r="R21" s="193" t="s">
        <v>49</v>
      </c>
      <c r="S21" s="224" t="s">
        <v>50</v>
      </c>
    </row>
    <row r="22" spans="1:19" s="156" customFormat="1">
      <c r="A22" s="324" t="s">
        <v>36</v>
      </c>
      <c r="B22" s="6" t="s">
        <v>26</v>
      </c>
      <c r="C22" s="126" t="s">
        <v>27</v>
      </c>
      <c r="D22" s="196" t="s">
        <v>82</v>
      </c>
      <c r="E22" s="196" t="s">
        <v>38</v>
      </c>
      <c r="F22" s="196" t="s">
        <v>68</v>
      </c>
      <c r="G22" s="199" t="s">
        <v>83</v>
      </c>
      <c r="H22" s="205" t="s">
        <v>32</v>
      </c>
      <c r="I22" s="144" t="s">
        <v>48</v>
      </c>
      <c r="J22" s="5" t="s">
        <v>34</v>
      </c>
      <c r="K22" s="5" t="s">
        <v>34</v>
      </c>
      <c r="L22" s="5" t="s">
        <v>34</v>
      </c>
      <c r="M22" s="5" t="s">
        <v>34</v>
      </c>
      <c r="N22" s="5" t="s">
        <v>34</v>
      </c>
      <c r="O22" s="5" t="s">
        <v>34</v>
      </c>
      <c r="P22" s="5" t="s">
        <v>34</v>
      </c>
      <c r="Q22" s="193">
        <v>44952</v>
      </c>
      <c r="R22" s="193" t="s">
        <v>49</v>
      </c>
      <c r="S22" s="224" t="s">
        <v>50</v>
      </c>
    </row>
    <row r="23" spans="1:19" s="156" customFormat="1">
      <c r="A23" s="324" t="s">
        <v>36</v>
      </c>
      <c r="B23" s="6" t="s">
        <v>26</v>
      </c>
      <c r="C23" s="126" t="s">
        <v>27</v>
      </c>
      <c r="D23" s="204" t="s">
        <v>84</v>
      </c>
      <c r="E23" s="204" t="s">
        <v>38</v>
      </c>
      <c r="F23" s="204" t="s">
        <v>68</v>
      </c>
      <c r="G23" s="200" t="s">
        <v>85</v>
      </c>
      <c r="H23" s="206" t="s">
        <v>32</v>
      </c>
      <c r="I23" s="144" t="s">
        <v>48</v>
      </c>
      <c r="J23" s="5" t="s">
        <v>34</v>
      </c>
      <c r="K23" s="5" t="s">
        <v>34</v>
      </c>
      <c r="L23" s="5" t="s">
        <v>34</v>
      </c>
      <c r="M23" s="5" t="s">
        <v>34</v>
      </c>
      <c r="N23" s="5" t="s">
        <v>34</v>
      </c>
      <c r="O23" s="5" t="s">
        <v>34</v>
      </c>
      <c r="P23" s="5" t="s">
        <v>34</v>
      </c>
      <c r="Q23" s="193">
        <v>44952</v>
      </c>
      <c r="R23" s="193" t="s">
        <v>49</v>
      </c>
      <c r="S23" s="224" t="s">
        <v>50</v>
      </c>
    </row>
    <row r="24" spans="1:19" s="156" customFormat="1">
      <c r="A24" s="324" t="s">
        <v>36</v>
      </c>
      <c r="B24" s="6" t="s">
        <v>26</v>
      </c>
      <c r="C24" s="126" t="s">
        <v>27</v>
      </c>
      <c r="D24" s="196" t="s">
        <v>86</v>
      </c>
      <c r="E24" s="196" t="s">
        <v>38</v>
      </c>
      <c r="F24" s="196" t="s">
        <v>68</v>
      </c>
      <c r="G24" s="199" t="s">
        <v>87</v>
      </c>
      <c r="H24" s="205" t="s">
        <v>32</v>
      </c>
      <c r="I24" s="144" t="s">
        <v>48</v>
      </c>
      <c r="J24" s="5" t="s">
        <v>34</v>
      </c>
      <c r="K24" s="5" t="s">
        <v>34</v>
      </c>
      <c r="L24" s="5" t="s">
        <v>34</v>
      </c>
      <c r="M24" s="5" t="s">
        <v>34</v>
      </c>
      <c r="N24" s="5" t="s">
        <v>34</v>
      </c>
      <c r="O24" s="5" t="s">
        <v>34</v>
      </c>
      <c r="P24" s="5" t="s">
        <v>34</v>
      </c>
      <c r="Q24" s="193">
        <v>44952</v>
      </c>
      <c r="R24" s="193" t="s">
        <v>49</v>
      </c>
      <c r="S24" s="224" t="s">
        <v>50</v>
      </c>
    </row>
    <row r="25" spans="1:19" s="156" customFormat="1">
      <c r="A25" s="324" t="s">
        <v>36</v>
      </c>
      <c r="B25" s="6" t="s">
        <v>26</v>
      </c>
      <c r="C25" s="126" t="s">
        <v>27</v>
      </c>
      <c r="D25" s="204" t="s">
        <v>88</v>
      </c>
      <c r="E25" s="204" t="s">
        <v>38</v>
      </c>
      <c r="F25" s="204" t="s">
        <v>68</v>
      </c>
      <c r="G25" s="200" t="s">
        <v>89</v>
      </c>
      <c r="H25" s="206" t="s">
        <v>32</v>
      </c>
      <c r="I25" s="144" t="s">
        <v>48</v>
      </c>
      <c r="J25" s="5" t="s">
        <v>34</v>
      </c>
      <c r="K25" s="5" t="s">
        <v>34</v>
      </c>
      <c r="L25" s="5" t="s">
        <v>34</v>
      </c>
      <c r="M25" s="5" t="s">
        <v>34</v>
      </c>
      <c r="N25" s="5" t="s">
        <v>34</v>
      </c>
      <c r="O25" s="5" t="s">
        <v>34</v>
      </c>
      <c r="P25" s="5" t="s">
        <v>34</v>
      </c>
      <c r="Q25" s="193">
        <v>44952</v>
      </c>
      <c r="R25" s="193" t="s">
        <v>49</v>
      </c>
      <c r="S25" s="224" t="s">
        <v>50</v>
      </c>
    </row>
    <row r="26" spans="1:19" s="156" customFormat="1">
      <c r="A26" s="324" t="s">
        <v>36</v>
      </c>
      <c r="B26" s="6" t="s">
        <v>26</v>
      </c>
      <c r="C26" s="126" t="s">
        <v>27</v>
      </c>
      <c r="D26" s="196" t="s">
        <v>90</v>
      </c>
      <c r="E26" s="196" t="s">
        <v>38</v>
      </c>
      <c r="F26" s="196" t="s">
        <v>68</v>
      </c>
      <c r="G26" s="199" t="s">
        <v>91</v>
      </c>
      <c r="H26" s="205" t="s">
        <v>32</v>
      </c>
      <c r="I26" s="144" t="s">
        <v>48</v>
      </c>
      <c r="J26" s="5" t="s">
        <v>34</v>
      </c>
      <c r="K26" s="5" t="s">
        <v>34</v>
      </c>
      <c r="L26" s="5" t="s">
        <v>34</v>
      </c>
      <c r="M26" s="5" t="s">
        <v>34</v>
      </c>
      <c r="N26" s="5" t="s">
        <v>34</v>
      </c>
      <c r="O26" s="5" t="s">
        <v>34</v>
      </c>
      <c r="P26" s="5" t="s">
        <v>34</v>
      </c>
      <c r="Q26" s="193">
        <v>44952</v>
      </c>
      <c r="R26" s="193" t="s">
        <v>49</v>
      </c>
      <c r="S26" s="224" t="s">
        <v>50</v>
      </c>
    </row>
    <row r="27" spans="1:19" s="156" customFormat="1">
      <c r="A27" s="303" t="s">
        <v>92</v>
      </c>
      <c r="B27" s="6" t="s">
        <v>26</v>
      </c>
      <c r="C27" s="6" t="s">
        <v>27</v>
      </c>
      <c r="D27" s="7" t="s">
        <v>93</v>
      </c>
      <c r="E27" s="7" t="s">
        <v>94</v>
      </c>
      <c r="F27" s="7" t="s">
        <v>94</v>
      </c>
      <c r="G27" s="125" t="s">
        <v>95</v>
      </c>
      <c r="H27" s="6" t="s">
        <v>32</v>
      </c>
      <c r="I27" s="9" t="s">
        <v>96</v>
      </c>
      <c r="J27" s="5" t="s">
        <v>34</v>
      </c>
      <c r="K27" s="5" t="s">
        <v>34</v>
      </c>
      <c r="L27" s="5" t="s">
        <v>34</v>
      </c>
      <c r="M27" s="5" t="s">
        <v>34</v>
      </c>
      <c r="N27" s="5" t="s">
        <v>34</v>
      </c>
      <c r="O27" s="5" t="s">
        <v>34</v>
      </c>
      <c r="P27" s="5" t="s">
        <v>34</v>
      </c>
      <c r="Q27" s="222"/>
      <c r="R27" s="222" t="s">
        <v>97</v>
      </c>
      <c r="S27" s="167" t="s">
        <v>50</v>
      </c>
    </row>
    <row r="28" spans="1:19" s="156" customFormat="1">
      <c r="A28" s="303" t="s">
        <v>92</v>
      </c>
      <c r="B28" s="6" t="s">
        <v>26</v>
      </c>
      <c r="C28" s="6" t="s">
        <v>27</v>
      </c>
      <c r="D28" s="7" t="s">
        <v>98</v>
      </c>
      <c r="E28" s="7" t="s">
        <v>94</v>
      </c>
      <c r="F28" s="7" t="s">
        <v>94</v>
      </c>
      <c r="G28" s="125" t="s">
        <v>99</v>
      </c>
      <c r="H28" s="6" t="s">
        <v>32</v>
      </c>
      <c r="I28" s="9" t="s">
        <v>96</v>
      </c>
      <c r="J28" s="5" t="s">
        <v>34</v>
      </c>
      <c r="K28" s="5" t="s">
        <v>34</v>
      </c>
      <c r="L28" s="5" t="s">
        <v>34</v>
      </c>
      <c r="M28" s="5" t="s">
        <v>34</v>
      </c>
      <c r="N28" s="5" t="s">
        <v>34</v>
      </c>
      <c r="O28" s="5" t="s">
        <v>34</v>
      </c>
      <c r="P28" s="5" t="s">
        <v>34</v>
      </c>
      <c r="Q28" s="222"/>
      <c r="R28" s="222" t="s">
        <v>97</v>
      </c>
      <c r="S28" s="167" t="s">
        <v>50</v>
      </c>
    </row>
    <row r="29" spans="1:19" s="156" customFormat="1">
      <c r="A29" s="303" t="s">
        <v>92</v>
      </c>
      <c r="B29" s="6" t="s">
        <v>26</v>
      </c>
      <c r="C29" s="6" t="s">
        <v>27</v>
      </c>
      <c r="D29" s="7" t="s">
        <v>100</v>
      </c>
      <c r="E29" s="7" t="s">
        <v>101</v>
      </c>
      <c r="F29" s="7" t="s">
        <v>101</v>
      </c>
      <c r="G29" s="125" t="s">
        <v>102</v>
      </c>
      <c r="H29" s="6" t="s">
        <v>32</v>
      </c>
      <c r="I29" s="9" t="s">
        <v>96</v>
      </c>
      <c r="J29" s="5" t="s">
        <v>34</v>
      </c>
      <c r="K29" s="5" t="s">
        <v>34</v>
      </c>
      <c r="L29" s="5" t="s">
        <v>34</v>
      </c>
      <c r="M29" s="5" t="s">
        <v>34</v>
      </c>
      <c r="N29" s="5" t="s">
        <v>34</v>
      </c>
      <c r="O29" s="5" t="s">
        <v>34</v>
      </c>
      <c r="P29" s="5" t="s">
        <v>34</v>
      </c>
      <c r="Q29" s="70"/>
      <c r="R29" s="222" t="s">
        <v>97</v>
      </c>
      <c r="S29" s="167" t="s">
        <v>50</v>
      </c>
    </row>
    <row r="30" spans="1:19" s="156" customFormat="1">
      <c r="A30" s="303" t="s">
        <v>92</v>
      </c>
      <c r="B30" s="6" t="s">
        <v>26</v>
      </c>
      <c r="C30" s="6" t="s">
        <v>27</v>
      </c>
      <c r="D30" s="7" t="s">
        <v>103</v>
      </c>
      <c r="E30" s="7" t="s">
        <v>101</v>
      </c>
      <c r="F30" s="7" t="s">
        <v>101</v>
      </c>
      <c r="G30" s="125" t="s">
        <v>104</v>
      </c>
      <c r="H30" s="6" t="s">
        <v>32</v>
      </c>
      <c r="I30" s="9" t="s">
        <v>96</v>
      </c>
      <c r="J30" s="5" t="s">
        <v>34</v>
      </c>
      <c r="K30" s="5" t="s">
        <v>34</v>
      </c>
      <c r="L30" s="5" t="s">
        <v>34</v>
      </c>
      <c r="M30" s="5" t="s">
        <v>34</v>
      </c>
      <c r="N30" s="5" t="s">
        <v>34</v>
      </c>
      <c r="O30" s="5" t="s">
        <v>34</v>
      </c>
      <c r="P30" s="5" t="s">
        <v>34</v>
      </c>
      <c r="Q30" s="70"/>
      <c r="R30" s="222" t="s">
        <v>97</v>
      </c>
      <c r="S30" s="167" t="s">
        <v>50</v>
      </c>
    </row>
    <row r="31" spans="1:19" hidden="1">
      <c r="A31" s="323" t="s">
        <v>36</v>
      </c>
      <c r="B31" s="12" t="s">
        <v>26</v>
      </c>
      <c r="C31" s="12" t="s">
        <v>105</v>
      </c>
      <c r="D31" s="13" t="s">
        <v>106</v>
      </c>
      <c r="E31" s="13" t="s">
        <v>38</v>
      </c>
      <c r="F31" s="13" t="s">
        <v>38</v>
      </c>
      <c r="G31" s="14" t="s">
        <v>39</v>
      </c>
      <c r="H31" s="12" t="s">
        <v>40</v>
      </c>
      <c r="I31" s="15" t="s">
        <v>41</v>
      </c>
      <c r="J31" s="18" t="s">
        <v>42</v>
      </c>
      <c r="K31" s="18" t="s">
        <v>42</v>
      </c>
      <c r="L31" s="18" t="s">
        <v>42</v>
      </c>
      <c r="M31" s="18" t="s">
        <v>42</v>
      </c>
      <c r="N31" s="18" t="s">
        <v>42</v>
      </c>
      <c r="O31" s="18" t="s">
        <v>42</v>
      </c>
      <c r="P31" s="18" t="s">
        <v>42</v>
      </c>
      <c r="Q31" s="70"/>
      <c r="R31" s="222"/>
      <c r="S31" s="19" t="s">
        <v>43</v>
      </c>
    </row>
    <row r="32" spans="1:19" hidden="1">
      <c r="A32" s="323" t="s">
        <v>36</v>
      </c>
      <c r="B32" s="12" t="s">
        <v>26</v>
      </c>
      <c r="C32" s="12" t="s">
        <v>105</v>
      </c>
      <c r="D32" s="13" t="s">
        <v>107</v>
      </c>
      <c r="E32" s="13" t="s">
        <v>38</v>
      </c>
      <c r="F32" s="13" t="s">
        <v>38</v>
      </c>
      <c r="G32" s="14" t="s">
        <v>45</v>
      </c>
      <c r="H32" s="12" t="s">
        <v>40</v>
      </c>
      <c r="I32" s="15" t="s">
        <v>41</v>
      </c>
      <c r="J32" s="18" t="s">
        <v>42</v>
      </c>
      <c r="K32" s="18" t="s">
        <v>42</v>
      </c>
      <c r="L32" s="18" t="s">
        <v>42</v>
      </c>
      <c r="M32" s="18" t="s">
        <v>42</v>
      </c>
      <c r="N32" s="18" t="s">
        <v>42</v>
      </c>
      <c r="O32" s="18" t="s">
        <v>42</v>
      </c>
      <c r="P32" s="18" t="s">
        <v>42</v>
      </c>
      <c r="Q32" s="70"/>
      <c r="R32" s="222"/>
      <c r="S32" s="19" t="s">
        <v>43</v>
      </c>
    </row>
    <row r="33" spans="1:19" ht="27.6" customHeight="1">
      <c r="A33" s="303" t="s">
        <v>92</v>
      </c>
      <c r="B33" s="6" t="s">
        <v>26</v>
      </c>
      <c r="C33" s="6" t="s">
        <v>27</v>
      </c>
      <c r="D33" s="7" t="s">
        <v>108</v>
      </c>
      <c r="E33" s="7" t="s">
        <v>101</v>
      </c>
      <c r="F33" s="7" t="s">
        <v>101</v>
      </c>
      <c r="G33" s="125" t="s">
        <v>109</v>
      </c>
      <c r="H33" s="6" t="s">
        <v>32</v>
      </c>
      <c r="I33" s="9" t="s">
        <v>96</v>
      </c>
      <c r="J33" s="5" t="s">
        <v>34</v>
      </c>
      <c r="K33" s="5" t="s">
        <v>34</v>
      </c>
      <c r="L33" s="5" t="s">
        <v>34</v>
      </c>
      <c r="M33" s="5" t="s">
        <v>34</v>
      </c>
      <c r="N33" s="5" t="s">
        <v>34</v>
      </c>
      <c r="O33" s="5" t="s">
        <v>34</v>
      </c>
      <c r="P33" s="276" t="s">
        <v>34</v>
      </c>
      <c r="Q33" s="70"/>
      <c r="R33" s="222" t="s">
        <v>97</v>
      </c>
      <c r="S33" s="167" t="s">
        <v>50</v>
      </c>
    </row>
    <row r="34" spans="1:19">
      <c r="A34" s="325" t="s">
        <v>110</v>
      </c>
      <c r="B34" s="85" t="s">
        <v>110</v>
      </c>
      <c r="C34" s="6" t="s">
        <v>111</v>
      </c>
      <c r="D34" s="175" t="s">
        <v>112</v>
      </c>
      <c r="E34" s="7" t="s">
        <v>38</v>
      </c>
      <c r="F34" s="7" t="s">
        <v>68</v>
      </c>
      <c r="G34" s="8" t="s">
        <v>69</v>
      </c>
      <c r="H34" s="6" t="s">
        <v>32</v>
      </c>
      <c r="I34" s="9" t="s">
        <v>113</v>
      </c>
      <c r="J34" s="5" t="s">
        <v>34</v>
      </c>
      <c r="K34" s="5" t="s">
        <v>34</v>
      </c>
      <c r="L34" s="5" t="s">
        <v>34</v>
      </c>
      <c r="M34" s="5" t="s">
        <v>34</v>
      </c>
      <c r="N34" s="5" t="s">
        <v>34</v>
      </c>
      <c r="O34" s="5" t="s">
        <v>34</v>
      </c>
      <c r="P34" s="5" t="s">
        <v>34</v>
      </c>
      <c r="Q34" s="193">
        <v>44985</v>
      </c>
      <c r="R34" s="193" t="s">
        <v>114</v>
      </c>
      <c r="S34" s="1" t="s">
        <v>50</v>
      </c>
    </row>
    <row r="35" spans="1:19">
      <c r="A35" s="325" t="s">
        <v>110</v>
      </c>
      <c r="B35" s="85" t="s">
        <v>110</v>
      </c>
      <c r="C35" s="6" t="s">
        <v>111</v>
      </c>
      <c r="D35" s="175" t="s">
        <v>115</v>
      </c>
      <c r="E35" s="7" t="s">
        <v>38</v>
      </c>
      <c r="F35" s="7" t="s">
        <v>68</v>
      </c>
      <c r="G35" s="8" t="s">
        <v>71</v>
      </c>
      <c r="H35" s="6" t="s">
        <v>32</v>
      </c>
      <c r="I35" s="9" t="s">
        <v>113</v>
      </c>
      <c r="J35" s="5" t="s">
        <v>34</v>
      </c>
      <c r="K35" s="5" t="s">
        <v>34</v>
      </c>
      <c r="L35" s="5" t="s">
        <v>34</v>
      </c>
      <c r="M35" s="5" t="s">
        <v>34</v>
      </c>
      <c r="N35" s="5" t="s">
        <v>34</v>
      </c>
      <c r="O35" s="5" t="s">
        <v>34</v>
      </c>
      <c r="P35" s="5" t="s">
        <v>34</v>
      </c>
      <c r="Q35" s="193">
        <v>44985</v>
      </c>
      <c r="R35" s="193" t="s">
        <v>114</v>
      </c>
      <c r="S35" s="11" t="s">
        <v>50</v>
      </c>
    </row>
    <row r="36" spans="1:19">
      <c r="A36" s="325" t="s">
        <v>110</v>
      </c>
      <c r="B36" s="85" t="s">
        <v>110</v>
      </c>
      <c r="C36" s="6" t="s">
        <v>111</v>
      </c>
      <c r="D36" s="175" t="s">
        <v>116</v>
      </c>
      <c r="E36" s="7" t="s">
        <v>38</v>
      </c>
      <c r="F36" s="7" t="s">
        <v>68</v>
      </c>
      <c r="G36" s="8" t="s">
        <v>73</v>
      </c>
      <c r="H36" s="6" t="s">
        <v>32</v>
      </c>
      <c r="I36" s="9" t="s">
        <v>113</v>
      </c>
      <c r="J36" s="5" t="s">
        <v>34</v>
      </c>
      <c r="K36" s="5" t="s">
        <v>34</v>
      </c>
      <c r="L36" s="5" t="s">
        <v>34</v>
      </c>
      <c r="M36" s="5" t="s">
        <v>34</v>
      </c>
      <c r="N36" s="5" t="s">
        <v>34</v>
      </c>
      <c r="O36" s="5" t="s">
        <v>34</v>
      </c>
      <c r="P36" s="5" t="s">
        <v>34</v>
      </c>
      <c r="Q36" s="193">
        <v>44985</v>
      </c>
      <c r="R36" s="193" t="s">
        <v>114</v>
      </c>
      <c r="S36" s="11" t="s">
        <v>50</v>
      </c>
    </row>
    <row r="37" spans="1:19">
      <c r="A37" s="325" t="s">
        <v>110</v>
      </c>
      <c r="B37" s="85" t="s">
        <v>110</v>
      </c>
      <c r="C37" s="6" t="s">
        <v>111</v>
      </c>
      <c r="D37" s="175" t="s">
        <v>117</v>
      </c>
      <c r="E37" s="7" t="s">
        <v>38</v>
      </c>
      <c r="F37" s="7" t="s">
        <v>68</v>
      </c>
      <c r="G37" s="8" t="s">
        <v>75</v>
      </c>
      <c r="H37" s="85" t="s">
        <v>32</v>
      </c>
      <c r="I37" s="9" t="s">
        <v>113</v>
      </c>
      <c r="J37" s="5" t="s">
        <v>34</v>
      </c>
      <c r="K37" s="5" t="s">
        <v>34</v>
      </c>
      <c r="L37" s="5" t="s">
        <v>34</v>
      </c>
      <c r="M37" s="5" t="s">
        <v>34</v>
      </c>
      <c r="N37" s="5" t="s">
        <v>34</v>
      </c>
      <c r="O37" s="5" t="s">
        <v>34</v>
      </c>
      <c r="P37" s="5" t="s">
        <v>34</v>
      </c>
      <c r="Q37" s="193">
        <v>44985</v>
      </c>
      <c r="R37" s="193" t="s">
        <v>114</v>
      </c>
      <c r="S37" s="11" t="s">
        <v>50</v>
      </c>
    </row>
    <row r="38" spans="1:19">
      <c r="A38" s="325" t="s">
        <v>110</v>
      </c>
      <c r="B38" s="85" t="s">
        <v>110</v>
      </c>
      <c r="C38" s="6" t="s">
        <v>111</v>
      </c>
      <c r="D38" s="175" t="s">
        <v>118</v>
      </c>
      <c r="E38" s="7" t="s">
        <v>38</v>
      </c>
      <c r="F38" s="7" t="s">
        <v>68</v>
      </c>
      <c r="G38" s="8" t="s">
        <v>77</v>
      </c>
      <c r="H38" s="85" t="s">
        <v>32</v>
      </c>
      <c r="I38" s="9" t="s">
        <v>113</v>
      </c>
      <c r="J38" s="5" t="s">
        <v>34</v>
      </c>
      <c r="K38" s="5" t="s">
        <v>34</v>
      </c>
      <c r="L38" s="5" t="s">
        <v>34</v>
      </c>
      <c r="M38" s="5" t="s">
        <v>34</v>
      </c>
      <c r="N38" s="5" t="s">
        <v>34</v>
      </c>
      <c r="O38" s="5" t="s">
        <v>34</v>
      </c>
      <c r="P38" s="5" t="s">
        <v>34</v>
      </c>
      <c r="Q38" s="193">
        <v>44985</v>
      </c>
      <c r="R38" s="193" t="s">
        <v>114</v>
      </c>
      <c r="S38" s="11" t="s">
        <v>50</v>
      </c>
    </row>
    <row r="39" spans="1:19">
      <c r="A39" s="325" t="s">
        <v>110</v>
      </c>
      <c r="B39" s="85" t="s">
        <v>110</v>
      </c>
      <c r="C39" s="6" t="s">
        <v>111</v>
      </c>
      <c r="D39" s="175" t="s">
        <v>119</v>
      </c>
      <c r="E39" s="7" t="s">
        <v>38</v>
      </c>
      <c r="F39" s="7" t="s">
        <v>68</v>
      </c>
      <c r="G39" s="8" t="s">
        <v>79</v>
      </c>
      <c r="H39" s="85" t="s">
        <v>32</v>
      </c>
      <c r="I39" s="9" t="s">
        <v>113</v>
      </c>
      <c r="J39" s="5" t="s">
        <v>34</v>
      </c>
      <c r="K39" s="5" t="s">
        <v>34</v>
      </c>
      <c r="L39" s="5" t="s">
        <v>34</v>
      </c>
      <c r="M39" s="5" t="s">
        <v>34</v>
      </c>
      <c r="N39" s="5" t="s">
        <v>34</v>
      </c>
      <c r="O39" s="5" t="s">
        <v>34</v>
      </c>
      <c r="P39" s="5" t="s">
        <v>34</v>
      </c>
      <c r="Q39" s="193">
        <v>44985</v>
      </c>
      <c r="R39" s="193" t="s">
        <v>114</v>
      </c>
      <c r="S39" s="11" t="s">
        <v>50</v>
      </c>
    </row>
    <row r="40" spans="1:19">
      <c r="A40" s="325" t="s">
        <v>110</v>
      </c>
      <c r="B40" s="85" t="s">
        <v>110</v>
      </c>
      <c r="C40" s="6" t="s">
        <v>111</v>
      </c>
      <c r="D40" s="175" t="s">
        <v>120</v>
      </c>
      <c r="E40" s="7" t="s">
        <v>38</v>
      </c>
      <c r="F40" s="7" t="s">
        <v>68</v>
      </c>
      <c r="G40" s="8" t="s">
        <v>81</v>
      </c>
      <c r="H40" s="85" t="s">
        <v>32</v>
      </c>
      <c r="I40" s="9" t="s">
        <v>113</v>
      </c>
      <c r="J40" s="5" t="s">
        <v>34</v>
      </c>
      <c r="K40" s="5" t="s">
        <v>34</v>
      </c>
      <c r="L40" s="5" t="s">
        <v>34</v>
      </c>
      <c r="M40" s="5" t="s">
        <v>34</v>
      </c>
      <c r="N40" s="5" t="s">
        <v>34</v>
      </c>
      <c r="O40" s="5" t="s">
        <v>34</v>
      </c>
      <c r="P40" s="5" t="s">
        <v>34</v>
      </c>
      <c r="Q40" s="193">
        <v>44985</v>
      </c>
      <c r="R40" s="193" t="s">
        <v>114</v>
      </c>
      <c r="S40" s="11" t="s">
        <v>50</v>
      </c>
    </row>
    <row r="41" spans="1:19">
      <c r="A41" s="325" t="s">
        <v>110</v>
      </c>
      <c r="B41" s="85" t="s">
        <v>110</v>
      </c>
      <c r="C41" s="6" t="s">
        <v>111</v>
      </c>
      <c r="D41" s="175" t="s">
        <v>121</v>
      </c>
      <c r="E41" s="7" t="s">
        <v>38</v>
      </c>
      <c r="F41" s="7" t="s">
        <v>68</v>
      </c>
      <c r="G41" s="8" t="s">
        <v>83</v>
      </c>
      <c r="H41" s="85" t="s">
        <v>32</v>
      </c>
      <c r="I41" s="9" t="s">
        <v>113</v>
      </c>
      <c r="J41" s="5" t="s">
        <v>34</v>
      </c>
      <c r="K41" s="5" t="s">
        <v>34</v>
      </c>
      <c r="L41" s="5" t="s">
        <v>34</v>
      </c>
      <c r="M41" s="5" t="s">
        <v>34</v>
      </c>
      <c r="N41" s="5" t="s">
        <v>34</v>
      </c>
      <c r="O41" s="5" t="s">
        <v>34</v>
      </c>
      <c r="P41" s="5" t="s">
        <v>34</v>
      </c>
      <c r="Q41" s="193">
        <v>44985</v>
      </c>
      <c r="R41" s="193" t="s">
        <v>114</v>
      </c>
      <c r="S41" s="11" t="s">
        <v>50</v>
      </c>
    </row>
    <row r="42" spans="1:19" hidden="1">
      <c r="A42" s="303" t="s">
        <v>36</v>
      </c>
      <c r="B42" s="6" t="s">
        <v>26</v>
      </c>
      <c r="C42" s="6" t="s">
        <v>105</v>
      </c>
      <c r="D42" s="196" t="s">
        <v>122</v>
      </c>
      <c r="E42" s="196" t="s">
        <v>38</v>
      </c>
      <c r="F42" s="196" t="s">
        <v>38</v>
      </c>
      <c r="G42" s="197" t="s">
        <v>123</v>
      </c>
      <c r="H42" s="205" t="s">
        <v>40</v>
      </c>
      <c r="I42" s="9" t="s">
        <v>48</v>
      </c>
      <c r="J42" s="5" t="s">
        <v>34</v>
      </c>
      <c r="K42" s="70"/>
      <c r="L42" s="70"/>
      <c r="M42" s="70"/>
      <c r="N42" s="70"/>
      <c r="O42" s="70"/>
      <c r="P42" s="10"/>
      <c r="Q42" s="193"/>
      <c r="R42" s="193"/>
      <c r="S42" s="11"/>
    </row>
    <row r="43" spans="1:19" hidden="1">
      <c r="A43" s="303" t="s">
        <v>36</v>
      </c>
      <c r="B43" s="6" t="s">
        <v>26</v>
      </c>
      <c r="C43" s="6" t="s">
        <v>105</v>
      </c>
      <c r="D43" s="204" t="s">
        <v>124</v>
      </c>
      <c r="E43" s="204" t="s">
        <v>38</v>
      </c>
      <c r="F43" s="204" t="s">
        <v>38</v>
      </c>
      <c r="G43" s="198" t="s">
        <v>125</v>
      </c>
      <c r="H43" s="206" t="s">
        <v>32</v>
      </c>
      <c r="I43" s="9" t="s">
        <v>48</v>
      </c>
      <c r="J43" s="5" t="s">
        <v>34</v>
      </c>
      <c r="K43" s="70"/>
      <c r="L43" s="70"/>
      <c r="M43" s="70"/>
      <c r="N43" s="70"/>
      <c r="O43" s="70"/>
      <c r="P43" s="10"/>
      <c r="Q43" s="193"/>
      <c r="R43" s="193"/>
      <c r="S43" s="11"/>
    </row>
    <row r="44" spans="1:19" hidden="1">
      <c r="A44" s="303" t="s">
        <v>36</v>
      </c>
      <c r="B44" s="6" t="s">
        <v>26</v>
      </c>
      <c r="C44" s="6" t="s">
        <v>105</v>
      </c>
      <c r="D44" s="196" t="s">
        <v>126</v>
      </c>
      <c r="E44" s="196" t="s">
        <v>38</v>
      </c>
      <c r="F44" s="196" t="s">
        <v>38</v>
      </c>
      <c r="G44" s="197" t="s">
        <v>127</v>
      </c>
      <c r="H44" s="205" t="s">
        <v>32</v>
      </c>
      <c r="I44" s="9" t="s">
        <v>48</v>
      </c>
      <c r="J44" s="5" t="s">
        <v>34</v>
      </c>
      <c r="K44" s="70"/>
      <c r="L44" s="70"/>
      <c r="M44" s="70"/>
      <c r="N44" s="70"/>
      <c r="O44" s="70"/>
      <c r="P44" s="10"/>
      <c r="Q44" s="193"/>
      <c r="R44" s="193"/>
      <c r="S44" s="11"/>
    </row>
    <row r="45" spans="1:19" ht="26.1" hidden="1">
      <c r="A45" s="326" t="s">
        <v>36</v>
      </c>
      <c r="B45" s="210" t="s">
        <v>26</v>
      </c>
      <c r="C45" s="210" t="s">
        <v>105</v>
      </c>
      <c r="D45" s="211" t="s">
        <v>128</v>
      </c>
      <c r="E45" s="211" t="s">
        <v>38</v>
      </c>
      <c r="F45" s="211" t="s">
        <v>38</v>
      </c>
      <c r="G45" s="212" t="s">
        <v>129</v>
      </c>
      <c r="H45" s="206" t="s">
        <v>32</v>
      </c>
      <c r="I45" s="9" t="s">
        <v>48</v>
      </c>
      <c r="J45" s="213"/>
      <c r="K45" s="213"/>
      <c r="L45" s="213"/>
      <c r="M45" s="213"/>
      <c r="N45" s="213"/>
      <c r="O45" s="70"/>
      <c r="P45" s="10"/>
      <c r="Q45" s="193"/>
      <c r="R45" s="193"/>
      <c r="S45" s="11"/>
    </row>
    <row r="46" spans="1:19" hidden="1">
      <c r="A46" s="303" t="s">
        <v>36</v>
      </c>
      <c r="B46" s="6" t="s">
        <v>26</v>
      </c>
      <c r="C46" s="6" t="s">
        <v>105</v>
      </c>
      <c r="D46" s="196" t="s">
        <v>130</v>
      </c>
      <c r="E46" s="196" t="s">
        <v>38</v>
      </c>
      <c r="F46" s="196" t="s">
        <v>38</v>
      </c>
      <c r="G46" s="197" t="s">
        <v>131</v>
      </c>
      <c r="H46" s="205" t="s">
        <v>32</v>
      </c>
      <c r="I46" s="9" t="s">
        <v>48</v>
      </c>
      <c r="J46" s="5" t="s">
        <v>34</v>
      </c>
      <c r="K46" s="70"/>
      <c r="L46" s="70"/>
      <c r="M46" s="70"/>
      <c r="N46" s="70"/>
      <c r="O46" s="70"/>
      <c r="P46" s="10"/>
      <c r="Q46" s="193"/>
      <c r="R46" s="193"/>
      <c r="S46" s="11"/>
    </row>
    <row r="47" spans="1:19" hidden="1">
      <c r="A47" s="303" t="s">
        <v>36</v>
      </c>
      <c r="B47" s="6" t="s">
        <v>26</v>
      </c>
      <c r="C47" s="6" t="s">
        <v>105</v>
      </c>
      <c r="D47" s="204" t="s">
        <v>132</v>
      </c>
      <c r="E47" s="204" t="s">
        <v>38</v>
      </c>
      <c r="F47" s="204" t="s">
        <v>38</v>
      </c>
      <c r="G47" s="198" t="s">
        <v>133</v>
      </c>
      <c r="H47" s="206" t="s">
        <v>32</v>
      </c>
      <c r="I47" s="9" t="s">
        <v>48</v>
      </c>
      <c r="J47" s="5" t="s">
        <v>34</v>
      </c>
      <c r="K47" s="70"/>
      <c r="L47" s="70"/>
      <c r="M47" s="70"/>
      <c r="N47" s="70"/>
      <c r="O47" s="70"/>
      <c r="P47" s="10"/>
      <c r="Q47" s="193"/>
      <c r="R47" s="193"/>
      <c r="S47" s="11"/>
    </row>
    <row r="48" spans="1:19">
      <c r="A48" s="325" t="s">
        <v>110</v>
      </c>
      <c r="B48" s="85" t="s">
        <v>110</v>
      </c>
      <c r="C48" s="6" t="s">
        <v>111</v>
      </c>
      <c r="D48" s="175" t="s">
        <v>134</v>
      </c>
      <c r="E48" s="7" t="s">
        <v>38</v>
      </c>
      <c r="F48" s="7" t="s">
        <v>68</v>
      </c>
      <c r="G48" s="8" t="s">
        <v>85</v>
      </c>
      <c r="H48" s="85" t="s">
        <v>32</v>
      </c>
      <c r="I48" s="9" t="s">
        <v>113</v>
      </c>
      <c r="J48" s="5" t="s">
        <v>34</v>
      </c>
      <c r="K48" s="5" t="s">
        <v>34</v>
      </c>
      <c r="L48" s="5" t="s">
        <v>34</v>
      </c>
      <c r="M48" s="5" t="s">
        <v>34</v>
      </c>
      <c r="N48" s="5" t="s">
        <v>34</v>
      </c>
      <c r="O48" s="5" t="s">
        <v>34</v>
      </c>
      <c r="P48" s="5" t="s">
        <v>34</v>
      </c>
      <c r="Q48" s="193">
        <v>44985</v>
      </c>
      <c r="R48" s="193" t="s">
        <v>114</v>
      </c>
      <c r="S48" s="11" t="s">
        <v>50</v>
      </c>
    </row>
    <row r="49" spans="1:19">
      <c r="A49" s="325" t="s">
        <v>110</v>
      </c>
      <c r="B49" s="85" t="s">
        <v>110</v>
      </c>
      <c r="C49" s="6" t="s">
        <v>111</v>
      </c>
      <c r="D49" s="175" t="s">
        <v>135</v>
      </c>
      <c r="E49" s="7" t="s">
        <v>38</v>
      </c>
      <c r="F49" s="7" t="s">
        <v>68</v>
      </c>
      <c r="G49" s="8" t="s">
        <v>87</v>
      </c>
      <c r="H49" s="85" t="s">
        <v>32</v>
      </c>
      <c r="I49" s="9" t="s">
        <v>113</v>
      </c>
      <c r="J49" s="5" t="s">
        <v>34</v>
      </c>
      <c r="K49" s="5" t="s">
        <v>34</v>
      </c>
      <c r="L49" s="5" t="s">
        <v>34</v>
      </c>
      <c r="M49" s="5" t="s">
        <v>34</v>
      </c>
      <c r="N49" s="5" t="s">
        <v>34</v>
      </c>
      <c r="O49" s="5" t="s">
        <v>34</v>
      </c>
      <c r="P49" s="5" t="s">
        <v>34</v>
      </c>
      <c r="Q49" s="193">
        <v>44985</v>
      </c>
      <c r="R49" s="193" t="s">
        <v>114</v>
      </c>
      <c r="S49" s="11" t="s">
        <v>50</v>
      </c>
    </row>
    <row r="50" spans="1:19">
      <c r="A50" s="325" t="s">
        <v>110</v>
      </c>
      <c r="B50" s="85" t="s">
        <v>110</v>
      </c>
      <c r="C50" s="6" t="s">
        <v>111</v>
      </c>
      <c r="D50" s="175" t="s">
        <v>136</v>
      </c>
      <c r="E50" s="7" t="s">
        <v>38</v>
      </c>
      <c r="F50" s="7" t="s">
        <v>68</v>
      </c>
      <c r="G50" s="8" t="s">
        <v>89</v>
      </c>
      <c r="H50" s="85" t="s">
        <v>32</v>
      </c>
      <c r="I50" s="9" t="s">
        <v>113</v>
      </c>
      <c r="J50" s="5" t="s">
        <v>34</v>
      </c>
      <c r="K50" s="5" t="s">
        <v>34</v>
      </c>
      <c r="L50" s="5" t="s">
        <v>34</v>
      </c>
      <c r="M50" s="5" t="s">
        <v>34</v>
      </c>
      <c r="N50" s="5" t="s">
        <v>34</v>
      </c>
      <c r="O50" s="5" t="s">
        <v>34</v>
      </c>
      <c r="P50" s="5" t="s">
        <v>34</v>
      </c>
      <c r="Q50" s="193">
        <v>44985</v>
      </c>
      <c r="R50" s="193" t="s">
        <v>114</v>
      </c>
      <c r="S50" s="11" t="s">
        <v>50</v>
      </c>
    </row>
    <row r="51" spans="1:19">
      <c r="A51" s="325" t="s">
        <v>110</v>
      </c>
      <c r="B51" s="85" t="s">
        <v>110</v>
      </c>
      <c r="C51" s="6" t="s">
        <v>111</v>
      </c>
      <c r="D51" s="175" t="s">
        <v>137</v>
      </c>
      <c r="E51" s="7" t="s">
        <v>38</v>
      </c>
      <c r="F51" s="7" t="s">
        <v>68</v>
      </c>
      <c r="G51" s="8" t="s">
        <v>91</v>
      </c>
      <c r="H51" s="85" t="s">
        <v>32</v>
      </c>
      <c r="I51" s="9" t="s">
        <v>113</v>
      </c>
      <c r="J51" s="5" t="s">
        <v>34</v>
      </c>
      <c r="K51" s="5" t="s">
        <v>34</v>
      </c>
      <c r="L51" s="5" t="s">
        <v>34</v>
      </c>
      <c r="M51" s="5" t="s">
        <v>34</v>
      </c>
      <c r="N51" s="5" t="s">
        <v>34</v>
      </c>
      <c r="O51" s="5" t="s">
        <v>34</v>
      </c>
      <c r="P51" s="5" t="s">
        <v>34</v>
      </c>
      <c r="Q51" s="193">
        <v>44985</v>
      </c>
      <c r="R51" s="193" t="s">
        <v>114</v>
      </c>
      <c r="S51" s="11" t="s">
        <v>50</v>
      </c>
    </row>
    <row r="52" spans="1:19">
      <c r="A52" s="303" t="s">
        <v>110</v>
      </c>
      <c r="B52" s="6" t="s">
        <v>110</v>
      </c>
      <c r="C52" s="6" t="s">
        <v>111</v>
      </c>
      <c r="D52" s="124" t="s">
        <v>138</v>
      </c>
      <c r="E52" s="7" t="s">
        <v>38</v>
      </c>
      <c r="F52" s="7" t="s">
        <v>68</v>
      </c>
      <c r="G52" s="8" t="s">
        <v>139</v>
      </c>
      <c r="H52" s="6" t="s">
        <v>40</v>
      </c>
      <c r="I52" s="9" t="s">
        <v>113</v>
      </c>
      <c r="J52" s="5" t="s">
        <v>34</v>
      </c>
      <c r="K52" s="5" t="s">
        <v>34</v>
      </c>
      <c r="L52" s="5" t="s">
        <v>34</v>
      </c>
      <c r="M52" s="5" t="s">
        <v>34</v>
      </c>
      <c r="N52" s="5" t="s">
        <v>34</v>
      </c>
      <c r="O52" s="5" t="s">
        <v>34</v>
      </c>
      <c r="P52" s="5" t="s">
        <v>34</v>
      </c>
      <c r="Q52" s="193">
        <v>44985</v>
      </c>
      <c r="R52" s="193" t="s">
        <v>114</v>
      </c>
      <c r="S52" s="11" t="s">
        <v>50</v>
      </c>
    </row>
    <row r="53" spans="1:19">
      <c r="A53" s="303" t="s">
        <v>110</v>
      </c>
      <c r="B53" s="6" t="s">
        <v>110</v>
      </c>
      <c r="C53" s="6" t="s">
        <v>111</v>
      </c>
      <c r="D53" s="124" t="s">
        <v>140</v>
      </c>
      <c r="E53" s="7" t="s">
        <v>38</v>
      </c>
      <c r="F53" s="7" t="s">
        <v>68</v>
      </c>
      <c r="G53" s="8" t="s">
        <v>141</v>
      </c>
      <c r="H53" s="6" t="s">
        <v>40</v>
      </c>
      <c r="I53" s="9" t="s">
        <v>113</v>
      </c>
      <c r="J53" s="5" t="s">
        <v>34</v>
      </c>
      <c r="K53" s="5" t="s">
        <v>34</v>
      </c>
      <c r="L53" s="5" t="s">
        <v>34</v>
      </c>
      <c r="M53" s="5" t="s">
        <v>34</v>
      </c>
      <c r="N53" s="5" t="s">
        <v>34</v>
      </c>
      <c r="O53" s="5" t="s">
        <v>34</v>
      </c>
      <c r="P53" s="5" t="s">
        <v>34</v>
      </c>
      <c r="Q53" s="193">
        <v>44985</v>
      </c>
      <c r="R53" s="193" t="s">
        <v>114</v>
      </c>
      <c r="S53" s="11" t="s">
        <v>50</v>
      </c>
    </row>
    <row r="54" spans="1:19">
      <c r="A54" s="303" t="s">
        <v>110</v>
      </c>
      <c r="B54" s="6" t="s">
        <v>110</v>
      </c>
      <c r="C54" s="6" t="s">
        <v>111</v>
      </c>
      <c r="D54" s="124" t="s">
        <v>142</v>
      </c>
      <c r="E54" s="7" t="s">
        <v>38</v>
      </c>
      <c r="F54" s="7" t="s">
        <v>68</v>
      </c>
      <c r="G54" s="8" t="s">
        <v>143</v>
      </c>
      <c r="H54" s="6" t="s">
        <v>40</v>
      </c>
      <c r="I54" s="9" t="s">
        <v>113</v>
      </c>
      <c r="J54" s="5" t="s">
        <v>34</v>
      </c>
      <c r="K54" s="5" t="s">
        <v>34</v>
      </c>
      <c r="L54" s="5" t="s">
        <v>34</v>
      </c>
      <c r="M54" s="5" t="s">
        <v>34</v>
      </c>
      <c r="N54" s="5" t="s">
        <v>34</v>
      </c>
      <c r="O54" s="5" t="s">
        <v>34</v>
      </c>
      <c r="P54" s="5" t="s">
        <v>34</v>
      </c>
      <c r="Q54" s="193">
        <v>44985</v>
      </c>
      <c r="R54" s="193" t="s">
        <v>114</v>
      </c>
      <c r="S54" s="11" t="s">
        <v>50</v>
      </c>
    </row>
    <row r="55" spans="1:19">
      <c r="A55" s="303" t="s">
        <v>110</v>
      </c>
      <c r="B55" s="6" t="s">
        <v>110</v>
      </c>
      <c r="C55" s="6" t="s">
        <v>111</v>
      </c>
      <c r="D55" s="124" t="s">
        <v>144</v>
      </c>
      <c r="E55" s="7" t="s">
        <v>38</v>
      </c>
      <c r="F55" s="7" t="s">
        <v>68</v>
      </c>
      <c r="G55" s="8" t="s">
        <v>145</v>
      </c>
      <c r="H55" s="6" t="s">
        <v>40</v>
      </c>
      <c r="I55" s="9" t="s">
        <v>113</v>
      </c>
      <c r="J55" s="5" t="s">
        <v>34</v>
      </c>
      <c r="K55" s="5" t="s">
        <v>34</v>
      </c>
      <c r="L55" s="5" t="s">
        <v>34</v>
      </c>
      <c r="M55" s="5" t="s">
        <v>34</v>
      </c>
      <c r="N55" s="5" t="s">
        <v>34</v>
      </c>
      <c r="O55" s="5" t="s">
        <v>34</v>
      </c>
      <c r="P55" s="5" t="s">
        <v>34</v>
      </c>
      <c r="Q55" s="193">
        <v>44985</v>
      </c>
      <c r="R55" s="193" t="s">
        <v>114</v>
      </c>
      <c r="S55" s="11" t="s">
        <v>50</v>
      </c>
    </row>
    <row r="56" spans="1:19">
      <c r="A56" s="303" t="s">
        <v>110</v>
      </c>
      <c r="B56" s="6" t="s">
        <v>110</v>
      </c>
      <c r="C56" s="6" t="s">
        <v>111</v>
      </c>
      <c r="D56" s="124" t="s">
        <v>146</v>
      </c>
      <c r="E56" s="7" t="s">
        <v>38</v>
      </c>
      <c r="F56" s="7" t="s">
        <v>68</v>
      </c>
      <c r="G56" s="8" t="s">
        <v>147</v>
      </c>
      <c r="H56" s="6" t="s">
        <v>40</v>
      </c>
      <c r="I56" s="9" t="s">
        <v>113</v>
      </c>
      <c r="J56" s="5" t="s">
        <v>34</v>
      </c>
      <c r="K56" s="5" t="s">
        <v>34</v>
      </c>
      <c r="L56" s="5" t="s">
        <v>34</v>
      </c>
      <c r="M56" s="5" t="s">
        <v>34</v>
      </c>
      <c r="N56" s="5" t="s">
        <v>34</v>
      </c>
      <c r="O56" s="5" t="s">
        <v>34</v>
      </c>
      <c r="P56" s="5" t="s">
        <v>34</v>
      </c>
      <c r="Q56" s="193">
        <v>44985</v>
      </c>
      <c r="R56" s="193" t="s">
        <v>114</v>
      </c>
      <c r="S56" s="11" t="s">
        <v>50</v>
      </c>
    </row>
    <row r="57" spans="1:19">
      <c r="A57" s="303" t="s">
        <v>110</v>
      </c>
      <c r="B57" s="6" t="s">
        <v>110</v>
      </c>
      <c r="C57" s="6" t="s">
        <v>111</v>
      </c>
      <c r="D57" s="124" t="s">
        <v>148</v>
      </c>
      <c r="E57" s="7" t="s">
        <v>38</v>
      </c>
      <c r="F57" s="7" t="s">
        <v>68</v>
      </c>
      <c r="G57" s="8" t="s">
        <v>149</v>
      </c>
      <c r="H57" s="6" t="s">
        <v>40</v>
      </c>
      <c r="I57" s="9" t="s">
        <v>113</v>
      </c>
      <c r="J57" s="5" t="s">
        <v>34</v>
      </c>
      <c r="K57" s="5" t="s">
        <v>34</v>
      </c>
      <c r="L57" s="5" t="s">
        <v>34</v>
      </c>
      <c r="M57" s="5" t="s">
        <v>34</v>
      </c>
      <c r="N57" s="5" t="s">
        <v>34</v>
      </c>
      <c r="O57" s="5" t="s">
        <v>34</v>
      </c>
      <c r="P57" s="5" t="s">
        <v>34</v>
      </c>
      <c r="Q57" s="193">
        <v>44985</v>
      </c>
      <c r="R57" s="193" t="s">
        <v>114</v>
      </c>
      <c r="S57" s="11" t="s">
        <v>50</v>
      </c>
    </row>
    <row r="58" spans="1:19">
      <c r="A58" s="303" t="s">
        <v>110</v>
      </c>
      <c r="B58" s="6" t="s">
        <v>110</v>
      </c>
      <c r="C58" s="6" t="s">
        <v>111</v>
      </c>
      <c r="D58" s="124" t="s">
        <v>150</v>
      </c>
      <c r="E58" s="7" t="s">
        <v>38</v>
      </c>
      <c r="F58" s="7" t="s">
        <v>68</v>
      </c>
      <c r="G58" s="8" t="s">
        <v>151</v>
      </c>
      <c r="H58" s="6" t="s">
        <v>40</v>
      </c>
      <c r="I58" s="9" t="s">
        <v>113</v>
      </c>
      <c r="J58" s="5" t="s">
        <v>34</v>
      </c>
      <c r="K58" s="5" t="s">
        <v>34</v>
      </c>
      <c r="L58" s="5" t="s">
        <v>34</v>
      </c>
      <c r="M58" s="5" t="s">
        <v>34</v>
      </c>
      <c r="N58" s="5" t="s">
        <v>34</v>
      </c>
      <c r="O58" s="5" t="s">
        <v>34</v>
      </c>
      <c r="P58" s="5" t="s">
        <v>34</v>
      </c>
      <c r="Q58" s="193">
        <v>44985</v>
      </c>
      <c r="R58" s="193" t="s">
        <v>114</v>
      </c>
      <c r="S58" s="11" t="s">
        <v>50</v>
      </c>
    </row>
    <row r="59" spans="1:19">
      <c r="A59" s="303" t="s">
        <v>110</v>
      </c>
      <c r="B59" s="6" t="s">
        <v>110</v>
      </c>
      <c r="C59" s="6" t="s">
        <v>111</v>
      </c>
      <c r="D59" s="124" t="s">
        <v>152</v>
      </c>
      <c r="E59" s="7" t="s">
        <v>38</v>
      </c>
      <c r="F59" s="7" t="s">
        <v>68</v>
      </c>
      <c r="G59" s="8" t="s">
        <v>153</v>
      </c>
      <c r="H59" s="6" t="s">
        <v>40</v>
      </c>
      <c r="I59" s="9" t="s">
        <v>113</v>
      </c>
      <c r="J59" s="5" t="s">
        <v>34</v>
      </c>
      <c r="K59" s="5" t="s">
        <v>34</v>
      </c>
      <c r="L59" s="5" t="s">
        <v>34</v>
      </c>
      <c r="M59" s="5" t="s">
        <v>34</v>
      </c>
      <c r="N59" s="5" t="s">
        <v>34</v>
      </c>
      <c r="O59" s="5" t="s">
        <v>34</v>
      </c>
      <c r="P59" s="5" t="s">
        <v>34</v>
      </c>
      <c r="Q59" s="193">
        <v>44985</v>
      </c>
      <c r="R59" s="193" t="s">
        <v>114</v>
      </c>
      <c r="S59" s="11" t="s">
        <v>50</v>
      </c>
    </row>
    <row r="60" spans="1:19">
      <c r="A60" s="303" t="s">
        <v>92</v>
      </c>
      <c r="B60" s="6" t="s">
        <v>26</v>
      </c>
      <c r="C60" s="6" t="s">
        <v>111</v>
      </c>
      <c r="D60" s="7" t="s">
        <v>154</v>
      </c>
      <c r="E60" s="7" t="s">
        <v>101</v>
      </c>
      <c r="F60" s="7" t="s">
        <v>101</v>
      </c>
      <c r="G60" s="125" t="s">
        <v>155</v>
      </c>
      <c r="H60" s="6" t="s">
        <v>32</v>
      </c>
      <c r="I60" s="9" t="s">
        <v>156</v>
      </c>
      <c r="J60" s="18" t="s">
        <v>42</v>
      </c>
      <c r="K60" s="18" t="s">
        <v>42</v>
      </c>
      <c r="L60" s="18" t="s">
        <v>42</v>
      </c>
      <c r="M60" s="18" t="s">
        <v>42</v>
      </c>
      <c r="N60" s="18" t="s">
        <v>42</v>
      </c>
      <c r="O60" s="18" t="s">
        <v>42</v>
      </c>
      <c r="P60" s="18" t="s">
        <v>42</v>
      </c>
      <c r="Q60" s="193">
        <v>44903</v>
      </c>
      <c r="R60" s="193" t="s">
        <v>157</v>
      </c>
      <c r="S60" s="11" t="s">
        <v>50</v>
      </c>
    </row>
    <row r="61" spans="1:19">
      <c r="A61" s="303" t="s">
        <v>110</v>
      </c>
      <c r="B61" s="6" t="s">
        <v>110</v>
      </c>
      <c r="C61" s="6" t="s">
        <v>111</v>
      </c>
      <c r="D61" s="124" t="s">
        <v>158</v>
      </c>
      <c r="E61" s="7" t="s">
        <v>38</v>
      </c>
      <c r="F61" s="7" t="s">
        <v>68</v>
      </c>
      <c r="G61" s="8" t="s">
        <v>159</v>
      </c>
      <c r="H61" s="6" t="s">
        <v>40</v>
      </c>
      <c r="I61" s="9" t="s">
        <v>113</v>
      </c>
      <c r="J61" s="5" t="s">
        <v>34</v>
      </c>
      <c r="K61" s="5" t="s">
        <v>34</v>
      </c>
      <c r="L61" s="5" t="s">
        <v>34</v>
      </c>
      <c r="M61" s="5" t="s">
        <v>34</v>
      </c>
      <c r="N61" s="5" t="s">
        <v>34</v>
      </c>
      <c r="O61" s="5" t="s">
        <v>34</v>
      </c>
      <c r="P61" s="5" t="s">
        <v>34</v>
      </c>
      <c r="Q61" s="193">
        <v>44985</v>
      </c>
      <c r="R61" s="193" t="s">
        <v>114</v>
      </c>
      <c r="S61" s="11" t="s">
        <v>50</v>
      </c>
    </row>
    <row r="62" spans="1:19" hidden="1">
      <c r="A62" s="325" t="s">
        <v>110</v>
      </c>
      <c r="B62" s="85" t="s">
        <v>110</v>
      </c>
      <c r="C62" s="6" t="s">
        <v>111</v>
      </c>
      <c r="D62" s="175" t="s">
        <v>160</v>
      </c>
      <c r="E62" s="7" t="s">
        <v>161</v>
      </c>
      <c r="F62" s="86" t="s">
        <v>30</v>
      </c>
      <c r="G62" s="8" t="s">
        <v>162</v>
      </c>
      <c r="H62" s="6" t="s">
        <v>32</v>
      </c>
      <c r="I62" s="9" t="s">
        <v>163</v>
      </c>
      <c r="J62" s="5" t="s">
        <v>34</v>
      </c>
      <c r="K62" s="5" t="s">
        <v>34</v>
      </c>
      <c r="L62" s="5" t="s">
        <v>34</v>
      </c>
      <c r="M62" s="5" t="s">
        <v>34</v>
      </c>
      <c r="N62" s="5" t="s">
        <v>34</v>
      </c>
      <c r="O62" s="5" t="s">
        <v>34</v>
      </c>
      <c r="P62" s="278"/>
      <c r="Q62" s="191"/>
      <c r="R62" s="193"/>
      <c r="S62" s="87"/>
    </row>
    <row r="63" spans="1:19" hidden="1">
      <c r="A63" s="327" t="s">
        <v>110</v>
      </c>
      <c r="B63" s="85" t="s">
        <v>110</v>
      </c>
      <c r="C63" s="126" t="s">
        <v>111</v>
      </c>
      <c r="D63" s="175" t="s">
        <v>164</v>
      </c>
      <c r="E63" s="124" t="s">
        <v>161</v>
      </c>
      <c r="F63" s="175" t="s">
        <v>30</v>
      </c>
      <c r="G63" s="8" t="s">
        <v>165</v>
      </c>
      <c r="H63" s="126" t="s">
        <v>32</v>
      </c>
      <c r="I63" s="144" t="s">
        <v>163</v>
      </c>
      <c r="J63" s="5" t="s">
        <v>34</v>
      </c>
      <c r="K63" s="5" t="s">
        <v>34</v>
      </c>
      <c r="L63" s="5" t="s">
        <v>34</v>
      </c>
      <c r="M63" s="5" t="s">
        <v>34</v>
      </c>
      <c r="N63" s="5" t="s">
        <v>34</v>
      </c>
      <c r="O63" s="5" t="s">
        <v>34</v>
      </c>
      <c r="P63" s="277"/>
      <c r="Q63" s="191"/>
      <c r="R63" s="193"/>
      <c r="S63" s="87"/>
    </row>
    <row r="64" spans="1:19" hidden="1">
      <c r="A64" s="303" t="s">
        <v>25</v>
      </c>
      <c r="B64" s="6" t="s">
        <v>26</v>
      </c>
      <c r="C64" s="6" t="s">
        <v>105</v>
      </c>
      <c r="D64" s="258" t="s">
        <v>166</v>
      </c>
      <c r="E64" s="7" t="s">
        <v>167</v>
      </c>
      <c r="F64" s="7" t="s">
        <v>168</v>
      </c>
      <c r="G64" s="8" t="s">
        <v>169</v>
      </c>
      <c r="H64" s="6" t="s">
        <v>40</v>
      </c>
      <c r="I64" s="9" t="s">
        <v>170</v>
      </c>
      <c r="J64" s="5" t="s">
        <v>34</v>
      </c>
      <c r="K64" s="5" t="s">
        <v>34</v>
      </c>
      <c r="L64" s="5" t="s">
        <v>34</v>
      </c>
      <c r="M64" s="5" t="s">
        <v>34</v>
      </c>
      <c r="N64" s="5" t="s">
        <v>34</v>
      </c>
      <c r="O64" s="5" t="s">
        <v>34</v>
      </c>
      <c r="P64" s="5" t="s">
        <v>34</v>
      </c>
      <c r="Q64" s="191"/>
      <c r="R64" s="193" t="s">
        <v>171</v>
      </c>
      <c r="S64" s="11" t="s">
        <v>172</v>
      </c>
    </row>
    <row r="65" spans="1:19" ht="43.5">
      <c r="A65" s="303" t="s">
        <v>36</v>
      </c>
      <c r="B65" s="6" t="s">
        <v>26</v>
      </c>
      <c r="C65" s="6" t="s">
        <v>105</v>
      </c>
      <c r="D65" s="124" t="s">
        <v>173</v>
      </c>
      <c r="E65" s="7" t="s">
        <v>38</v>
      </c>
      <c r="F65" s="7" t="s">
        <v>38</v>
      </c>
      <c r="G65" s="8" t="s">
        <v>47</v>
      </c>
      <c r="H65" s="6" t="s">
        <v>40</v>
      </c>
      <c r="I65" s="9" t="s">
        <v>48</v>
      </c>
      <c r="J65" s="5" t="s">
        <v>34</v>
      </c>
      <c r="K65" s="5" t="s">
        <v>34</v>
      </c>
      <c r="L65" s="5" t="s">
        <v>34</v>
      </c>
      <c r="M65" s="5" t="s">
        <v>34</v>
      </c>
      <c r="N65" s="5" t="s">
        <v>34</v>
      </c>
      <c r="O65" s="5" t="s">
        <v>34</v>
      </c>
      <c r="P65" s="5" t="s">
        <v>34</v>
      </c>
      <c r="Q65" s="193">
        <v>44985</v>
      </c>
      <c r="R65" s="193" t="s">
        <v>114</v>
      </c>
      <c r="S65" s="11" t="s">
        <v>174</v>
      </c>
    </row>
    <row r="66" spans="1:19">
      <c r="A66" s="303" t="s">
        <v>36</v>
      </c>
      <c r="B66" s="6" t="s">
        <v>26</v>
      </c>
      <c r="C66" s="6" t="s">
        <v>105</v>
      </c>
      <c r="D66" s="124" t="s">
        <v>175</v>
      </c>
      <c r="E66" s="7" t="s">
        <v>38</v>
      </c>
      <c r="F66" s="7" t="s">
        <v>38</v>
      </c>
      <c r="G66" s="8" t="s">
        <v>52</v>
      </c>
      <c r="H66" s="6" t="s">
        <v>40</v>
      </c>
      <c r="I66" s="9" t="s">
        <v>48</v>
      </c>
      <c r="J66" s="5" t="s">
        <v>34</v>
      </c>
      <c r="K66" s="5" t="s">
        <v>34</v>
      </c>
      <c r="L66" s="5" t="s">
        <v>34</v>
      </c>
      <c r="M66" s="5" t="s">
        <v>34</v>
      </c>
      <c r="N66" s="5" t="s">
        <v>34</v>
      </c>
      <c r="O66" s="5" t="s">
        <v>34</v>
      </c>
      <c r="P66" s="5" t="s">
        <v>34</v>
      </c>
      <c r="Q66" s="193">
        <v>44985</v>
      </c>
      <c r="R66" s="193" t="s">
        <v>114</v>
      </c>
      <c r="S66" s="11" t="s">
        <v>50</v>
      </c>
    </row>
    <row r="67" spans="1:19">
      <c r="A67" s="303" t="s">
        <v>36</v>
      </c>
      <c r="B67" s="6" t="s">
        <v>26</v>
      </c>
      <c r="C67" s="6" t="s">
        <v>105</v>
      </c>
      <c r="D67" s="124" t="s">
        <v>176</v>
      </c>
      <c r="E67" s="7" t="s">
        <v>38</v>
      </c>
      <c r="F67" s="7" t="s">
        <v>38</v>
      </c>
      <c r="G67" s="8" t="s">
        <v>54</v>
      </c>
      <c r="H67" s="6" t="s">
        <v>40</v>
      </c>
      <c r="I67" s="9" t="s">
        <v>48</v>
      </c>
      <c r="J67" s="5" t="s">
        <v>34</v>
      </c>
      <c r="K67" s="5" t="s">
        <v>34</v>
      </c>
      <c r="L67" s="5" t="s">
        <v>34</v>
      </c>
      <c r="M67" s="5" t="s">
        <v>34</v>
      </c>
      <c r="N67" s="5" t="s">
        <v>34</v>
      </c>
      <c r="O67" s="5" t="s">
        <v>34</v>
      </c>
      <c r="P67" s="5" t="s">
        <v>34</v>
      </c>
      <c r="Q67" s="193">
        <v>44985</v>
      </c>
      <c r="R67" s="193" t="s">
        <v>114</v>
      </c>
      <c r="S67" s="11" t="s">
        <v>50</v>
      </c>
    </row>
    <row r="68" spans="1:19">
      <c r="A68" s="303" t="s">
        <v>36</v>
      </c>
      <c r="B68" s="6" t="s">
        <v>26</v>
      </c>
      <c r="C68" s="6" t="s">
        <v>105</v>
      </c>
      <c r="D68" s="124" t="s">
        <v>177</v>
      </c>
      <c r="E68" s="7" t="s">
        <v>38</v>
      </c>
      <c r="F68" s="7" t="s">
        <v>38</v>
      </c>
      <c r="G68" s="8" t="s">
        <v>56</v>
      </c>
      <c r="H68" s="6" t="s">
        <v>40</v>
      </c>
      <c r="I68" s="9" t="s">
        <v>48</v>
      </c>
      <c r="J68" s="5" t="s">
        <v>34</v>
      </c>
      <c r="K68" s="5" t="s">
        <v>34</v>
      </c>
      <c r="L68" s="5" t="s">
        <v>34</v>
      </c>
      <c r="M68" s="5" t="s">
        <v>34</v>
      </c>
      <c r="N68" s="5" t="s">
        <v>34</v>
      </c>
      <c r="O68" s="5" t="s">
        <v>34</v>
      </c>
      <c r="P68" s="5" t="s">
        <v>34</v>
      </c>
      <c r="Q68" s="193">
        <v>44985</v>
      </c>
      <c r="R68" s="193" t="s">
        <v>114</v>
      </c>
      <c r="S68" s="11" t="s">
        <v>50</v>
      </c>
    </row>
    <row r="69" spans="1:19">
      <c r="A69" s="303" t="s">
        <v>92</v>
      </c>
      <c r="B69" s="6" t="s">
        <v>26</v>
      </c>
      <c r="C69" s="6" t="s">
        <v>111</v>
      </c>
      <c r="D69" s="7" t="s">
        <v>178</v>
      </c>
      <c r="E69" s="7" t="s">
        <v>94</v>
      </c>
      <c r="F69" s="7" t="s">
        <v>94</v>
      </c>
      <c r="G69" s="125" t="s">
        <v>179</v>
      </c>
      <c r="H69" s="6" t="s">
        <v>40</v>
      </c>
      <c r="I69" s="9" t="s">
        <v>156</v>
      </c>
      <c r="J69" s="5" t="s">
        <v>34</v>
      </c>
      <c r="K69" s="5" t="s">
        <v>34</v>
      </c>
      <c r="L69" s="5" t="s">
        <v>34</v>
      </c>
      <c r="M69" s="5" t="s">
        <v>34</v>
      </c>
      <c r="N69" s="5" t="s">
        <v>34</v>
      </c>
      <c r="O69" s="5" t="s">
        <v>34</v>
      </c>
      <c r="P69" s="5" t="s">
        <v>34</v>
      </c>
      <c r="Q69" s="193">
        <v>44903</v>
      </c>
      <c r="R69" s="222" t="s">
        <v>157</v>
      </c>
      <c r="S69" s="11" t="s">
        <v>50</v>
      </c>
    </row>
    <row r="70" spans="1:19">
      <c r="A70" s="303" t="s">
        <v>92</v>
      </c>
      <c r="B70" s="6" t="s">
        <v>26</v>
      </c>
      <c r="C70" s="6" t="s">
        <v>111</v>
      </c>
      <c r="D70" s="7" t="s">
        <v>180</v>
      </c>
      <c r="E70" s="7" t="s">
        <v>94</v>
      </c>
      <c r="F70" s="7" t="s">
        <v>94</v>
      </c>
      <c r="G70" s="125" t="s">
        <v>181</v>
      </c>
      <c r="H70" s="6" t="s">
        <v>40</v>
      </c>
      <c r="I70" s="9" t="s">
        <v>156</v>
      </c>
      <c r="J70" s="5" t="s">
        <v>34</v>
      </c>
      <c r="K70" s="5" t="s">
        <v>34</v>
      </c>
      <c r="L70" s="5" t="s">
        <v>34</v>
      </c>
      <c r="M70" s="5" t="s">
        <v>34</v>
      </c>
      <c r="N70" s="5" t="s">
        <v>34</v>
      </c>
      <c r="O70" s="5" t="s">
        <v>34</v>
      </c>
      <c r="P70" s="5" t="s">
        <v>34</v>
      </c>
      <c r="Q70" s="193">
        <v>44903</v>
      </c>
      <c r="R70" s="222" t="s">
        <v>157</v>
      </c>
      <c r="S70" s="11" t="s">
        <v>50</v>
      </c>
    </row>
    <row r="71" spans="1:19">
      <c r="A71" s="303" t="s">
        <v>36</v>
      </c>
      <c r="B71" s="6" t="s">
        <v>26</v>
      </c>
      <c r="C71" s="6" t="s">
        <v>105</v>
      </c>
      <c r="D71" s="124" t="s">
        <v>182</v>
      </c>
      <c r="E71" s="7" t="s">
        <v>38</v>
      </c>
      <c r="F71" s="7" t="s">
        <v>38</v>
      </c>
      <c r="G71" s="8" t="s">
        <v>58</v>
      </c>
      <c r="H71" s="6" t="s">
        <v>40</v>
      </c>
      <c r="I71" s="9" t="s">
        <v>48</v>
      </c>
      <c r="J71" s="5" t="s">
        <v>34</v>
      </c>
      <c r="K71" s="5" t="s">
        <v>34</v>
      </c>
      <c r="L71" s="5" t="s">
        <v>34</v>
      </c>
      <c r="M71" s="5" t="s">
        <v>34</v>
      </c>
      <c r="N71" s="5" t="s">
        <v>34</v>
      </c>
      <c r="O71" s="5" t="s">
        <v>34</v>
      </c>
      <c r="P71" s="5" t="s">
        <v>34</v>
      </c>
      <c r="Q71" s="193">
        <v>44985</v>
      </c>
      <c r="R71" s="193" t="s">
        <v>114</v>
      </c>
      <c r="S71" s="11" t="s">
        <v>50</v>
      </c>
    </row>
    <row r="72" spans="1:19">
      <c r="A72" s="303" t="s">
        <v>92</v>
      </c>
      <c r="B72" s="6" t="s">
        <v>26</v>
      </c>
      <c r="C72" s="6" t="s">
        <v>111</v>
      </c>
      <c r="D72" s="7" t="s">
        <v>183</v>
      </c>
      <c r="E72" s="7" t="s">
        <v>94</v>
      </c>
      <c r="F72" s="7" t="s">
        <v>94</v>
      </c>
      <c r="G72" s="125" t="s">
        <v>184</v>
      </c>
      <c r="H72" s="6" t="s">
        <v>40</v>
      </c>
      <c r="I72" s="9" t="s">
        <v>156</v>
      </c>
      <c r="J72" s="5" t="s">
        <v>34</v>
      </c>
      <c r="K72" s="5" t="s">
        <v>34</v>
      </c>
      <c r="L72" s="5" t="s">
        <v>34</v>
      </c>
      <c r="M72" s="5" t="s">
        <v>34</v>
      </c>
      <c r="N72" s="5" t="s">
        <v>34</v>
      </c>
      <c r="O72" s="5" t="s">
        <v>34</v>
      </c>
      <c r="P72" s="5" t="s">
        <v>34</v>
      </c>
      <c r="Q72" s="193">
        <v>44903</v>
      </c>
      <c r="R72" s="222" t="s">
        <v>157</v>
      </c>
      <c r="S72" s="11" t="s">
        <v>50</v>
      </c>
    </row>
    <row r="73" spans="1:19" ht="23.1" customHeight="1">
      <c r="A73" s="303" t="s">
        <v>92</v>
      </c>
      <c r="B73" s="6" t="s">
        <v>26</v>
      </c>
      <c r="C73" s="6" t="s">
        <v>111</v>
      </c>
      <c r="D73" s="7" t="s">
        <v>185</v>
      </c>
      <c r="E73" s="7" t="s">
        <v>94</v>
      </c>
      <c r="F73" s="7" t="s">
        <v>94</v>
      </c>
      <c r="G73" s="125" t="s">
        <v>186</v>
      </c>
      <c r="H73" s="6" t="s">
        <v>40</v>
      </c>
      <c r="I73" s="9" t="s">
        <v>156</v>
      </c>
      <c r="J73" s="5" t="s">
        <v>34</v>
      </c>
      <c r="K73" s="5" t="s">
        <v>34</v>
      </c>
      <c r="L73" s="5" t="s">
        <v>34</v>
      </c>
      <c r="M73" s="5" t="s">
        <v>34</v>
      </c>
      <c r="N73" s="5" t="s">
        <v>34</v>
      </c>
      <c r="O73" s="5" t="s">
        <v>34</v>
      </c>
      <c r="P73" s="5" t="s">
        <v>34</v>
      </c>
      <c r="Q73" s="193">
        <v>44903</v>
      </c>
      <c r="R73" s="222" t="s">
        <v>157</v>
      </c>
      <c r="S73" s="11" t="s">
        <v>50</v>
      </c>
    </row>
    <row r="74" spans="1:19" hidden="1">
      <c r="A74" s="303" t="s">
        <v>92</v>
      </c>
      <c r="B74" s="6" t="s">
        <v>26</v>
      </c>
      <c r="C74" s="6" t="s">
        <v>111</v>
      </c>
      <c r="D74" s="124" t="s">
        <v>187</v>
      </c>
      <c r="E74" s="7" t="s">
        <v>94</v>
      </c>
      <c r="F74" s="7" t="s">
        <v>94</v>
      </c>
      <c r="G74" s="8" t="s">
        <v>188</v>
      </c>
      <c r="H74" s="6" t="s">
        <v>40</v>
      </c>
      <c r="I74" s="9" t="s">
        <v>156</v>
      </c>
      <c r="J74" s="5" t="s">
        <v>34</v>
      </c>
      <c r="K74" s="5" t="s">
        <v>34</v>
      </c>
      <c r="L74" s="5" t="s">
        <v>34</v>
      </c>
      <c r="M74" s="5" t="s">
        <v>34</v>
      </c>
      <c r="N74" s="5" t="s">
        <v>34</v>
      </c>
      <c r="O74" s="5" t="s">
        <v>34</v>
      </c>
      <c r="P74" s="186" t="s">
        <v>189</v>
      </c>
      <c r="Q74" s="223"/>
      <c r="R74" s="223"/>
      <c r="S74" s="11" t="s">
        <v>190</v>
      </c>
    </row>
    <row r="75" spans="1:19">
      <c r="A75" s="303" t="s">
        <v>92</v>
      </c>
      <c r="B75" s="6" t="s">
        <v>26</v>
      </c>
      <c r="C75" s="6" t="s">
        <v>111</v>
      </c>
      <c r="D75" s="7" t="s">
        <v>191</v>
      </c>
      <c r="E75" s="7" t="s">
        <v>94</v>
      </c>
      <c r="F75" s="7" t="s">
        <v>94</v>
      </c>
      <c r="G75" s="125" t="s">
        <v>192</v>
      </c>
      <c r="H75" s="6" t="s">
        <v>32</v>
      </c>
      <c r="I75" s="9" t="s">
        <v>156</v>
      </c>
      <c r="J75" s="5" t="s">
        <v>34</v>
      </c>
      <c r="K75" s="5" t="s">
        <v>34</v>
      </c>
      <c r="L75" s="5" t="s">
        <v>34</v>
      </c>
      <c r="M75" s="5" t="s">
        <v>34</v>
      </c>
      <c r="N75" s="5" t="s">
        <v>34</v>
      </c>
      <c r="O75" s="5" t="s">
        <v>34</v>
      </c>
      <c r="P75" s="5" t="s">
        <v>34</v>
      </c>
      <c r="Q75" s="193">
        <v>44903</v>
      </c>
      <c r="R75" s="222" t="s">
        <v>157</v>
      </c>
      <c r="S75" s="11" t="s">
        <v>50</v>
      </c>
    </row>
    <row r="76" spans="1:19">
      <c r="A76" s="303" t="s">
        <v>92</v>
      </c>
      <c r="B76" s="6" t="s">
        <v>26</v>
      </c>
      <c r="C76" s="6" t="s">
        <v>111</v>
      </c>
      <c r="D76" s="7" t="s">
        <v>193</v>
      </c>
      <c r="E76" s="7" t="s">
        <v>94</v>
      </c>
      <c r="F76" s="7" t="s">
        <v>94</v>
      </c>
      <c r="G76" s="125" t="s">
        <v>194</v>
      </c>
      <c r="H76" s="6" t="s">
        <v>32</v>
      </c>
      <c r="I76" s="9" t="s">
        <v>156</v>
      </c>
      <c r="J76" s="5" t="s">
        <v>34</v>
      </c>
      <c r="K76" s="5" t="s">
        <v>34</v>
      </c>
      <c r="L76" s="5" t="s">
        <v>34</v>
      </c>
      <c r="M76" s="5" t="s">
        <v>34</v>
      </c>
      <c r="N76" s="5" t="s">
        <v>34</v>
      </c>
      <c r="O76" s="5" t="s">
        <v>34</v>
      </c>
      <c r="P76" s="5" t="s">
        <v>34</v>
      </c>
      <c r="Q76" s="193">
        <v>44903</v>
      </c>
      <c r="R76" s="222" t="s">
        <v>157</v>
      </c>
      <c r="S76" s="11" t="s">
        <v>50</v>
      </c>
    </row>
    <row r="77" spans="1:19">
      <c r="A77" s="303" t="s">
        <v>92</v>
      </c>
      <c r="B77" s="6" t="s">
        <v>26</v>
      </c>
      <c r="C77" s="6" t="s">
        <v>111</v>
      </c>
      <c r="D77" s="7" t="s">
        <v>195</v>
      </c>
      <c r="E77" s="7" t="s">
        <v>94</v>
      </c>
      <c r="F77" s="7" t="s">
        <v>94</v>
      </c>
      <c r="G77" s="125" t="s">
        <v>99</v>
      </c>
      <c r="H77" s="6" t="s">
        <v>32</v>
      </c>
      <c r="I77" s="9" t="s">
        <v>156</v>
      </c>
      <c r="J77" s="5" t="s">
        <v>34</v>
      </c>
      <c r="K77" s="5" t="s">
        <v>34</v>
      </c>
      <c r="L77" s="5" t="s">
        <v>34</v>
      </c>
      <c r="M77" s="5" t="s">
        <v>34</v>
      </c>
      <c r="N77" s="5" t="s">
        <v>34</v>
      </c>
      <c r="O77" s="5" t="s">
        <v>34</v>
      </c>
      <c r="P77" s="5" t="s">
        <v>34</v>
      </c>
      <c r="Q77" s="193">
        <v>44903</v>
      </c>
      <c r="R77" s="222" t="s">
        <v>157</v>
      </c>
      <c r="S77" s="11" t="s">
        <v>50</v>
      </c>
    </row>
    <row r="78" spans="1:19">
      <c r="A78" s="303" t="s">
        <v>92</v>
      </c>
      <c r="B78" s="6" t="s">
        <v>26</v>
      </c>
      <c r="C78" s="6" t="s">
        <v>111</v>
      </c>
      <c r="D78" s="7" t="s">
        <v>196</v>
      </c>
      <c r="E78" s="7" t="s">
        <v>94</v>
      </c>
      <c r="F78" s="7" t="s">
        <v>94</v>
      </c>
      <c r="G78" s="125" t="s">
        <v>197</v>
      </c>
      <c r="H78" s="6" t="s">
        <v>32</v>
      </c>
      <c r="I78" s="9" t="s">
        <v>156</v>
      </c>
      <c r="J78" s="5" t="s">
        <v>34</v>
      </c>
      <c r="K78" s="5" t="s">
        <v>34</v>
      </c>
      <c r="L78" s="5" t="s">
        <v>34</v>
      </c>
      <c r="M78" s="5" t="s">
        <v>34</v>
      </c>
      <c r="N78" s="5" t="s">
        <v>34</v>
      </c>
      <c r="O78" s="5" t="s">
        <v>34</v>
      </c>
      <c r="P78" s="5" t="s">
        <v>34</v>
      </c>
      <c r="Q78" s="193">
        <v>44903</v>
      </c>
      <c r="R78" s="222" t="s">
        <v>157</v>
      </c>
      <c r="S78" s="11" t="s">
        <v>50</v>
      </c>
    </row>
    <row r="79" spans="1:19">
      <c r="A79" s="303" t="s">
        <v>92</v>
      </c>
      <c r="B79" s="6" t="s">
        <v>26</v>
      </c>
      <c r="C79" s="6" t="s">
        <v>111</v>
      </c>
      <c r="D79" s="7" t="s">
        <v>198</v>
      </c>
      <c r="E79" s="7" t="s">
        <v>94</v>
      </c>
      <c r="F79" s="7" t="s">
        <v>94</v>
      </c>
      <c r="G79" s="125" t="s">
        <v>199</v>
      </c>
      <c r="H79" s="6" t="s">
        <v>32</v>
      </c>
      <c r="I79" s="9" t="s">
        <v>156</v>
      </c>
      <c r="J79" s="5" t="s">
        <v>34</v>
      </c>
      <c r="K79" s="5" t="s">
        <v>34</v>
      </c>
      <c r="L79" s="5" t="s">
        <v>34</v>
      </c>
      <c r="M79" s="5" t="s">
        <v>34</v>
      </c>
      <c r="N79" s="5" t="s">
        <v>34</v>
      </c>
      <c r="O79" s="5" t="s">
        <v>34</v>
      </c>
      <c r="P79" s="5" t="s">
        <v>34</v>
      </c>
      <c r="Q79" s="193">
        <v>44903</v>
      </c>
      <c r="R79" s="222" t="s">
        <v>157</v>
      </c>
      <c r="S79" s="11" t="s">
        <v>50</v>
      </c>
    </row>
    <row r="80" spans="1:19">
      <c r="A80" s="303" t="s">
        <v>92</v>
      </c>
      <c r="B80" s="6" t="s">
        <v>26</v>
      </c>
      <c r="C80" s="6" t="s">
        <v>111</v>
      </c>
      <c r="D80" s="7" t="s">
        <v>200</v>
      </c>
      <c r="E80" s="7" t="s">
        <v>94</v>
      </c>
      <c r="F80" s="7" t="s">
        <v>94</v>
      </c>
      <c r="G80" s="125" t="s">
        <v>201</v>
      </c>
      <c r="H80" s="6" t="s">
        <v>32</v>
      </c>
      <c r="I80" s="9" t="s">
        <v>156</v>
      </c>
      <c r="J80" s="5" t="s">
        <v>34</v>
      </c>
      <c r="K80" s="5" t="s">
        <v>34</v>
      </c>
      <c r="L80" s="5" t="s">
        <v>34</v>
      </c>
      <c r="M80" s="5" t="s">
        <v>34</v>
      </c>
      <c r="N80" s="5" t="s">
        <v>34</v>
      </c>
      <c r="O80" s="5" t="s">
        <v>34</v>
      </c>
      <c r="P80" s="5" t="s">
        <v>34</v>
      </c>
      <c r="Q80" s="193">
        <v>44903</v>
      </c>
      <c r="R80" s="222" t="s">
        <v>157</v>
      </c>
      <c r="S80" s="11" t="s">
        <v>50</v>
      </c>
    </row>
    <row r="81" spans="1:19">
      <c r="A81" s="303" t="s">
        <v>92</v>
      </c>
      <c r="B81" s="6" t="s">
        <v>26</v>
      </c>
      <c r="C81" s="6" t="s">
        <v>111</v>
      </c>
      <c r="D81" s="7" t="s">
        <v>202</v>
      </c>
      <c r="E81" s="7" t="s">
        <v>94</v>
      </c>
      <c r="F81" s="7" t="s">
        <v>94</v>
      </c>
      <c r="G81" s="125" t="s">
        <v>203</v>
      </c>
      <c r="H81" s="6" t="s">
        <v>32</v>
      </c>
      <c r="I81" s="9" t="s">
        <v>156</v>
      </c>
      <c r="J81" s="5" t="s">
        <v>34</v>
      </c>
      <c r="K81" s="5" t="s">
        <v>34</v>
      </c>
      <c r="L81" s="5" t="s">
        <v>34</v>
      </c>
      <c r="M81" s="5" t="s">
        <v>34</v>
      </c>
      <c r="N81" s="5" t="s">
        <v>34</v>
      </c>
      <c r="O81" s="5" t="s">
        <v>34</v>
      </c>
      <c r="P81" s="5" t="s">
        <v>34</v>
      </c>
      <c r="Q81" s="193">
        <v>44903</v>
      </c>
      <c r="R81" s="222" t="s">
        <v>157</v>
      </c>
      <c r="S81" s="11" t="s">
        <v>50</v>
      </c>
    </row>
    <row r="82" spans="1:19">
      <c r="A82" s="303" t="s">
        <v>92</v>
      </c>
      <c r="B82" s="6" t="s">
        <v>26</v>
      </c>
      <c r="C82" s="6" t="s">
        <v>111</v>
      </c>
      <c r="D82" s="7" t="s">
        <v>204</v>
      </c>
      <c r="E82" s="7" t="s">
        <v>94</v>
      </c>
      <c r="F82" s="7" t="s">
        <v>94</v>
      </c>
      <c r="G82" s="125" t="s">
        <v>205</v>
      </c>
      <c r="H82" s="6" t="s">
        <v>32</v>
      </c>
      <c r="I82" s="9" t="s">
        <v>156</v>
      </c>
      <c r="J82" s="5" t="s">
        <v>34</v>
      </c>
      <c r="K82" s="5" t="s">
        <v>34</v>
      </c>
      <c r="L82" s="5" t="s">
        <v>34</v>
      </c>
      <c r="M82" s="5" t="s">
        <v>34</v>
      </c>
      <c r="N82" s="5" t="s">
        <v>34</v>
      </c>
      <c r="O82" s="5" t="s">
        <v>34</v>
      </c>
      <c r="P82" s="5" t="s">
        <v>34</v>
      </c>
      <c r="Q82" s="193">
        <v>44903</v>
      </c>
      <c r="R82" s="222" t="s">
        <v>157</v>
      </c>
      <c r="S82" s="11" t="s">
        <v>50</v>
      </c>
    </row>
    <row r="83" spans="1:19">
      <c r="A83" s="303" t="s">
        <v>92</v>
      </c>
      <c r="B83" s="6" t="s">
        <v>26</v>
      </c>
      <c r="C83" s="6" t="s">
        <v>27</v>
      </c>
      <c r="D83" s="7" t="s">
        <v>206</v>
      </c>
      <c r="E83" s="7" t="s">
        <v>101</v>
      </c>
      <c r="F83" s="7" t="s">
        <v>101</v>
      </c>
      <c r="G83" s="125" t="s">
        <v>207</v>
      </c>
      <c r="H83" s="6" t="s">
        <v>32</v>
      </c>
      <c r="I83" s="9" t="s">
        <v>96</v>
      </c>
      <c r="J83" s="5" t="s">
        <v>34</v>
      </c>
      <c r="K83" s="5" t="s">
        <v>34</v>
      </c>
      <c r="L83" s="5" t="s">
        <v>34</v>
      </c>
      <c r="M83" s="5" t="s">
        <v>34</v>
      </c>
      <c r="N83" s="5" t="s">
        <v>34</v>
      </c>
      <c r="O83" s="5" t="s">
        <v>34</v>
      </c>
      <c r="P83" s="5" t="s">
        <v>34</v>
      </c>
      <c r="Q83" s="70"/>
      <c r="R83" s="222" t="s">
        <v>97</v>
      </c>
      <c r="S83" s="167" t="s">
        <v>50</v>
      </c>
    </row>
    <row r="84" spans="1:19">
      <c r="A84" s="303" t="s">
        <v>92</v>
      </c>
      <c r="B84" s="6" t="s">
        <v>26</v>
      </c>
      <c r="C84" s="6" t="s">
        <v>27</v>
      </c>
      <c r="D84" s="7" t="s">
        <v>208</v>
      </c>
      <c r="E84" s="7" t="s">
        <v>101</v>
      </c>
      <c r="F84" s="7" t="s">
        <v>101</v>
      </c>
      <c r="G84" s="125" t="s">
        <v>209</v>
      </c>
      <c r="H84" s="6" t="s">
        <v>32</v>
      </c>
      <c r="I84" s="9" t="s">
        <v>96</v>
      </c>
      <c r="J84" s="5" t="s">
        <v>34</v>
      </c>
      <c r="K84" s="5" t="s">
        <v>34</v>
      </c>
      <c r="L84" s="5" t="s">
        <v>34</v>
      </c>
      <c r="M84" s="5" t="s">
        <v>34</v>
      </c>
      <c r="N84" s="5" t="s">
        <v>34</v>
      </c>
      <c r="O84" s="5" t="s">
        <v>34</v>
      </c>
      <c r="P84" s="5" t="s">
        <v>34</v>
      </c>
      <c r="Q84" s="70"/>
      <c r="R84" s="222" t="s">
        <v>97</v>
      </c>
      <c r="S84" s="167" t="s">
        <v>50</v>
      </c>
    </row>
    <row r="85" spans="1:19">
      <c r="A85" s="303" t="s">
        <v>36</v>
      </c>
      <c r="B85" s="6" t="s">
        <v>26</v>
      </c>
      <c r="C85" s="6" t="s">
        <v>105</v>
      </c>
      <c r="D85" s="124" t="s">
        <v>210</v>
      </c>
      <c r="E85" s="7" t="s">
        <v>38</v>
      </c>
      <c r="F85" s="7" t="s">
        <v>38</v>
      </c>
      <c r="G85" s="8" t="s">
        <v>60</v>
      </c>
      <c r="H85" s="6" t="s">
        <v>40</v>
      </c>
      <c r="I85" s="9" t="s">
        <v>48</v>
      </c>
      <c r="J85" s="5" t="s">
        <v>34</v>
      </c>
      <c r="K85" s="5" t="s">
        <v>34</v>
      </c>
      <c r="L85" s="5" t="s">
        <v>34</v>
      </c>
      <c r="M85" s="5" t="s">
        <v>34</v>
      </c>
      <c r="N85" s="5" t="s">
        <v>34</v>
      </c>
      <c r="O85" s="5" t="s">
        <v>34</v>
      </c>
      <c r="P85" s="5" t="s">
        <v>34</v>
      </c>
      <c r="Q85" s="193">
        <v>44985</v>
      </c>
      <c r="R85" s="193" t="s">
        <v>114</v>
      </c>
      <c r="S85" s="11" t="s">
        <v>50</v>
      </c>
    </row>
    <row r="86" spans="1:19">
      <c r="A86" s="303" t="s">
        <v>36</v>
      </c>
      <c r="B86" s="6" t="s">
        <v>26</v>
      </c>
      <c r="C86" s="6" t="s">
        <v>105</v>
      </c>
      <c r="D86" s="124" t="s">
        <v>211</v>
      </c>
      <c r="E86" s="7" t="s">
        <v>38</v>
      </c>
      <c r="F86" s="7" t="s">
        <v>38</v>
      </c>
      <c r="G86" s="8" t="s">
        <v>62</v>
      </c>
      <c r="H86" s="6" t="s">
        <v>32</v>
      </c>
      <c r="I86" s="9" t="s">
        <v>48</v>
      </c>
      <c r="J86" s="5" t="s">
        <v>34</v>
      </c>
      <c r="K86" s="5" t="s">
        <v>34</v>
      </c>
      <c r="L86" s="5" t="s">
        <v>34</v>
      </c>
      <c r="M86" s="5" t="s">
        <v>34</v>
      </c>
      <c r="N86" s="5" t="s">
        <v>34</v>
      </c>
      <c r="O86" s="5" t="s">
        <v>34</v>
      </c>
      <c r="P86" s="5" t="s">
        <v>34</v>
      </c>
      <c r="Q86" s="193">
        <v>44985</v>
      </c>
      <c r="R86" s="193" t="s">
        <v>114</v>
      </c>
      <c r="S86" s="11" t="s">
        <v>50</v>
      </c>
    </row>
    <row r="87" spans="1:19">
      <c r="A87" s="303" t="s">
        <v>36</v>
      </c>
      <c r="B87" s="6" t="s">
        <v>26</v>
      </c>
      <c r="C87" s="6" t="s">
        <v>105</v>
      </c>
      <c r="D87" s="124" t="s">
        <v>212</v>
      </c>
      <c r="E87" s="7" t="s">
        <v>38</v>
      </c>
      <c r="F87" s="7" t="s">
        <v>38</v>
      </c>
      <c r="G87" s="8" t="s">
        <v>64</v>
      </c>
      <c r="H87" s="6" t="s">
        <v>32</v>
      </c>
      <c r="I87" s="9" t="s">
        <v>48</v>
      </c>
      <c r="J87" s="5" t="s">
        <v>34</v>
      </c>
      <c r="K87" s="5" t="s">
        <v>34</v>
      </c>
      <c r="L87" s="5" t="s">
        <v>34</v>
      </c>
      <c r="M87" s="5" t="s">
        <v>34</v>
      </c>
      <c r="N87" s="5" t="s">
        <v>34</v>
      </c>
      <c r="O87" s="5" t="s">
        <v>34</v>
      </c>
      <c r="P87" s="5" t="s">
        <v>34</v>
      </c>
      <c r="Q87" s="193">
        <v>44985</v>
      </c>
      <c r="R87" s="193" t="s">
        <v>114</v>
      </c>
      <c r="S87" s="11" t="s">
        <v>50</v>
      </c>
    </row>
    <row r="88" spans="1:19">
      <c r="A88" s="303" t="s">
        <v>36</v>
      </c>
      <c r="B88" s="6" t="s">
        <v>26</v>
      </c>
      <c r="C88" s="6" t="s">
        <v>105</v>
      </c>
      <c r="D88" s="124" t="s">
        <v>213</v>
      </c>
      <c r="E88" s="7" t="s">
        <v>38</v>
      </c>
      <c r="F88" s="7" t="s">
        <v>38</v>
      </c>
      <c r="G88" s="8" t="s">
        <v>66</v>
      </c>
      <c r="H88" s="6" t="s">
        <v>40</v>
      </c>
      <c r="I88" s="9" t="s">
        <v>48</v>
      </c>
      <c r="J88" s="5" t="s">
        <v>34</v>
      </c>
      <c r="K88" s="5" t="s">
        <v>34</v>
      </c>
      <c r="L88" s="5" t="s">
        <v>34</v>
      </c>
      <c r="M88" s="5" t="s">
        <v>34</v>
      </c>
      <c r="N88" s="5" t="s">
        <v>34</v>
      </c>
      <c r="O88" s="5" t="s">
        <v>34</v>
      </c>
      <c r="P88" s="5" t="s">
        <v>34</v>
      </c>
      <c r="Q88" s="193">
        <v>44985</v>
      </c>
      <c r="R88" s="193" t="s">
        <v>114</v>
      </c>
      <c r="S88" s="11" t="s">
        <v>50</v>
      </c>
    </row>
    <row r="89" spans="1:19" ht="29.1" hidden="1">
      <c r="A89" s="303" t="s">
        <v>25</v>
      </c>
      <c r="B89" s="6" t="s">
        <v>26</v>
      </c>
      <c r="C89" s="6" t="s">
        <v>111</v>
      </c>
      <c r="D89" s="124" t="s">
        <v>214</v>
      </c>
      <c r="E89" s="7" t="s">
        <v>167</v>
      </c>
      <c r="F89" s="7" t="s">
        <v>168</v>
      </c>
      <c r="G89" s="8" t="s">
        <v>215</v>
      </c>
      <c r="H89" s="6" t="s">
        <v>32</v>
      </c>
      <c r="I89" s="9" t="s">
        <v>163</v>
      </c>
      <c r="J89" s="286" t="s">
        <v>216</v>
      </c>
      <c r="K89" s="361"/>
      <c r="L89" s="70"/>
      <c r="M89" s="70"/>
      <c r="N89" s="70"/>
      <c r="O89" s="70"/>
      <c r="P89" s="72"/>
      <c r="Q89" s="72"/>
      <c r="R89" s="72"/>
      <c r="S89" s="11" t="s">
        <v>217</v>
      </c>
    </row>
    <row r="90" spans="1:19">
      <c r="A90" s="303" t="s">
        <v>36</v>
      </c>
      <c r="B90" s="6" t="s">
        <v>26</v>
      </c>
      <c r="C90" s="6" t="s">
        <v>105</v>
      </c>
      <c r="D90" s="196" t="s">
        <v>218</v>
      </c>
      <c r="E90" s="196" t="s">
        <v>38</v>
      </c>
      <c r="F90" s="196" t="s">
        <v>68</v>
      </c>
      <c r="G90" s="199" t="s">
        <v>69</v>
      </c>
      <c r="H90" s="205" t="s">
        <v>32</v>
      </c>
      <c r="I90" s="9" t="s">
        <v>48</v>
      </c>
      <c r="J90" s="5" t="s">
        <v>34</v>
      </c>
      <c r="K90" s="5" t="s">
        <v>34</v>
      </c>
      <c r="L90" s="5" t="s">
        <v>34</v>
      </c>
      <c r="M90" s="5" t="s">
        <v>34</v>
      </c>
      <c r="N90" s="5" t="s">
        <v>34</v>
      </c>
      <c r="O90" s="5" t="s">
        <v>34</v>
      </c>
      <c r="P90" s="5" t="s">
        <v>34</v>
      </c>
      <c r="Q90" s="193">
        <v>44985</v>
      </c>
      <c r="R90" s="193" t="s">
        <v>114</v>
      </c>
      <c r="S90" s="11" t="s">
        <v>50</v>
      </c>
    </row>
    <row r="91" spans="1:19">
      <c r="A91" s="303" t="s">
        <v>36</v>
      </c>
      <c r="B91" s="6" t="s">
        <v>26</v>
      </c>
      <c r="C91" s="6" t="s">
        <v>105</v>
      </c>
      <c r="D91" s="204" t="s">
        <v>219</v>
      </c>
      <c r="E91" s="204" t="s">
        <v>38</v>
      </c>
      <c r="F91" s="204" t="s">
        <v>68</v>
      </c>
      <c r="G91" s="200" t="s">
        <v>71</v>
      </c>
      <c r="H91" s="206" t="s">
        <v>32</v>
      </c>
      <c r="I91" s="9" t="s">
        <v>48</v>
      </c>
      <c r="J91" s="5" t="s">
        <v>34</v>
      </c>
      <c r="K91" s="5" t="s">
        <v>34</v>
      </c>
      <c r="L91" s="5" t="s">
        <v>34</v>
      </c>
      <c r="M91" s="5" t="s">
        <v>34</v>
      </c>
      <c r="N91" s="5" t="s">
        <v>34</v>
      </c>
      <c r="O91" s="5" t="s">
        <v>34</v>
      </c>
      <c r="P91" s="5" t="s">
        <v>34</v>
      </c>
      <c r="Q91" s="193">
        <v>44985</v>
      </c>
      <c r="R91" s="193" t="s">
        <v>114</v>
      </c>
      <c r="S91" s="11" t="s">
        <v>50</v>
      </c>
    </row>
    <row r="92" spans="1:19" ht="43.5">
      <c r="A92" s="303" t="s">
        <v>36</v>
      </c>
      <c r="B92" s="6" t="s">
        <v>26</v>
      </c>
      <c r="C92" s="6" t="s">
        <v>105</v>
      </c>
      <c r="D92" s="196" t="s">
        <v>220</v>
      </c>
      <c r="E92" s="196" t="s">
        <v>38</v>
      </c>
      <c r="F92" s="196" t="s">
        <v>68</v>
      </c>
      <c r="G92" s="199" t="s">
        <v>73</v>
      </c>
      <c r="H92" s="205" t="s">
        <v>32</v>
      </c>
      <c r="I92" s="9" t="s">
        <v>48</v>
      </c>
      <c r="J92" s="5" t="s">
        <v>34</v>
      </c>
      <c r="K92" s="5" t="s">
        <v>34</v>
      </c>
      <c r="L92" s="5" t="s">
        <v>34</v>
      </c>
      <c r="M92" s="5" t="s">
        <v>34</v>
      </c>
      <c r="N92" s="5" t="s">
        <v>34</v>
      </c>
      <c r="O92" s="5" t="s">
        <v>34</v>
      </c>
      <c r="P92" s="5" t="s">
        <v>34</v>
      </c>
      <c r="Q92" s="193">
        <v>44985</v>
      </c>
      <c r="R92" s="193" t="s">
        <v>114</v>
      </c>
      <c r="S92" s="11" t="s">
        <v>221</v>
      </c>
    </row>
    <row r="93" spans="1:19">
      <c r="A93" s="303" t="s">
        <v>92</v>
      </c>
      <c r="B93" s="6" t="s">
        <v>26</v>
      </c>
      <c r="C93" s="6" t="s">
        <v>27</v>
      </c>
      <c r="D93" s="7" t="s">
        <v>222</v>
      </c>
      <c r="E93" s="7" t="s">
        <v>101</v>
      </c>
      <c r="F93" s="7" t="s">
        <v>101</v>
      </c>
      <c r="G93" s="125" t="s">
        <v>223</v>
      </c>
      <c r="H93" s="6" t="s">
        <v>32</v>
      </c>
      <c r="I93" s="9" t="s">
        <v>96</v>
      </c>
      <c r="J93" s="5" t="s">
        <v>34</v>
      </c>
      <c r="K93" s="5" t="s">
        <v>34</v>
      </c>
      <c r="L93" s="5" t="s">
        <v>34</v>
      </c>
      <c r="M93" s="5" t="s">
        <v>34</v>
      </c>
      <c r="N93" s="5" t="s">
        <v>34</v>
      </c>
      <c r="O93" s="5" t="s">
        <v>34</v>
      </c>
      <c r="P93" s="5" t="s">
        <v>34</v>
      </c>
      <c r="Q93" s="70"/>
      <c r="R93" s="222" t="s">
        <v>97</v>
      </c>
      <c r="S93" s="167" t="s">
        <v>50</v>
      </c>
    </row>
    <row r="94" spans="1:19">
      <c r="A94" s="303" t="s">
        <v>92</v>
      </c>
      <c r="B94" s="6" t="s">
        <v>26</v>
      </c>
      <c r="C94" s="6" t="s">
        <v>27</v>
      </c>
      <c r="D94" s="7" t="s">
        <v>224</v>
      </c>
      <c r="E94" s="7" t="s">
        <v>94</v>
      </c>
      <c r="F94" s="7" t="s">
        <v>94</v>
      </c>
      <c r="G94" s="125" t="s">
        <v>225</v>
      </c>
      <c r="H94" s="6" t="s">
        <v>32</v>
      </c>
      <c r="I94" s="9" t="s">
        <v>96</v>
      </c>
      <c r="J94" s="5" t="s">
        <v>34</v>
      </c>
      <c r="K94" s="5" t="s">
        <v>34</v>
      </c>
      <c r="L94" s="5" t="s">
        <v>34</v>
      </c>
      <c r="M94" s="5" t="s">
        <v>34</v>
      </c>
      <c r="N94" s="5" t="s">
        <v>34</v>
      </c>
      <c r="O94" s="5" t="s">
        <v>34</v>
      </c>
      <c r="P94" s="5" t="s">
        <v>34</v>
      </c>
      <c r="Q94" s="70"/>
      <c r="R94" s="222" t="s">
        <v>97</v>
      </c>
      <c r="S94" s="167" t="s">
        <v>50</v>
      </c>
    </row>
    <row r="95" spans="1:19">
      <c r="A95" s="303" t="s">
        <v>92</v>
      </c>
      <c r="B95" s="6" t="s">
        <v>26</v>
      </c>
      <c r="C95" s="6" t="s">
        <v>27</v>
      </c>
      <c r="D95" s="7" t="s">
        <v>226</v>
      </c>
      <c r="E95" s="7" t="s">
        <v>94</v>
      </c>
      <c r="F95" s="7" t="s">
        <v>94</v>
      </c>
      <c r="G95" s="125" t="s">
        <v>227</v>
      </c>
      <c r="H95" s="6" t="s">
        <v>32</v>
      </c>
      <c r="I95" s="9" t="s">
        <v>96</v>
      </c>
      <c r="J95" s="5" t="s">
        <v>34</v>
      </c>
      <c r="K95" s="5" t="s">
        <v>34</v>
      </c>
      <c r="L95" s="5" t="s">
        <v>34</v>
      </c>
      <c r="M95" s="5" t="s">
        <v>34</v>
      </c>
      <c r="N95" s="5" t="s">
        <v>34</v>
      </c>
      <c r="O95" s="5" t="s">
        <v>34</v>
      </c>
      <c r="P95" s="5" t="s">
        <v>34</v>
      </c>
      <c r="Q95" s="70"/>
      <c r="R95" s="222" t="s">
        <v>97</v>
      </c>
      <c r="S95" s="167" t="s">
        <v>50</v>
      </c>
    </row>
    <row r="96" spans="1:19">
      <c r="A96" s="303" t="s">
        <v>92</v>
      </c>
      <c r="B96" s="6" t="s">
        <v>26</v>
      </c>
      <c r="C96" s="6" t="s">
        <v>27</v>
      </c>
      <c r="D96" s="7" t="s">
        <v>228</v>
      </c>
      <c r="E96" s="7" t="s">
        <v>94</v>
      </c>
      <c r="F96" s="7" t="s">
        <v>94</v>
      </c>
      <c r="G96" s="125" t="s">
        <v>194</v>
      </c>
      <c r="H96" s="6" t="s">
        <v>32</v>
      </c>
      <c r="I96" s="9" t="s">
        <v>96</v>
      </c>
      <c r="J96" s="5" t="s">
        <v>34</v>
      </c>
      <c r="K96" s="5" t="s">
        <v>34</v>
      </c>
      <c r="L96" s="5" t="s">
        <v>34</v>
      </c>
      <c r="M96" s="5" t="s">
        <v>34</v>
      </c>
      <c r="N96" s="5" t="s">
        <v>34</v>
      </c>
      <c r="O96" s="5" t="s">
        <v>34</v>
      </c>
      <c r="P96" s="5" t="s">
        <v>34</v>
      </c>
      <c r="Q96" s="70"/>
      <c r="R96" s="222" t="s">
        <v>97</v>
      </c>
      <c r="S96" s="167" t="s">
        <v>50</v>
      </c>
    </row>
    <row r="97" spans="1:19">
      <c r="A97" s="303" t="s">
        <v>92</v>
      </c>
      <c r="B97" s="6" t="s">
        <v>26</v>
      </c>
      <c r="C97" s="6" t="s">
        <v>27</v>
      </c>
      <c r="D97" s="7" t="s">
        <v>229</v>
      </c>
      <c r="E97" s="7" t="s">
        <v>94</v>
      </c>
      <c r="F97" s="7" t="s">
        <v>94</v>
      </c>
      <c r="G97" s="125" t="s">
        <v>205</v>
      </c>
      <c r="H97" s="6" t="s">
        <v>32</v>
      </c>
      <c r="I97" s="9" t="s">
        <v>96</v>
      </c>
      <c r="J97" s="5" t="s">
        <v>34</v>
      </c>
      <c r="K97" s="5" t="s">
        <v>34</v>
      </c>
      <c r="L97" s="5" t="s">
        <v>34</v>
      </c>
      <c r="M97" s="5" t="s">
        <v>34</v>
      </c>
      <c r="N97" s="5" t="s">
        <v>34</v>
      </c>
      <c r="O97" s="5" t="s">
        <v>34</v>
      </c>
      <c r="P97" s="5" t="s">
        <v>34</v>
      </c>
      <c r="Q97" s="222"/>
      <c r="R97" s="222" t="s">
        <v>97</v>
      </c>
      <c r="S97" s="167" t="s">
        <v>50</v>
      </c>
    </row>
    <row r="98" spans="1:19">
      <c r="A98" s="324" t="s">
        <v>25</v>
      </c>
      <c r="B98" s="6" t="s">
        <v>26</v>
      </c>
      <c r="C98" s="126" t="s">
        <v>27</v>
      </c>
      <c r="D98" s="124" t="s">
        <v>230</v>
      </c>
      <c r="E98" s="124" t="s">
        <v>167</v>
      </c>
      <c r="F98" s="124" t="s">
        <v>30</v>
      </c>
      <c r="G98" s="125" t="s">
        <v>231</v>
      </c>
      <c r="H98" s="126" t="s">
        <v>40</v>
      </c>
      <c r="I98" s="144" t="s">
        <v>96</v>
      </c>
      <c r="J98" s="5" t="s">
        <v>34</v>
      </c>
      <c r="K98" s="5" t="s">
        <v>34</v>
      </c>
      <c r="L98" s="5" t="s">
        <v>34</v>
      </c>
      <c r="M98" s="5" t="s">
        <v>34</v>
      </c>
      <c r="N98" s="5" t="s">
        <v>34</v>
      </c>
      <c r="O98" s="5" t="s">
        <v>34</v>
      </c>
      <c r="P98" s="5" t="s">
        <v>34</v>
      </c>
      <c r="Q98" s="193">
        <v>44952</v>
      </c>
      <c r="R98" s="193" t="s">
        <v>49</v>
      </c>
      <c r="S98" s="224" t="s">
        <v>50</v>
      </c>
    </row>
    <row r="99" spans="1:19">
      <c r="A99" s="324" t="s">
        <v>25</v>
      </c>
      <c r="B99" s="6" t="s">
        <v>26</v>
      </c>
      <c r="C99" s="126" t="s">
        <v>27</v>
      </c>
      <c r="D99" s="124" t="s">
        <v>232</v>
      </c>
      <c r="E99" s="124" t="s">
        <v>167</v>
      </c>
      <c r="F99" s="124" t="s">
        <v>30</v>
      </c>
      <c r="G99" s="125" t="s">
        <v>233</v>
      </c>
      <c r="H99" s="126" t="s">
        <v>32</v>
      </c>
      <c r="I99" s="144" t="s">
        <v>96</v>
      </c>
      <c r="J99" s="5" t="s">
        <v>34</v>
      </c>
      <c r="K99" s="5" t="s">
        <v>34</v>
      </c>
      <c r="L99" s="5" t="s">
        <v>34</v>
      </c>
      <c r="M99" s="5" t="s">
        <v>34</v>
      </c>
      <c r="N99" s="5" t="s">
        <v>34</v>
      </c>
      <c r="O99" s="5" t="s">
        <v>34</v>
      </c>
      <c r="P99" s="5" t="s">
        <v>34</v>
      </c>
      <c r="Q99" s="193">
        <v>44952</v>
      </c>
      <c r="R99" s="193" t="s">
        <v>49</v>
      </c>
      <c r="S99" s="224" t="s">
        <v>50</v>
      </c>
    </row>
    <row r="100" spans="1:19">
      <c r="A100" s="324" t="s">
        <v>25</v>
      </c>
      <c r="B100" s="6" t="s">
        <v>26</v>
      </c>
      <c r="C100" s="126" t="s">
        <v>27</v>
      </c>
      <c r="D100" s="124" t="s">
        <v>234</v>
      </c>
      <c r="E100" s="124" t="s">
        <v>167</v>
      </c>
      <c r="F100" s="124" t="s">
        <v>30</v>
      </c>
      <c r="G100" s="125" t="s">
        <v>52</v>
      </c>
      <c r="H100" s="126" t="s">
        <v>40</v>
      </c>
      <c r="I100" s="144" t="s">
        <v>96</v>
      </c>
      <c r="J100" s="5" t="s">
        <v>34</v>
      </c>
      <c r="K100" s="5" t="s">
        <v>34</v>
      </c>
      <c r="L100" s="5" t="s">
        <v>34</v>
      </c>
      <c r="M100" s="5" t="s">
        <v>34</v>
      </c>
      <c r="N100" s="5" t="s">
        <v>34</v>
      </c>
      <c r="O100" s="5" t="s">
        <v>34</v>
      </c>
      <c r="P100" s="5" t="s">
        <v>34</v>
      </c>
      <c r="Q100" s="193">
        <v>44952</v>
      </c>
      <c r="R100" s="193" t="s">
        <v>49</v>
      </c>
      <c r="S100" s="224" t="s">
        <v>50</v>
      </c>
    </row>
    <row r="101" spans="1:19">
      <c r="A101" s="324" t="s">
        <v>25</v>
      </c>
      <c r="B101" s="6" t="s">
        <v>26</v>
      </c>
      <c r="C101" s="126" t="s">
        <v>27</v>
      </c>
      <c r="D101" s="124" t="s">
        <v>235</v>
      </c>
      <c r="E101" s="124" t="s">
        <v>167</v>
      </c>
      <c r="F101" s="124" t="s">
        <v>30</v>
      </c>
      <c r="G101" s="125" t="s">
        <v>236</v>
      </c>
      <c r="H101" s="126" t="s">
        <v>40</v>
      </c>
      <c r="I101" s="144" t="s">
        <v>96</v>
      </c>
      <c r="J101" s="5" t="s">
        <v>34</v>
      </c>
      <c r="K101" s="5" t="s">
        <v>34</v>
      </c>
      <c r="L101" s="5" t="s">
        <v>34</v>
      </c>
      <c r="M101" s="5" t="s">
        <v>34</v>
      </c>
      <c r="N101" s="5" t="s">
        <v>34</v>
      </c>
      <c r="O101" s="5" t="s">
        <v>34</v>
      </c>
      <c r="P101" s="5" t="s">
        <v>34</v>
      </c>
      <c r="Q101" s="193">
        <v>44952</v>
      </c>
      <c r="R101" s="193" t="s">
        <v>49</v>
      </c>
      <c r="S101" s="224" t="s">
        <v>50</v>
      </c>
    </row>
    <row r="102" spans="1:19" hidden="1">
      <c r="A102" s="303" t="s">
        <v>25</v>
      </c>
      <c r="B102" s="6" t="s">
        <v>26</v>
      </c>
      <c r="C102" s="6" t="s">
        <v>27</v>
      </c>
      <c r="D102" s="7" t="s">
        <v>237</v>
      </c>
      <c r="E102" s="7" t="s">
        <v>167</v>
      </c>
      <c r="F102" s="7" t="s">
        <v>30</v>
      </c>
      <c r="G102" s="8" t="s">
        <v>238</v>
      </c>
      <c r="H102" s="6" t="s">
        <v>40</v>
      </c>
      <c r="I102" s="9" t="s">
        <v>96</v>
      </c>
      <c r="J102" s="5" t="s">
        <v>34</v>
      </c>
      <c r="K102" s="5" t="s">
        <v>34</v>
      </c>
      <c r="L102" s="5" t="s">
        <v>34</v>
      </c>
      <c r="M102" s="5" t="s">
        <v>34</v>
      </c>
      <c r="N102" s="5" t="s">
        <v>34</v>
      </c>
      <c r="O102" s="5" t="s">
        <v>34</v>
      </c>
      <c r="P102" s="5" t="s">
        <v>34</v>
      </c>
      <c r="Q102" s="193"/>
      <c r="R102" s="193"/>
      <c r="S102" s="224" t="s">
        <v>239</v>
      </c>
    </row>
    <row r="103" spans="1:19">
      <c r="A103" s="324" t="s">
        <v>25</v>
      </c>
      <c r="B103" s="6" t="s">
        <v>26</v>
      </c>
      <c r="C103" s="126" t="s">
        <v>27</v>
      </c>
      <c r="D103" s="124" t="s">
        <v>240</v>
      </c>
      <c r="E103" s="124" t="s">
        <v>167</v>
      </c>
      <c r="F103" s="124" t="s">
        <v>30</v>
      </c>
      <c r="G103" s="125" t="s">
        <v>241</v>
      </c>
      <c r="H103" s="126" t="s">
        <v>32</v>
      </c>
      <c r="I103" s="144" t="s">
        <v>96</v>
      </c>
      <c r="J103" s="5" t="s">
        <v>34</v>
      </c>
      <c r="K103" s="5" t="s">
        <v>34</v>
      </c>
      <c r="L103" s="5" t="s">
        <v>34</v>
      </c>
      <c r="M103" s="5" t="s">
        <v>34</v>
      </c>
      <c r="N103" s="5" t="s">
        <v>34</v>
      </c>
      <c r="O103" s="5" t="s">
        <v>34</v>
      </c>
      <c r="P103" s="5" t="s">
        <v>34</v>
      </c>
      <c r="Q103" s="193">
        <v>44952</v>
      </c>
      <c r="R103" s="193" t="s">
        <v>49</v>
      </c>
      <c r="S103" s="224" t="s">
        <v>50</v>
      </c>
    </row>
    <row r="104" spans="1:19">
      <c r="A104" s="324" t="s">
        <v>25</v>
      </c>
      <c r="B104" s="6" t="s">
        <v>26</v>
      </c>
      <c r="C104" s="126" t="s">
        <v>27</v>
      </c>
      <c r="D104" s="124" t="s">
        <v>242</v>
      </c>
      <c r="E104" s="124" t="s">
        <v>167</v>
      </c>
      <c r="F104" s="124" t="s">
        <v>30</v>
      </c>
      <c r="G104" s="125" t="s">
        <v>243</v>
      </c>
      <c r="H104" s="126" t="s">
        <v>32</v>
      </c>
      <c r="I104" s="144" t="s">
        <v>96</v>
      </c>
      <c r="J104" s="5" t="s">
        <v>34</v>
      </c>
      <c r="K104" s="5" t="s">
        <v>34</v>
      </c>
      <c r="L104" s="5" t="s">
        <v>34</v>
      </c>
      <c r="M104" s="5" t="s">
        <v>34</v>
      </c>
      <c r="N104" s="5" t="s">
        <v>34</v>
      </c>
      <c r="O104" s="5" t="s">
        <v>34</v>
      </c>
      <c r="P104" s="5" t="s">
        <v>34</v>
      </c>
      <c r="Q104" s="193">
        <v>44952</v>
      </c>
      <c r="R104" s="193" t="s">
        <v>49</v>
      </c>
      <c r="S104" s="224" t="s">
        <v>50</v>
      </c>
    </row>
    <row r="105" spans="1:19" s="156" customFormat="1">
      <c r="A105" s="324" t="s">
        <v>25</v>
      </c>
      <c r="B105" s="6" t="s">
        <v>26</v>
      </c>
      <c r="C105" s="126" t="s">
        <v>27</v>
      </c>
      <c r="D105" s="124" t="s">
        <v>244</v>
      </c>
      <c r="E105" s="124" t="s">
        <v>167</v>
      </c>
      <c r="F105" s="124" t="s">
        <v>30</v>
      </c>
      <c r="G105" s="125" t="s">
        <v>245</v>
      </c>
      <c r="H105" s="126" t="s">
        <v>32</v>
      </c>
      <c r="I105" s="144" t="s">
        <v>96</v>
      </c>
      <c r="J105" s="5" t="s">
        <v>34</v>
      </c>
      <c r="K105" s="5" t="s">
        <v>34</v>
      </c>
      <c r="L105" s="5" t="s">
        <v>34</v>
      </c>
      <c r="M105" s="5" t="s">
        <v>34</v>
      </c>
      <c r="N105" s="5" t="s">
        <v>34</v>
      </c>
      <c r="O105" s="5" t="s">
        <v>34</v>
      </c>
      <c r="P105" s="5" t="s">
        <v>34</v>
      </c>
      <c r="Q105" s="193">
        <v>44952</v>
      </c>
      <c r="R105" s="193" t="s">
        <v>49</v>
      </c>
      <c r="S105" s="224" t="s">
        <v>50</v>
      </c>
    </row>
    <row r="106" spans="1:19" s="156" customFormat="1">
      <c r="A106" s="324" t="s">
        <v>25</v>
      </c>
      <c r="B106" s="6" t="s">
        <v>26</v>
      </c>
      <c r="C106" s="126" t="s">
        <v>27</v>
      </c>
      <c r="D106" s="124" t="s">
        <v>246</v>
      </c>
      <c r="E106" s="124" t="s">
        <v>167</v>
      </c>
      <c r="F106" s="124" t="s">
        <v>30</v>
      </c>
      <c r="G106" s="125" t="s">
        <v>247</v>
      </c>
      <c r="H106" s="126" t="s">
        <v>40</v>
      </c>
      <c r="I106" s="144" t="s">
        <v>96</v>
      </c>
      <c r="J106" s="5" t="s">
        <v>34</v>
      </c>
      <c r="K106" s="5" t="s">
        <v>34</v>
      </c>
      <c r="L106" s="5" t="s">
        <v>34</v>
      </c>
      <c r="M106" s="5" t="s">
        <v>34</v>
      </c>
      <c r="N106" s="5" t="s">
        <v>34</v>
      </c>
      <c r="O106" s="5" t="s">
        <v>34</v>
      </c>
      <c r="P106" s="5" t="s">
        <v>34</v>
      </c>
      <c r="Q106" s="193">
        <v>44952</v>
      </c>
      <c r="R106" s="193" t="s">
        <v>49</v>
      </c>
      <c r="S106" s="224" t="s">
        <v>50</v>
      </c>
    </row>
    <row r="107" spans="1:19" s="156" customFormat="1">
      <c r="A107" s="324" t="s">
        <v>25</v>
      </c>
      <c r="B107" s="6" t="s">
        <v>26</v>
      </c>
      <c r="C107" s="126" t="s">
        <v>27</v>
      </c>
      <c r="D107" s="124" t="s">
        <v>248</v>
      </c>
      <c r="E107" s="124" t="s">
        <v>167</v>
      </c>
      <c r="F107" s="124" t="s">
        <v>249</v>
      </c>
      <c r="G107" s="125" t="s">
        <v>250</v>
      </c>
      <c r="H107" s="126" t="s">
        <v>32</v>
      </c>
      <c r="I107" s="144" t="s">
        <v>96</v>
      </c>
      <c r="J107" s="5" t="s">
        <v>34</v>
      </c>
      <c r="K107" s="5" t="s">
        <v>34</v>
      </c>
      <c r="L107" s="5" t="s">
        <v>34</v>
      </c>
      <c r="M107" s="5" t="s">
        <v>34</v>
      </c>
      <c r="N107" s="5" t="s">
        <v>34</v>
      </c>
      <c r="O107" s="5" t="s">
        <v>34</v>
      </c>
      <c r="P107" s="5" t="s">
        <v>34</v>
      </c>
      <c r="Q107" s="193">
        <v>44952</v>
      </c>
      <c r="R107" s="193" t="s">
        <v>49</v>
      </c>
      <c r="S107" s="224" t="s">
        <v>50</v>
      </c>
    </row>
    <row r="108" spans="1:19" s="156" customFormat="1">
      <c r="A108" s="324" t="s">
        <v>25</v>
      </c>
      <c r="B108" s="6" t="s">
        <v>26</v>
      </c>
      <c r="C108" s="126" t="s">
        <v>27</v>
      </c>
      <c r="D108" s="124" t="s">
        <v>251</v>
      </c>
      <c r="E108" s="124" t="s">
        <v>167</v>
      </c>
      <c r="F108" s="124" t="s">
        <v>168</v>
      </c>
      <c r="G108" s="125" t="s">
        <v>252</v>
      </c>
      <c r="H108" s="126" t="s">
        <v>32</v>
      </c>
      <c r="I108" s="144" t="s">
        <v>96</v>
      </c>
      <c r="J108" s="5" t="s">
        <v>34</v>
      </c>
      <c r="K108" s="5" t="s">
        <v>34</v>
      </c>
      <c r="L108" s="5" t="s">
        <v>34</v>
      </c>
      <c r="M108" s="5" t="s">
        <v>34</v>
      </c>
      <c r="N108" s="5" t="s">
        <v>34</v>
      </c>
      <c r="O108" s="5" t="s">
        <v>34</v>
      </c>
      <c r="P108" s="5" t="s">
        <v>34</v>
      </c>
      <c r="Q108" s="193">
        <v>44952</v>
      </c>
      <c r="R108" s="193" t="s">
        <v>49</v>
      </c>
      <c r="S108" s="224" t="s">
        <v>50</v>
      </c>
    </row>
    <row r="109" spans="1:19">
      <c r="A109" s="324" t="s">
        <v>25</v>
      </c>
      <c r="B109" s="6" t="s">
        <v>26</v>
      </c>
      <c r="C109" s="126" t="s">
        <v>27</v>
      </c>
      <c r="D109" s="124" t="s">
        <v>253</v>
      </c>
      <c r="E109" s="124" t="s">
        <v>167</v>
      </c>
      <c r="F109" s="124" t="s">
        <v>168</v>
      </c>
      <c r="G109" s="125" t="s">
        <v>254</v>
      </c>
      <c r="H109" s="126" t="s">
        <v>32</v>
      </c>
      <c r="I109" s="144" t="s">
        <v>96</v>
      </c>
      <c r="J109" s="5" t="s">
        <v>34</v>
      </c>
      <c r="K109" s="5" t="s">
        <v>34</v>
      </c>
      <c r="L109" s="5" t="s">
        <v>34</v>
      </c>
      <c r="M109" s="5" t="s">
        <v>34</v>
      </c>
      <c r="N109" s="5" t="s">
        <v>34</v>
      </c>
      <c r="O109" s="5" t="s">
        <v>34</v>
      </c>
      <c r="P109" s="5" t="s">
        <v>34</v>
      </c>
      <c r="Q109" s="193">
        <v>44952</v>
      </c>
      <c r="R109" s="193" t="s">
        <v>49</v>
      </c>
      <c r="S109" s="224" t="s">
        <v>50</v>
      </c>
    </row>
    <row r="110" spans="1:19" s="156" customFormat="1" ht="26.1">
      <c r="A110" s="324" t="s">
        <v>25</v>
      </c>
      <c r="B110" s="6" t="s">
        <v>26</v>
      </c>
      <c r="C110" s="126" t="s">
        <v>27</v>
      </c>
      <c r="D110" s="124" t="s">
        <v>255</v>
      </c>
      <c r="E110" s="124" t="s">
        <v>167</v>
      </c>
      <c r="F110" s="124" t="s">
        <v>168</v>
      </c>
      <c r="G110" s="125" t="s">
        <v>256</v>
      </c>
      <c r="H110" s="126" t="s">
        <v>32</v>
      </c>
      <c r="I110" s="144" t="s">
        <v>96</v>
      </c>
      <c r="J110" s="5" t="s">
        <v>34</v>
      </c>
      <c r="K110" s="5" t="s">
        <v>34</v>
      </c>
      <c r="L110" s="5" t="s">
        <v>34</v>
      </c>
      <c r="M110" s="5" t="s">
        <v>34</v>
      </c>
      <c r="N110" s="5" t="s">
        <v>34</v>
      </c>
      <c r="O110" s="5" t="s">
        <v>34</v>
      </c>
      <c r="P110" s="5" t="s">
        <v>34</v>
      </c>
      <c r="Q110" s="193">
        <v>44952</v>
      </c>
      <c r="R110" s="193" t="s">
        <v>49</v>
      </c>
      <c r="S110" s="224" t="s">
        <v>50</v>
      </c>
    </row>
    <row r="111" spans="1:19">
      <c r="A111" s="303" t="s">
        <v>36</v>
      </c>
      <c r="B111" s="6" t="s">
        <v>26</v>
      </c>
      <c r="C111" s="6" t="s">
        <v>105</v>
      </c>
      <c r="D111" s="204" t="s">
        <v>257</v>
      </c>
      <c r="E111" s="204" t="s">
        <v>38</v>
      </c>
      <c r="F111" s="204" t="s">
        <v>68</v>
      </c>
      <c r="G111" s="200" t="s">
        <v>75</v>
      </c>
      <c r="H111" s="206" t="s">
        <v>32</v>
      </c>
      <c r="I111" s="9" t="s">
        <v>48</v>
      </c>
      <c r="J111" s="5" t="s">
        <v>34</v>
      </c>
      <c r="K111" s="5" t="s">
        <v>34</v>
      </c>
      <c r="L111" s="5" t="s">
        <v>34</v>
      </c>
      <c r="M111" s="5" t="s">
        <v>34</v>
      </c>
      <c r="N111" s="5" t="s">
        <v>34</v>
      </c>
      <c r="O111" s="5" t="s">
        <v>34</v>
      </c>
      <c r="P111" s="5" t="s">
        <v>34</v>
      </c>
      <c r="Q111" s="193">
        <v>44985</v>
      </c>
      <c r="R111" s="193" t="s">
        <v>114</v>
      </c>
      <c r="S111" s="11" t="s">
        <v>50</v>
      </c>
    </row>
    <row r="112" spans="1:19">
      <c r="A112" s="303" t="s">
        <v>36</v>
      </c>
      <c r="B112" s="6" t="s">
        <v>26</v>
      </c>
      <c r="C112" s="6" t="s">
        <v>105</v>
      </c>
      <c r="D112" s="196" t="s">
        <v>258</v>
      </c>
      <c r="E112" s="196" t="s">
        <v>38</v>
      </c>
      <c r="F112" s="196" t="s">
        <v>68</v>
      </c>
      <c r="G112" s="199" t="s">
        <v>77</v>
      </c>
      <c r="H112" s="205" t="s">
        <v>32</v>
      </c>
      <c r="I112" s="9" t="s">
        <v>48</v>
      </c>
      <c r="J112" s="5" t="s">
        <v>34</v>
      </c>
      <c r="K112" s="5" t="s">
        <v>34</v>
      </c>
      <c r="L112" s="5" t="s">
        <v>34</v>
      </c>
      <c r="M112" s="5" t="s">
        <v>34</v>
      </c>
      <c r="N112" s="5" t="s">
        <v>34</v>
      </c>
      <c r="O112" s="276" t="s">
        <v>34</v>
      </c>
      <c r="P112" s="276" t="s">
        <v>34</v>
      </c>
      <c r="Q112" s="193">
        <v>44985</v>
      </c>
      <c r="R112" s="193" t="s">
        <v>114</v>
      </c>
      <c r="S112" s="11" t="s">
        <v>50</v>
      </c>
    </row>
    <row r="113" spans="1:19" s="156" customFormat="1">
      <c r="A113" s="324" t="s">
        <v>25</v>
      </c>
      <c r="B113" s="6" t="s">
        <v>26</v>
      </c>
      <c r="C113" s="126" t="s">
        <v>27</v>
      </c>
      <c r="D113" s="124" t="s">
        <v>259</v>
      </c>
      <c r="E113" s="124" t="s">
        <v>167</v>
      </c>
      <c r="F113" s="124" t="s">
        <v>168</v>
      </c>
      <c r="G113" s="125" t="s">
        <v>260</v>
      </c>
      <c r="H113" s="126" t="s">
        <v>32</v>
      </c>
      <c r="I113" s="144" t="s">
        <v>96</v>
      </c>
      <c r="J113" s="5" t="s">
        <v>34</v>
      </c>
      <c r="K113" s="5" t="s">
        <v>34</v>
      </c>
      <c r="L113" s="5" t="s">
        <v>34</v>
      </c>
      <c r="M113" s="5" t="s">
        <v>34</v>
      </c>
      <c r="N113" s="5" t="s">
        <v>34</v>
      </c>
      <c r="O113" s="5" t="s">
        <v>34</v>
      </c>
      <c r="P113" s="5" t="s">
        <v>34</v>
      </c>
      <c r="Q113" s="193">
        <v>44952</v>
      </c>
      <c r="R113" s="193" t="s">
        <v>49</v>
      </c>
      <c r="S113" s="224" t="s">
        <v>50</v>
      </c>
    </row>
    <row r="114" spans="1:19" s="156" customFormat="1">
      <c r="A114" s="328" t="s">
        <v>25</v>
      </c>
      <c r="B114" s="137" t="s">
        <v>26</v>
      </c>
      <c r="C114" s="225" t="s">
        <v>27</v>
      </c>
      <c r="D114" s="154" t="s">
        <v>261</v>
      </c>
      <c r="E114" s="124" t="s">
        <v>167</v>
      </c>
      <c r="F114" s="124" t="s">
        <v>168</v>
      </c>
      <c r="G114" s="125" t="s">
        <v>215</v>
      </c>
      <c r="H114" s="126" t="s">
        <v>32</v>
      </c>
      <c r="I114" s="144" t="s">
        <v>96</v>
      </c>
      <c r="J114" s="5" t="s">
        <v>34</v>
      </c>
      <c r="K114" s="5" t="s">
        <v>34</v>
      </c>
      <c r="L114" s="5" t="s">
        <v>34</v>
      </c>
      <c r="M114" s="5" t="s">
        <v>34</v>
      </c>
      <c r="N114" s="5" t="s">
        <v>34</v>
      </c>
      <c r="O114" s="5" t="s">
        <v>34</v>
      </c>
      <c r="P114" s="5" t="s">
        <v>34</v>
      </c>
      <c r="Q114" s="193">
        <v>44952</v>
      </c>
      <c r="R114" s="193" t="s">
        <v>49</v>
      </c>
      <c r="S114" s="224" t="s">
        <v>50</v>
      </c>
    </row>
    <row r="115" spans="1:19" s="259" customFormat="1">
      <c r="A115" s="329" t="s">
        <v>25</v>
      </c>
      <c r="B115" s="137" t="s">
        <v>26</v>
      </c>
      <c r="C115" s="226" t="s">
        <v>27</v>
      </c>
      <c r="D115" s="154" t="s">
        <v>262</v>
      </c>
      <c r="E115" s="124" t="s">
        <v>167</v>
      </c>
      <c r="F115" s="124" t="s">
        <v>263</v>
      </c>
      <c r="G115" s="125" t="s">
        <v>264</v>
      </c>
      <c r="H115" s="126" t="s">
        <v>32</v>
      </c>
      <c r="I115" s="144" t="s">
        <v>96</v>
      </c>
      <c r="J115" s="5" t="s">
        <v>34</v>
      </c>
      <c r="K115" s="5" t="s">
        <v>34</v>
      </c>
      <c r="L115" s="5" t="s">
        <v>34</v>
      </c>
      <c r="M115" s="5" t="s">
        <v>34</v>
      </c>
      <c r="N115" s="5" t="s">
        <v>34</v>
      </c>
      <c r="O115" s="5" t="s">
        <v>34</v>
      </c>
      <c r="P115" s="5" t="s">
        <v>34</v>
      </c>
      <c r="Q115" s="193">
        <v>44952</v>
      </c>
      <c r="R115" s="193" t="s">
        <v>49</v>
      </c>
      <c r="S115" s="224" t="s">
        <v>50</v>
      </c>
    </row>
    <row r="116" spans="1:19" s="156" customFormat="1">
      <c r="A116" s="328" t="s">
        <v>25</v>
      </c>
      <c r="B116" s="137" t="s">
        <v>26</v>
      </c>
      <c r="C116" s="225" t="s">
        <v>27</v>
      </c>
      <c r="D116" s="154" t="s">
        <v>265</v>
      </c>
      <c r="E116" s="124" t="s">
        <v>167</v>
      </c>
      <c r="F116" s="124" t="s">
        <v>263</v>
      </c>
      <c r="G116" s="125" t="s">
        <v>266</v>
      </c>
      <c r="H116" s="126" t="s">
        <v>32</v>
      </c>
      <c r="I116" s="144" t="s">
        <v>96</v>
      </c>
      <c r="J116" s="5" t="s">
        <v>34</v>
      </c>
      <c r="K116" s="5" t="s">
        <v>34</v>
      </c>
      <c r="L116" s="5" t="s">
        <v>34</v>
      </c>
      <c r="M116" s="5" t="s">
        <v>34</v>
      </c>
      <c r="N116" s="5" t="s">
        <v>34</v>
      </c>
      <c r="O116" s="5" t="s">
        <v>34</v>
      </c>
      <c r="P116" s="5" t="s">
        <v>34</v>
      </c>
      <c r="Q116" s="193">
        <v>44952</v>
      </c>
      <c r="R116" s="193" t="s">
        <v>49</v>
      </c>
      <c r="S116" s="224" t="s">
        <v>50</v>
      </c>
    </row>
    <row r="117" spans="1:19" s="156" customFormat="1">
      <c r="A117" s="328" t="s">
        <v>25</v>
      </c>
      <c r="B117" s="137" t="s">
        <v>26</v>
      </c>
      <c r="C117" s="225" t="s">
        <v>27</v>
      </c>
      <c r="D117" s="154" t="s">
        <v>267</v>
      </c>
      <c r="E117" s="124" t="s">
        <v>167</v>
      </c>
      <c r="F117" s="124" t="s">
        <v>263</v>
      </c>
      <c r="G117" s="125" t="s">
        <v>268</v>
      </c>
      <c r="H117" s="126" t="s">
        <v>32</v>
      </c>
      <c r="I117" s="144" t="s">
        <v>96</v>
      </c>
      <c r="J117" s="5" t="s">
        <v>34</v>
      </c>
      <c r="K117" s="5" t="s">
        <v>34</v>
      </c>
      <c r="L117" s="5" t="s">
        <v>34</v>
      </c>
      <c r="M117" s="5" t="s">
        <v>34</v>
      </c>
      <c r="N117" s="5" t="s">
        <v>34</v>
      </c>
      <c r="O117" s="5" t="s">
        <v>34</v>
      </c>
      <c r="P117" s="5" t="s">
        <v>34</v>
      </c>
      <c r="Q117" s="193">
        <v>44952</v>
      </c>
      <c r="R117" s="193" t="s">
        <v>49</v>
      </c>
      <c r="S117" s="224" t="s">
        <v>50</v>
      </c>
    </row>
    <row r="118" spans="1:19" s="156" customFormat="1">
      <c r="A118" s="328" t="s">
        <v>25</v>
      </c>
      <c r="B118" s="137" t="s">
        <v>26</v>
      </c>
      <c r="C118" s="225" t="s">
        <v>27</v>
      </c>
      <c r="D118" s="154" t="s">
        <v>269</v>
      </c>
      <c r="E118" s="124" t="s">
        <v>167</v>
      </c>
      <c r="F118" s="124" t="s">
        <v>263</v>
      </c>
      <c r="G118" s="125" t="s">
        <v>270</v>
      </c>
      <c r="H118" s="126" t="s">
        <v>32</v>
      </c>
      <c r="I118" s="144" t="s">
        <v>96</v>
      </c>
      <c r="J118" s="5" t="s">
        <v>34</v>
      </c>
      <c r="K118" s="5" t="s">
        <v>34</v>
      </c>
      <c r="L118" s="5" t="s">
        <v>34</v>
      </c>
      <c r="M118" s="5" t="s">
        <v>34</v>
      </c>
      <c r="N118" s="5" t="s">
        <v>34</v>
      </c>
      <c r="O118" s="5" t="s">
        <v>34</v>
      </c>
      <c r="P118" s="5" t="s">
        <v>34</v>
      </c>
      <c r="Q118" s="193">
        <v>44952</v>
      </c>
      <c r="R118" s="193" t="s">
        <v>49</v>
      </c>
      <c r="S118" s="224" t="s">
        <v>50</v>
      </c>
    </row>
    <row r="119" spans="1:19">
      <c r="A119" s="303" t="s">
        <v>36</v>
      </c>
      <c r="B119" s="6" t="s">
        <v>26</v>
      </c>
      <c r="C119" s="6" t="s">
        <v>105</v>
      </c>
      <c r="D119" s="204" t="s">
        <v>271</v>
      </c>
      <c r="E119" s="204" t="s">
        <v>38</v>
      </c>
      <c r="F119" s="204" t="s">
        <v>68</v>
      </c>
      <c r="G119" s="200" t="s">
        <v>79</v>
      </c>
      <c r="H119" s="206" t="s">
        <v>32</v>
      </c>
      <c r="I119" s="9" t="s">
        <v>48</v>
      </c>
      <c r="J119" s="5" t="s">
        <v>34</v>
      </c>
      <c r="K119" s="5" t="s">
        <v>34</v>
      </c>
      <c r="L119" s="5" t="s">
        <v>34</v>
      </c>
      <c r="M119" s="5" t="s">
        <v>34</v>
      </c>
      <c r="N119" s="5" t="s">
        <v>34</v>
      </c>
      <c r="O119" s="5" t="s">
        <v>34</v>
      </c>
      <c r="P119" s="5" t="s">
        <v>34</v>
      </c>
      <c r="Q119" s="193">
        <v>44985</v>
      </c>
      <c r="R119" s="193" t="s">
        <v>114</v>
      </c>
      <c r="S119" s="11" t="s">
        <v>50</v>
      </c>
    </row>
    <row r="120" spans="1:19" s="156" customFormat="1">
      <c r="A120" s="303" t="s">
        <v>36</v>
      </c>
      <c r="B120" s="6" t="s">
        <v>26</v>
      </c>
      <c r="C120" s="6" t="s">
        <v>105</v>
      </c>
      <c r="D120" s="196" t="s">
        <v>272</v>
      </c>
      <c r="E120" s="196" t="s">
        <v>38</v>
      </c>
      <c r="F120" s="196" t="s">
        <v>68</v>
      </c>
      <c r="G120" s="199" t="s">
        <v>81</v>
      </c>
      <c r="H120" s="205" t="s">
        <v>32</v>
      </c>
      <c r="I120" s="9" t="s">
        <v>48</v>
      </c>
      <c r="J120" s="5" t="s">
        <v>34</v>
      </c>
      <c r="K120" s="5" t="s">
        <v>34</v>
      </c>
      <c r="L120" s="5" t="s">
        <v>34</v>
      </c>
      <c r="M120" s="5" t="s">
        <v>34</v>
      </c>
      <c r="N120" s="5" t="s">
        <v>34</v>
      </c>
      <c r="O120" s="5" t="s">
        <v>34</v>
      </c>
      <c r="P120" s="5" t="s">
        <v>34</v>
      </c>
      <c r="Q120" s="193">
        <v>44985</v>
      </c>
      <c r="R120" s="193" t="s">
        <v>114</v>
      </c>
      <c r="S120" s="11" t="s">
        <v>50</v>
      </c>
    </row>
    <row r="121" spans="1:19" s="156" customFormat="1">
      <c r="A121" s="324" t="s">
        <v>25</v>
      </c>
      <c r="B121" s="6" t="s">
        <v>26</v>
      </c>
      <c r="C121" s="126" t="s">
        <v>27</v>
      </c>
      <c r="D121" s="124" t="s">
        <v>273</v>
      </c>
      <c r="E121" s="124" t="s">
        <v>167</v>
      </c>
      <c r="F121" s="124" t="s">
        <v>263</v>
      </c>
      <c r="G121" s="125" t="s">
        <v>274</v>
      </c>
      <c r="H121" s="126" t="s">
        <v>32</v>
      </c>
      <c r="I121" s="144" t="s">
        <v>96</v>
      </c>
      <c r="J121" s="5" t="s">
        <v>34</v>
      </c>
      <c r="K121" s="5" t="s">
        <v>34</v>
      </c>
      <c r="L121" s="5" t="s">
        <v>34</v>
      </c>
      <c r="M121" s="5" t="s">
        <v>34</v>
      </c>
      <c r="N121" s="5" t="s">
        <v>34</v>
      </c>
      <c r="O121" s="5" t="s">
        <v>34</v>
      </c>
      <c r="P121" s="5" t="s">
        <v>34</v>
      </c>
      <c r="Q121" s="193">
        <v>44952</v>
      </c>
      <c r="R121" s="193" t="s">
        <v>49</v>
      </c>
      <c r="S121" s="224" t="s">
        <v>50</v>
      </c>
    </row>
    <row r="122" spans="1:19" s="156" customFormat="1">
      <c r="A122" s="324" t="s">
        <v>25</v>
      </c>
      <c r="B122" s="6" t="s">
        <v>26</v>
      </c>
      <c r="C122" s="126" t="s">
        <v>27</v>
      </c>
      <c r="D122" s="124" t="s">
        <v>275</v>
      </c>
      <c r="E122" s="124" t="s">
        <v>167</v>
      </c>
      <c r="F122" s="124" t="s">
        <v>263</v>
      </c>
      <c r="G122" s="125" t="s">
        <v>276</v>
      </c>
      <c r="H122" s="126" t="s">
        <v>32</v>
      </c>
      <c r="I122" s="144" t="s">
        <v>96</v>
      </c>
      <c r="J122" s="5" t="s">
        <v>34</v>
      </c>
      <c r="K122" s="5" t="s">
        <v>34</v>
      </c>
      <c r="L122" s="5" t="s">
        <v>34</v>
      </c>
      <c r="M122" s="5" t="s">
        <v>34</v>
      </c>
      <c r="N122" s="5" t="s">
        <v>34</v>
      </c>
      <c r="O122" s="5" t="s">
        <v>34</v>
      </c>
      <c r="P122" s="5" t="s">
        <v>34</v>
      </c>
      <c r="Q122" s="193">
        <v>44952</v>
      </c>
      <c r="R122" s="193" t="s">
        <v>49</v>
      </c>
      <c r="S122" s="224" t="s">
        <v>50</v>
      </c>
    </row>
    <row r="123" spans="1:19" s="156" customFormat="1">
      <c r="A123" s="324" t="s">
        <v>25</v>
      </c>
      <c r="B123" s="6"/>
      <c r="C123" s="126" t="s">
        <v>27</v>
      </c>
      <c r="D123" s="196" t="s">
        <v>277</v>
      </c>
      <c r="E123" s="124" t="s">
        <v>167</v>
      </c>
      <c r="F123" s="124" t="s">
        <v>30</v>
      </c>
      <c r="G123" s="199" t="s">
        <v>278</v>
      </c>
      <c r="H123" s="126" t="s">
        <v>32</v>
      </c>
      <c r="I123" s="144" t="s">
        <v>96</v>
      </c>
      <c r="J123" s="5" t="s">
        <v>34</v>
      </c>
      <c r="K123" s="5" t="s">
        <v>34</v>
      </c>
      <c r="L123" s="5" t="s">
        <v>34</v>
      </c>
      <c r="M123" s="5" t="s">
        <v>34</v>
      </c>
      <c r="N123" s="5" t="s">
        <v>34</v>
      </c>
      <c r="O123" s="5" t="s">
        <v>34</v>
      </c>
      <c r="P123" s="5" t="s">
        <v>34</v>
      </c>
      <c r="Q123" s="193">
        <v>44952</v>
      </c>
      <c r="R123" s="193" t="s">
        <v>49</v>
      </c>
      <c r="S123" s="224" t="s">
        <v>50</v>
      </c>
    </row>
    <row r="124" spans="1:19" s="156" customFormat="1">
      <c r="A124" s="328" t="s">
        <v>25</v>
      </c>
      <c r="B124" s="137" t="s">
        <v>26</v>
      </c>
      <c r="C124" s="225" t="s">
        <v>27</v>
      </c>
      <c r="D124" s="228" t="s">
        <v>279</v>
      </c>
      <c r="E124" s="124" t="s">
        <v>167</v>
      </c>
      <c r="F124" s="124" t="s">
        <v>30</v>
      </c>
      <c r="G124" s="229" t="s">
        <v>280</v>
      </c>
      <c r="H124" s="230" t="s">
        <v>32</v>
      </c>
      <c r="I124" s="144" t="s">
        <v>96</v>
      </c>
      <c r="J124" s="5" t="s">
        <v>34</v>
      </c>
      <c r="K124" s="5" t="s">
        <v>34</v>
      </c>
      <c r="L124" s="5" t="s">
        <v>34</v>
      </c>
      <c r="M124" s="5" t="s">
        <v>34</v>
      </c>
      <c r="N124" s="5" t="s">
        <v>34</v>
      </c>
      <c r="O124" s="5" t="s">
        <v>34</v>
      </c>
      <c r="P124" s="5" t="s">
        <v>34</v>
      </c>
      <c r="Q124" s="193">
        <v>44952</v>
      </c>
      <c r="R124" s="193" t="s">
        <v>49</v>
      </c>
      <c r="S124" s="224" t="s">
        <v>50</v>
      </c>
    </row>
    <row r="125" spans="1:19" s="156" customFormat="1">
      <c r="A125" s="324" t="s">
        <v>25</v>
      </c>
      <c r="B125" s="6" t="s">
        <v>26</v>
      </c>
      <c r="C125" s="126" t="s">
        <v>27</v>
      </c>
      <c r="D125" s="228" t="s">
        <v>281</v>
      </c>
      <c r="E125" s="124" t="s">
        <v>167</v>
      </c>
      <c r="F125" s="124" t="s">
        <v>30</v>
      </c>
      <c r="G125" s="229" t="s">
        <v>282</v>
      </c>
      <c r="H125" s="230" t="s">
        <v>32</v>
      </c>
      <c r="I125" s="144" t="s">
        <v>96</v>
      </c>
      <c r="J125" s="5" t="s">
        <v>34</v>
      </c>
      <c r="K125" s="5" t="s">
        <v>34</v>
      </c>
      <c r="L125" s="5" t="s">
        <v>34</v>
      </c>
      <c r="M125" s="5" t="s">
        <v>34</v>
      </c>
      <c r="N125" s="5" t="s">
        <v>34</v>
      </c>
      <c r="O125" s="5" t="s">
        <v>34</v>
      </c>
      <c r="P125" s="5" t="s">
        <v>34</v>
      </c>
      <c r="Q125" s="193">
        <v>44952</v>
      </c>
      <c r="R125" s="193" t="s">
        <v>49</v>
      </c>
      <c r="S125" s="224" t="s">
        <v>50</v>
      </c>
    </row>
    <row r="126" spans="1:19" s="156" customFormat="1">
      <c r="A126" s="324" t="s">
        <v>25</v>
      </c>
      <c r="B126" s="6" t="s">
        <v>26</v>
      </c>
      <c r="C126" s="126" t="s">
        <v>27</v>
      </c>
      <c r="D126" s="228" t="s">
        <v>283</v>
      </c>
      <c r="E126" s="124" t="s">
        <v>167</v>
      </c>
      <c r="F126" s="124" t="s">
        <v>30</v>
      </c>
      <c r="G126" s="229" t="s">
        <v>284</v>
      </c>
      <c r="H126" s="230" t="s">
        <v>32</v>
      </c>
      <c r="I126" s="144" t="s">
        <v>96</v>
      </c>
      <c r="J126" s="5" t="s">
        <v>34</v>
      </c>
      <c r="K126" s="5" t="s">
        <v>34</v>
      </c>
      <c r="L126" s="5" t="s">
        <v>34</v>
      </c>
      <c r="M126" s="5" t="s">
        <v>34</v>
      </c>
      <c r="N126" s="5" t="s">
        <v>34</v>
      </c>
      <c r="O126" s="5" t="s">
        <v>34</v>
      </c>
      <c r="P126" s="5" t="s">
        <v>34</v>
      </c>
      <c r="Q126" s="193">
        <v>44952</v>
      </c>
      <c r="R126" s="193" t="s">
        <v>49</v>
      </c>
      <c r="S126" s="224" t="s">
        <v>50</v>
      </c>
    </row>
    <row r="127" spans="1:19" s="156" customFormat="1">
      <c r="A127" s="328" t="s">
        <v>25</v>
      </c>
      <c r="B127" s="137" t="s">
        <v>26</v>
      </c>
      <c r="C127" s="225" t="s">
        <v>27</v>
      </c>
      <c r="D127" s="228" t="s">
        <v>285</v>
      </c>
      <c r="E127" s="124" t="s">
        <v>167</v>
      </c>
      <c r="F127" s="124" t="s">
        <v>30</v>
      </c>
      <c r="G127" s="229" t="s">
        <v>286</v>
      </c>
      <c r="H127" s="230" t="s">
        <v>32</v>
      </c>
      <c r="I127" s="144" t="s">
        <v>96</v>
      </c>
      <c r="J127" s="5" t="s">
        <v>34</v>
      </c>
      <c r="K127" s="5" t="s">
        <v>34</v>
      </c>
      <c r="L127" s="5" t="s">
        <v>34</v>
      </c>
      <c r="M127" s="5" t="s">
        <v>34</v>
      </c>
      <c r="N127" s="5" t="s">
        <v>34</v>
      </c>
      <c r="O127" s="5" t="s">
        <v>34</v>
      </c>
      <c r="P127" s="5" t="s">
        <v>34</v>
      </c>
      <c r="Q127" s="193">
        <v>44952</v>
      </c>
      <c r="R127" s="193" t="s">
        <v>49</v>
      </c>
      <c r="S127" s="224" t="s">
        <v>50</v>
      </c>
    </row>
    <row r="128" spans="1:19" s="156" customFormat="1">
      <c r="A128" s="324" t="s">
        <v>25</v>
      </c>
      <c r="B128" s="6" t="s">
        <v>26</v>
      </c>
      <c r="C128" s="126" t="s">
        <v>27</v>
      </c>
      <c r="D128" s="228" t="s">
        <v>287</v>
      </c>
      <c r="E128" s="124" t="s">
        <v>167</v>
      </c>
      <c r="F128" s="124" t="s">
        <v>30</v>
      </c>
      <c r="G128" s="229" t="s">
        <v>288</v>
      </c>
      <c r="H128" s="230" t="s">
        <v>32</v>
      </c>
      <c r="I128" s="144" t="s">
        <v>96</v>
      </c>
      <c r="J128" s="5" t="s">
        <v>34</v>
      </c>
      <c r="K128" s="5" t="s">
        <v>34</v>
      </c>
      <c r="L128" s="5" t="s">
        <v>34</v>
      </c>
      <c r="M128" s="5" t="s">
        <v>34</v>
      </c>
      <c r="N128" s="5" t="s">
        <v>34</v>
      </c>
      <c r="O128" s="5" t="s">
        <v>34</v>
      </c>
      <c r="P128" s="5" t="s">
        <v>34</v>
      </c>
      <c r="Q128" s="193">
        <v>44952</v>
      </c>
      <c r="R128" s="193" t="s">
        <v>49</v>
      </c>
      <c r="S128" s="224" t="s">
        <v>50</v>
      </c>
    </row>
    <row r="129" spans="1:19" s="156" customFormat="1">
      <c r="A129" s="324" t="s">
        <v>25</v>
      </c>
      <c r="B129" s="6" t="s">
        <v>26</v>
      </c>
      <c r="C129" s="126" t="s">
        <v>27</v>
      </c>
      <c r="D129" s="228" t="s">
        <v>289</v>
      </c>
      <c r="E129" s="124" t="s">
        <v>167</v>
      </c>
      <c r="F129" s="124" t="s">
        <v>30</v>
      </c>
      <c r="G129" s="229" t="s">
        <v>290</v>
      </c>
      <c r="H129" s="230" t="s">
        <v>32</v>
      </c>
      <c r="I129" s="144" t="s">
        <v>96</v>
      </c>
      <c r="J129" s="5" t="s">
        <v>34</v>
      </c>
      <c r="K129" s="5" t="s">
        <v>34</v>
      </c>
      <c r="L129" s="5" t="s">
        <v>34</v>
      </c>
      <c r="M129" s="5" t="s">
        <v>34</v>
      </c>
      <c r="N129" s="5" t="s">
        <v>34</v>
      </c>
      <c r="O129" s="5" t="s">
        <v>34</v>
      </c>
      <c r="P129" s="5" t="s">
        <v>34</v>
      </c>
      <c r="Q129" s="193">
        <v>44952</v>
      </c>
      <c r="R129" s="193" t="s">
        <v>49</v>
      </c>
      <c r="S129" s="224" t="s">
        <v>50</v>
      </c>
    </row>
    <row r="130" spans="1:19" s="156" customFormat="1">
      <c r="A130" s="328" t="s">
        <v>25</v>
      </c>
      <c r="B130" s="137" t="s">
        <v>26</v>
      </c>
      <c r="C130" s="225" t="s">
        <v>27</v>
      </c>
      <c r="D130" s="228" t="s">
        <v>291</v>
      </c>
      <c r="E130" s="124" t="s">
        <v>167</v>
      </c>
      <c r="F130" s="124" t="s">
        <v>30</v>
      </c>
      <c r="G130" s="229" t="s">
        <v>292</v>
      </c>
      <c r="H130" s="230" t="s">
        <v>32</v>
      </c>
      <c r="I130" s="144" t="s">
        <v>96</v>
      </c>
      <c r="J130" s="5" t="s">
        <v>34</v>
      </c>
      <c r="K130" s="5" t="s">
        <v>34</v>
      </c>
      <c r="L130" s="5" t="s">
        <v>34</v>
      </c>
      <c r="M130" s="5" t="s">
        <v>34</v>
      </c>
      <c r="N130" s="5" t="s">
        <v>34</v>
      </c>
      <c r="O130" s="5" t="s">
        <v>34</v>
      </c>
      <c r="P130" s="5" t="s">
        <v>34</v>
      </c>
      <c r="Q130" s="193">
        <v>44952</v>
      </c>
      <c r="R130" s="193" t="s">
        <v>49</v>
      </c>
      <c r="S130" s="224" t="s">
        <v>50</v>
      </c>
    </row>
    <row r="131" spans="1:19" s="156" customFormat="1">
      <c r="A131" s="324" t="s">
        <v>25</v>
      </c>
      <c r="B131" s="6" t="s">
        <v>26</v>
      </c>
      <c r="C131" s="126" t="s">
        <v>27</v>
      </c>
      <c r="D131" s="228" t="s">
        <v>293</v>
      </c>
      <c r="E131" s="124" t="s">
        <v>167</v>
      </c>
      <c r="F131" s="124" t="s">
        <v>30</v>
      </c>
      <c r="G131" s="229" t="s">
        <v>294</v>
      </c>
      <c r="H131" s="230" t="s">
        <v>32</v>
      </c>
      <c r="I131" s="144" t="s">
        <v>96</v>
      </c>
      <c r="J131" s="5" t="s">
        <v>34</v>
      </c>
      <c r="K131" s="5" t="s">
        <v>34</v>
      </c>
      <c r="L131" s="5" t="s">
        <v>34</v>
      </c>
      <c r="M131" s="5" t="s">
        <v>34</v>
      </c>
      <c r="N131" s="5" t="s">
        <v>34</v>
      </c>
      <c r="O131" s="5" t="s">
        <v>34</v>
      </c>
      <c r="P131" s="5" t="s">
        <v>34</v>
      </c>
      <c r="Q131" s="193">
        <v>44952</v>
      </c>
      <c r="R131" s="193" t="s">
        <v>49</v>
      </c>
      <c r="S131" s="224" t="s">
        <v>50</v>
      </c>
    </row>
    <row r="132" spans="1:19" s="156" customFormat="1">
      <c r="A132" s="324" t="s">
        <v>25</v>
      </c>
      <c r="B132" s="6" t="s">
        <v>26</v>
      </c>
      <c r="C132" s="126" t="s">
        <v>27</v>
      </c>
      <c r="D132" s="228" t="s">
        <v>295</v>
      </c>
      <c r="E132" s="124" t="s">
        <v>167</v>
      </c>
      <c r="F132" s="124" t="s">
        <v>30</v>
      </c>
      <c r="G132" s="229" t="s">
        <v>296</v>
      </c>
      <c r="H132" s="230" t="s">
        <v>32</v>
      </c>
      <c r="I132" s="144" t="s">
        <v>96</v>
      </c>
      <c r="J132" s="5" t="s">
        <v>34</v>
      </c>
      <c r="K132" s="5" t="s">
        <v>34</v>
      </c>
      <c r="L132" s="5" t="s">
        <v>34</v>
      </c>
      <c r="M132" s="5" t="s">
        <v>34</v>
      </c>
      <c r="N132" s="5" t="s">
        <v>34</v>
      </c>
      <c r="O132" s="5" t="s">
        <v>34</v>
      </c>
      <c r="P132" s="5" t="s">
        <v>34</v>
      </c>
      <c r="Q132" s="193">
        <v>44952</v>
      </c>
      <c r="R132" s="193" t="s">
        <v>49</v>
      </c>
      <c r="S132" s="224" t="s">
        <v>50</v>
      </c>
    </row>
    <row r="133" spans="1:19" s="156" customFormat="1">
      <c r="A133" s="328" t="s">
        <v>25</v>
      </c>
      <c r="B133" s="137" t="s">
        <v>26</v>
      </c>
      <c r="C133" s="225" t="s">
        <v>27</v>
      </c>
      <c r="D133" s="228" t="s">
        <v>297</v>
      </c>
      <c r="E133" s="124" t="s">
        <v>167</v>
      </c>
      <c r="F133" s="124" t="s">
        <v>30</v>
      </c>
      <c r="G133" s="229" t="s">
        <v>298</v>
      </c>
      <c r="H133" s="230" t="s">
        <v>32</v>
      </c>
      <c r="I133" s="144" t="s">
        <v>96</v>
      </c>
      <c r="J133" s="5" t="s">
        <v>34</v>
      </c>
      <c r="K133" s="5" t="s">
        <v>34</v>
      </c>
      <c r="L133" s="5" t="s">
        <v>34</v>
      </c>
      <c r="M133" s="5" t="s">
        <v>34</v>
      </c>
      <c r="N133" s="5" t="s">
        <v>34</v>
      </c>
      <c r="O133" s="5" t="s">
        <v>34</v>
      </c>
      <c r="P133" s="5" t="s">
        <v>34</v>
      </c>
      <c r="Q133" s="193">
        <v>44952</v>
      </c>
      <c r="R133" s="193" t="s">
        <v>49</v>
      </c>
      <c r="S133" s="224" t="s">
        <v>50</v>
      </c>
    </row>
    <row r="134" spans="1:19" s="156" customFormat="1">
      <c r="A134" s="324" t="s">
        <v>25</v>
      </c>
      <c r="B134" s="6" t="s">
        <v>26</v>
      </c>
      <c r="C134" s="126" t="s">
        <v>27</v>
      </c>
      <c r="D134" s="228" t="s">
        <v>299</v>
      </c>
      <c r="E134" s="124" t="s">
        <v>167</v>
      </c>
      <c r="F134" s="124" t="s">
        <v>30</v>
      </c>
      <c r="G134" s="229" t="s">
        <v>300</v>
      </c>
      <c r="H134" s="230" t="s">
        <v>32</v>
      </c>
      <c r="I134" s="144" t="s">
        <v>96</v>
      </c>
      <c r="J134" s="5" t="s">
        <v>34</v>
      </c>
      <c r="K134" s="5" t="s">
        <v>34</v>
      </c>
      <c r="L134" s="5" t="s">
        <v>34</v>
      </c>
      <c r="M134" s="5" t="s">
        <v>34</v>
      </c>
      <c r="N134" s="5" t="s">
        <v>34</v>
      </c>
      <c r="O134" s="5" t="s">
        <v>34</v>
      </c>
      <c r="P134" s="5" t="s">
        <v>34</v>
      </c>
      <c r="Q134" s="193">
        <v>44952</v>
      </c>
      <c r="R134" s="193" t="s">
        <v>49</v>
      </c>
      <c r="S134" s="224" t="s">
        <v>50</v>
      </c>
    </row>
    <row r="135" spans="1:19" s="156" customFormat="1">
      <c r="A135" s="328" t="s">
        <v>25</v>
      </c>
      <c r="B135" s="6"/>
      <c r="C135" s="126" t="s">
        <v>27</v>
      </c>
      <c r="D135" s="154" t="s">
        <v>301</v>
      </c>
      <c r="E135" s="124" t="s">
        <v>167</v>
      </c>
      <c r="F135" s="124" t="s">
        <v>263</v>
      </c>
      <c r="G135" s="125" t="s">
        <v>302</v>
      </c>
      <c r="H135" s="126" t="s">
        <v>32</v>
      </c>
      <c r="I135" s="144" t="s">
        <v>96</v>
      </c>
      <c r="J135" s="5" t="s">
        <v>34</v>
      </c>
      <c r="K135" s="5" t="s">
        <v>34</v>
      </c>
      <c r="L135" s="5" t="s">
        <v>34</v>
      </c>
      <c r="M135" s="5" t="s">
        <v>34</v>
      </c>
      <c r="N135" s="5" t="s">
        <v>34</v>
      </c>
      <c r="O135" s="5" t="s">
        <v>34</v>
      </c>
      <c r="P135" s="5" t="s">
        <v>34</v>
      </c>
      <c r="Q135" s="193">
        <v>44952</v>
      </c>
      <c r="R135" s="193" t="s">
        <v>49</v>
      </c>
      <c r="S135" s="224" t="s">
        <v>50</v>
      </c>
    </row>
    <row r="136" spans="1:19" s="156" customFormat="1">
      <c r="A136" s="328" t="s">
        <v>25</v>
      </c>
      <c r="B136" s="6"/>
      <c r="C136" s="126" t="s">
        <v>27</v>
      </c>
      <c r="D136" s="154" t="s">
        <v>303</v>
      </c>
      <c r="E136" s="124" t="s">
        <v>167</v>
      </c>
      <c r="F136" s="124" t="s">
        <v>263</v>
      </c>
      <c r="G136" s="125" t="s">
        <v>304</v>
      </c>
      <c r="H136" s="126" t="s">
        <v>32</v>
      </c>
      <c r="I136" s="144" t="s">
        <v>96</v>
      </c>
      <c r="J136" s="5" t="s">
        <v>34</v>
      </c>
      <c r="K136" s="5" t="s">
        <v>34</v>
      </c>
      <c r="L136" s="5" t="s">
        <v>34</v>
      </c>
      <c r="M136" s="5" t="s">
        <v>34</v>
      </c>
      <c r="N136" s="5" t="s">
        <v>34</v>
      </c>
      <c r="O136" s="5" t="s">
        <v>34</v>
      </c>
      <c r="P136" s="5" t="s">
        <v>34</v>
      </c>
      <c r="Q136" s="193">
        <v>44952</v>
      </c>
      <c r="R136" s="193" t="s">
        <v>49</v>
      </c>
      <c r="S136" s="224" t="s">
        <v>50</v>
      </c>
    </row>
    <row r="137" spans="1:19" s="156" customFormat="1">
      <c r="A137" s="324" t="s">
        <v>25</v>
      </c>
      <c r="B137" s="6" t="s">
        <v>26</v>
      </c>
      <c r="C137" s="126" t="s">
        <v>27</v>
      </c>
      <c r="D137" s="124" t="s">
        <v>305</v>
      </c>
      <c r="E137" s="124" t="s">
        <v>167</v>
      </c>
      <c r="F137" s="124" t="s">
        <v>263</v>
      </c>
      <c r="G137" s="125" t="s">
        <v>306</v>
      </c>
      <c r="H137" s="126" t="s">
        <v>32</v>
      </c>
      <c r="I137" s="144" t="s">
        <v>96</v>
      </c>
      <c r="J137" s="5" t="s">
        <v>34</v>
      </c>
      <c r="K137" s="5" t="s">
        <v>34</v>
      </c>
      <c r="L137" s="5" t="s">
        <v>34</v>
      </c>
      <c r="M137" s="5" t="s">
        <v>34</v>
      </c>
      <c r="N137" s="5" t="s">
        <v>34</v>
      </c>
      <c r="O137" s="5" t="s">
        <v>34</v>
      </c>
      <c r="P137" s="5" t="s">
        <v>34</v>
      </c>
      <c r="Q137" s="193">
        <v>44952</v>
      </c>
      <c r="R137" s="193" t="s">
        <v>49</v>
      </c>
      <c r="S137" s="224" t="s">
        <v>50</v>
      </c>
    </row>
    <row r="138" spans="1:19" s="156" customFormat="1">
      <c r="A138" s="324" t="s">
        <v>25</v>
      </c>
      <c r="B138" s="6" t="s">
        <v>26</v>
      </c>
      <c r="C138" s="126" t="s">
        <v>27</v>
      </c>
      <c r="D138" s="124" t="s">
        <v>307</v>
      </c>
      <c r="E138" s="124" t="s">
        <v>167</v>
      </c>
      <c r="F138" s="124" t="s">
        <v>263</v>
      </c>
      <c r="G138" s="125" t="s">
        <v>308</v>
      </c>
      <c r="H138" s="126" t="s">
        <v>32</v>
      </c>
      <c r="I138" s="144" t="s">
        <v>96</v>
      </c>
      <c r="J138" s="5" t="s">
        <v>34</v>
      </c>
      <c r="K138" s="5" t="s">
        <v>34</v>
      </c>
      <c r="L138" s="5" t="s">
        <v>34</v>
      </c>
      <c r="M138" s="5" t="s">
        <v>34</v>
      </c>
      <c r="N138" s="5" t="s">
        <v>34</v>
      </c>
      <c r="O138" s="5" t="s">
        <v>34</v>
      </c>
      <c r="P138" s="5" t="s">
        <v>34</v>
      </c>
      <c r="Q138" s="193">
        <v>44952</v>
      </c>
      <c r="R138" s="193" t="s">
        <v>49</v>
      </c>
      <c r="S138" s="224" t="s">
        <v>50</v>
      </c>
    </row>
    <row r="139" spans="1:19" s="156" customFormat="1">
      <c r="A139" s="324" t="s">
        <v>25</v>
      </c>
      <c r="B139" s="6" t="s">
        <v>26</v>
      </c>
      <c r="C139" s="126" t="s">
        <v>27</v>
      </c>
      <c r="D139" s="124" t="s">
        <v>309</v>
      </c>
      <c r="E139" s="124" t="s">
        <v>167</v>
      </c>
      <c r="F139" s="124" t="s">
        <v>30</v>
      </c>
      <c r="G139" s="125" t="s">
        <v>310</v>
      </c>
      <c r="H139" s="126" t="s">
        <v>40</v>
      </c>
      <c r="I139" s="144" t="s">
        <v>96</v>
      </c>
      <c r="J139" s="5" t="s">
        <v>34</v>
      </c>
      <c r="K139" s="5" t="s">
        <v>34</v>
      </c>
      <c r="L139" s="5" t="s">
        <v>34</v>
      </c>
      <c r="M139" s="5" t="s">
        <v>34</v>
      </c>
      <c r="N139" s="5" t="s">
        <v>34</v>
      </c>
      <c r="O139" s="5" t="s">
        <v>34</v>
      </c>
      <c r="P139" s="5" t="s">
        <v>34</v>
      </c>
      <c r="Q139" s="193">
        <v>44952</v>
      </c>
      <c r="R139" s="193" t="s">
        <v>49</v>
      </c>
      <c r="S139" s="224" t="s">
        <v>50</v>
      </c>
    </row>
    <row r="140" spans="1:19" s="156" customFormat="1">
      <c r="A140" s="324" t="s">
        <v>25</v>
      </c>
      <c r="B140" s="6" t="s">
        <v>26</v>
      </c>
      <c r="C140" s="126" t="s">
        <v>27</v>
      </c>
      <c r="D140" s="124" t="s">
        <v>311</v>
      </c>
      <c r="E140" s="124" t="s">
        <v>167</v>
      </c>
      <c r="F140" s="124" t="s">
        <v>168</v>
      </c>
      <c r="G140" s="125" t="s">
        <v>312</v>
      </c>
      <c r="H140" s="126" t="s">
        <v>40</v>
      </c>
      <c r="I140" s="144" t="s">
        <v>96</v>
      </c>
      <c r="J140" s="5" t="s">
        <v>34</v>
      </c>
      <c r="K140" s="5" t="s">
        <v>34</v>
      </c>
      <c r="L140" s="5" t="s">
        <v>34</v>
      </c>
      <c r="M140" s="5" t="s">
        <v>34</v>
      </c>
      <c r="N140" s="5" t="s">
        <v>34</v>
      </c>
      <c r="O140" s="5" t="s">
        <v>34</v>
      </c>
      <c r="P140" s="5" t="s">
        <v>34</v>
      </c>
      <c r="Q140" s="193">
        <v>44952</v>
      </c>
      <c r="R140" s="193" t="s">
        <v>49</v>
      </c>
      <c r="S140" s="224" t="s">
        <v>50</v>
      </c>
    </row>
    <row r="141" spans="1:19" s="156" customFormat="1">
      <c r="A141" s="324" t="s">
        <v>25</v>
      </c>
      <c r="B141" s="6" t="s">
        <v>26</v>
      </c>
      <c r="C141" s="126" t="s">
        <v>27</v>
      </c>
      <c r="D141" s="124" t="s">
        <v>313</v>
      </c>
      <c r="E141" s="124" t="s">
        <v>167</v>
      </c>
      <c r="F141" s="124" t="s">
        <v>168</v>
      </c>
      <c r="G141" s="125" t="s">
        <v>314</v>
      </c>
      <c r="H141" s="126" t="s">
        <v>40</v>
      </c>
      <c r="I141" s="144" t="s">
        <v>96</v>
      </c>
      <c r="J141" s="5" t="s">
        <v>34</v>
      </c>
      <c r="K141" s="5" t="s">
        <v>34</v>
      </c>
      <c r="L141" s="5" t="s">
        <v>34</v>
      </c>
      <c r="M141" s="5" t="s">
        <v>34</v>
      </c>
      <c r="N141" s="5" t="s">
        <v>34</v>
      </c>
      <c r="O141" s="5" t="s">
        <v>34</v>
      </c>
      <c r="P141" s="5" t="s">
        <v>34</v>
      </c>
      <c r="Q141" s="193">
        <v>44952</v>
      </c>
      <c r="R141" s="193" t="s">
        <v>49</v>
      </c>
      <c r="S141" s="224" t="s">
        <v>50</v>
      </c>
    </row>
    <row r="142" spans="1:19" s="156" customFormat="1" hidden="1">
      <c r="A142" s="324" t="s">
        <v>25</v>
      </c>
      <c r="B142" s="6" t="s">
        <v>26</v>
      </c>
      <c r="C142" s="126" t="s">
        <v>27</v>
      </c>
      <c r="D142" s="124" t="s">
        <v>315</v>
      </c>
      <c r="E142" s="124" t="s">
        <v>167</v>
      </c>
      <c r="F142" s="124" t="s">
        <v>30</v>
      </c>
      <c r="G142" s="125" t="s">
        <v>316</v>
      </c>
      <c r="H142" s="126" t="s">
        <v>32</v>
      </c>
      <c r="I142" s="144" t="s">
        <v>96</v>
      </c>
      <c r="J142" s="5" t="s">
        <v>34</v>
      </c>
      <c r="K142" s="5" t="s">
        <v>34</v>
      </c>
      <c r="L142" s="5" t="s">
        <v>34</v>
      </c>
      <c r="M142" s="5" t="s">
        <v>34</v>
      </c>
      <c r="N142" s="5" t="s">
        <v>34</v>
      </c>
      <c r="O142" s="5" t="s">
        <v>34</v>
      </c>
      <c r="P142" s="5" t="s">
        <v>34</v>
      </c>
      <c r="Q142" s="193"/>
      <c r="R142" s="193"/>
      <c r="S142" s="224" t="s">
        <v>317</v>
      </c>
    </row>
    <row r="143" spans="1:19" s="156" customFormat="1" hidden="1">
      <c r="A143" s="324" t="s">
        <v>25</v>
      </c>
      <c r="B143" s="6"/>
      <c r="C143" s="126" t="s">
        <v>27</v>
      </c>
      <c r="D143" s="124" t="s">
        <v>318</v>
      </c>
      <c r="E143" s="124" t="s">
        <v>167</v>
      </c>
      <c r="F143" s="227" t="s">
        <v>30</v>
      </c>
      <c r="G143" s="125" t="s">
        <v>319</v>
      </c>
      <c r="H143" s="126" t="s">
        <v>40</v>
      </c>
      <c r="I143" s="144" t="s">
        <v>96</v>
      </c>
      <c r="J143" s="5" t="s">
        <v>34</v>
      </c>
      <c r="K143" s="5" t="s">
        <v>34</v>
      </c>
      <c r="L143" s="5" t="s">
        <v>34</v>
      </c>
      <c r="M143" s="5" t="s">
        <v>34</v>
      </c>
      <c r="N143" s="5" t="s">
        <v>34</v>
      </c>
      <c r="O143" s="5" t="s">
        <v>34</v>
      </c>
      <c r="P143" s="286" t="s">
        <v>216</v>
      </c>
      <c r="Q143" s="193"/>
      <c r="R143" s="193"/>
      <c r="S143" s="224" t="s">
        <v>320</v>
      </c>
    </row>
    <row r="144" spans="1:19">
      <c r="A144" s="303" t="s">
        <v>25</v>
      </c>
      <c r="B144" s="6" t="s">
        <v>26</v>
      </c>
      <c r="C144" s="6" t="s">
        <v>105</v>
      </c>
      <c r="D144" s="7" t="s">
        <v>321</v>
      </c>
      <c r="E144" s="7" t="s">
        <v>167</v>
      </c>
      <c r="F144" s="7" t="s">
        <v>168</v>
      </c>
      <c r="G144" s="125" t="s">
        <v>252</v>
      </c>
      <c r="H144" s="6" t="s">
        <v>32</v>
      </c>
      <c r="I144" s="9" t="s">
        <v>170</v>
      </c>
      <c r="J144" s="5" t="s">
        <v>34</v>
      </c>
      <c r="K144" s="5" t="s">
        <v>34</v>
      </c>
      <c r="L144" s="5" t="s">
        <v>34</v>
      </c>
      <c r="M144" s="5" t="s">
        <v>34</v>
      </c>
      <c r="N144" s="5" t="s">
        <v>34</v>
      </c>
      <c r="O144" s="5" t="s">
        <v>34</v>
      </c>
      <c r="P144" s="5" t="s">
        <v>34</v>
      </c>
      <c r="Q144" s="193">
        <v>44903</v>
      </c>
      <c r="R144" s="222" t="s">
        <v>157</v>
      </c>
      <c r="S144" s="11" t="s">
        <v>50</v>
      </c>
    </row>
    <row r="145" spans="1:19">
      <c r="A145" s="303" t="s">
        <v>25</v>
      </c>
      <c r="B145" s="6" t="s">
        <v>26</v>
      </c>
      <c r="C145" s="6" t="s">
        <v>105</v>
      </c>
      <c r="D145" s="7" t="s">
        <v>322</v>
      </c>
      <c r="E145" s="7" t="s">
        <v>167</v>
      </c>
      <c r="F145" s="7" t="s">
        <v>168</v>
      </c>
      <c r="G145" s="125" t="s">
        <v>254</v>
      </c>
      <c r="H145" s="6" t="s">
        <v>32</v>
      </c>
      <c r="I145" s="9" t="s">
        <v>170</v>
      </c>
      <c r="J145" s="5" t="s">
        <v>34</v>
      </c>
      <c r="K145" s="5" t="s">
        <v>34</v>
      </c>
      <c r="L145" s="5" t="s">
        <v>34</v>
      </c>
      <c r="M145" s="5" t="s">
        <v>34</v>
      </c>
      <c r="N145" s="5" t="s">
        <v>34</v>
      </c>
      <c r="O145" s="5" t="s">
        <v>34</v>
      </c>
      <c r="P145" s="5" t="s">
        <v>34</v>
      </c>
      <c r="Q145" s="193">
        <v>44903</v>
      </c>
      <c r="R145" s="222" t="s">
        <v>157</v>
      </c>
      <c r="S145" s="11" t="s">
        <v>50</v>
      </c>
    </row>
    <row r="146" spans="1:19" ht="26.1">
      <c r="A146" s="303" t="s">
        <v>25</v>
      </c>
      <c r="B146" s="6" t="s">
        <v>26</v>
      </c>
      <c r="C146" s="6" t="s">
        <v>105</v>
      </c>
      <c r="D146" s="7" t="s">
        <v>323</v>
      </c>
      <c r="E146" s="7" t="s">
        <v>167</v>
      </c>
      <c r="F146" s="7" t="s">
        <v>168</v>
      </c>
      <c r="G146" s="125" t="s">
        <v>256</v>
      </c>
      <c r="H146" s="6" t="s">
        <v>32</v>
      </c>
      <c r="I146" s="9" t="s">
        <v>170</v>
      </c>
      <c r="J146" s="5" t="s">
        <v>34</v>
      </c>
      <c r="K146" s="5" t="s">
        <v>34</v>
      </c>
      <c r="L146" s="5" t="s">
        <v>34</v>
      </c>
      <c r="M146" s="5" t="s">
        <v>34</v>
      </c>
      <c r="N146" s="5" t="s">
        <v>34</v>
      </c>
      <c r="O146" s="5" t="s">
        <v>34</v>
      </c>
      <c r="P146" s="5" t="s">
        <v>34</v>
      </c>
      <c r="Q146" s="193">
        <v>44903</v>
      </c>
      <c r="R146" s="222" t="s">
        <v>157</v>
      </c>
      <c r="S146" s="11" t="s">
        <v>50</v>
      </c>
    </row>
    <row r="147" spans="1:19">
      <c r="A147" s="303" t="s">
        <v>25</v>
      </c>
      <c r="B147" s="6" t="s">
        <v>26</v>
      </c>
      <c r="C147" s="6" t="s">
        <v>105</v>
      </c>
      <c r="D147" s="7" t="s">
        <v>324</v>
      </c>
      <c r="E147" s="7" t="s">
        <v>167</v>
      </c>
      <c r="F147" s="7" t="s">
        <v>168</v>
      </c>
      <c r="G147" s="125" t="s">
        <v>260</v>
      </c>
      <c r="H147" s="6" t="s">
        <v>32</v>
      </c>
      <c r="I147" s="9" t="s">
        <v>170</v>
      </c>
      <c r="J147" s="5" t="s">
        <v>34</v>
      </c>
      <c r="K147" s="5" t="s">
        <v>34</v>
      </c>
      <c r="L147" s="5" t="s">
        <v>34</v>
      </c>
      <c r="M147" s="5" t="s">
        <v>34</v>
      </c>
      <c r="N147" s="5" t="s">
        <v>34</v>
      </c>
      <c r="O147" s="5" t="s">
        <v>34</v>
      </c>
      <c r="P147" s="5" t="s">
        <v>34</v>
      </c>
      <c r="Q147" s="193">
        <v>44903</v>
      </c>
      <c r="R147" s="222" t="s">
        <v>157</v>
      </c>
      <c r="S147" s="11" t="s">
        <v>50</v>
      </c>
    </row>
    <row r="148" spans="1:19">
      <c r="A148" s="303" t="s">
        <v>25</v>
      </c>
      <c r="B148" s="6" t="s">
        <v>26</v>
      </c>
      <c r="C148" s="6" t="s">
        <v>105</v>
      </c>
      <c r="D148" s="7" t="s">
        <v>325</v>
      </c>
      <c r="E148" s="7" t="s">
        <v>167</v>
      </c>
      <c r="F148" s="7" t="s">
        <v>168</v>
      </c>
      <c r="G148" s="125" t="s">
        <v>215</v>
      </c>
      <c r="H148" s="6" t="s">
        <v>32</v>
      </c>
      <c r="I148" s="9" t="s">
        <v>170</v>
      </c>
      <c r="J148" s="5" t="s">
        <v>34</v>
      </c>
      <c r="K148" s="5" t="s">
        <v>34</v>
      </c>
      <c r="L148" s="5" t="s">
        <v>34</v>
      </c>
      <c r="M148" s="5" t="s">
        <v>34</v>
      </c>
      <c r="N148" s="5" t="s">
        <v>34</v>
      </c>
      <c r="O148" s="5" t="s">
        <v>34</v>
      </c>
      <c r="P148" s="5" t="s">
        <v>34</v>
      </c>
      <c r="Q148" s="193">
        <v>44903</v>
      </c>
      <c r="R148" s="222" t="s">
        <v>157</v>
      </c>
      <c r="S148" s="11" t="s">
        <v>50</v>
      </c>
    </row>
    <row r="149" spans="1:19">
      <c r="A149" s="303" t="s">
        <v>25</v>
      </c>
      <c r="B149" s="6" t="s">
        <v>26</v>
      </c>
      <c r="C149" s="6" t="s">
        <v>105</v>
      </c>
      <c r="D149" s="7" t="s">
        <v>326</v>
      </c>
      <c r="E149" s="7" t="s">
        <v>167</v>
      </c>
      <c r="F149" s="7" t="s">
        <v>263</v>
      </c>
      <c r="G149" s="125" t="s">
        <v>264</v>
      </c>
      <c r="H149" s="6" t="s">
        <v>32</v>
      </c>
      <c r="I149" s="9" t="s">
        <v>170</v>
      </c>
      <c r="J149" s="5" t="s">
        <v>34</v>
      </c>
      <c r="K149" s="5" t="s">
        <v>34</v>
      </c>
      <c r="L149" s="5" t="s">
        <v>34</v>
      </c>
      <c r="M149" s="5" t="s">
        <v>34</v>
      </c>
      <c r="N149" s="5" t="s">
        <v>34</v>
      </c>
      <c r="O149" s="5" t="s">
        <v>34</v>
      </c>
      <c r="P149" s="5" t="s">
        <v>34</v>
      </c>
      <c r="Q149" s="193">
        <v>44903</v>
      </c>
      <c r="R149" s="222" t="s">
        <v>157</v>
      </c>
      <c r="S149" s="11" t="s">
        <v>50</v>
      </c>
    </row>
    <row r="150" spans="1:19">
      <c r="A150" s="303" t="s">
        <v>25</v>
      </c>
      <c r="B150" s="6" t="s">
        <v>26</v>
      </c>
      <c r="C150" s="6" t="s">
        <v>105</v>
      </c>
      <c r="D150" s="7" t="s">
        <v>327</v>
      </c>
      <c r="E150" s="7" t="s">
        <v>167</v>
      </c>
      <c r="F150" s="7" t="s">
        <v>263</v>
      </c>
      <c r="G150" s="125" t="s">
        <v>328</v>
      </c>
      <c r="H150" s="6" t="s">
        <v>32</v>
      </c>
      <c r="I150" s="9" t="s">
        <v>170</v>
      </c>
      <c r="J150" s="5" t="s">
        <v>34</v>
      </c>
      <c r="K150" s="5" t="s">
        <v>34</v>
      </c>
      <c r="L150" s="5" t="s">
        <v>34</v>
      </c>
      <c r="M150" s="5" t="s">
        <v>34</v>
      </c>
      <c r="N150" s="5" t="s">
        <v>34</v>
      </c>
      <c r="O150" s="5" t="s">
        <v>34</v>
      </c>
      <c r="P150" s="5" t="s">
        <v>34</v>
      </c>
      <c r="Q150" s="193">
        <v>44903</v>
      </c>
      <c r="R150" s="222" t="s">
        <v>157</v>
      </c>
      <c r="S150" s="11" t="s">
        <v>50</v>
      </c>
    </row>
    <row r="151" spans="1:19">
      <c r="A151" s="303" t="s">
        <v>25</v>
      </c>
      <c r="B151" s="6" t="s">
        <v>26</v>
      </c>
      <c r="C151" s="6" t="s">
        <v>105</v>
      </c>
      <c r="D151" s="7" t="s">
        <v>329</v>
      </c>
      <c r="E151" s="7" t="s">
        <v>167</v>
      </c>
      <c r="F151" s="7" t="s">
        <v>263</v>
      </c>
      <c r="G151" s="125" t="s">
        <v>274</v>
      </c>
      <c r="H151" s="6" t="s">
        <v>32</v>
      </c>
      <c r="I151" s="9" t="s">
        <v>170</v>
      </c>
      <c r="J151" s="5" t="s">
        <v>34</v>
      </c>
      <c r="K151" s="5" t="s">
        <v>34</v>
      </c>
      <c r="L151" s="5" t="s">
        <v>34</v>
      </c>
      <c r="M151" s="5" t="s">
        <v>34</v>
      </c>
      <c r="N151" s="5" t="s">
        <v>34</v>
      </c>
      <c r="O151" s="5" t="s">
        <v>34</v>
      </c>
      <c r="P151" s="5" t="s">
        <v>34</v>
      </c>
      <c r="Q151" s="193">
        <v>44903</v>
      </c>
      <c r="R151" s="222" t="s">
        <v>157</v>
      </c>
      <c r="S151" s="11" t="s">
        <v>50</v>
      </c>
    </row>
    <row r="152" spans="1:19" s="156" customFormat="1" hidden="1">
      <c r="A152" s="330" t="s">
        <v>25</v>
      </c>
      <c r="B152" s="214" t="s">
        <v>26</v>
      </c>
      <c r="C152" s="214" t="s">
        <v>27</v>
      </c>
      <c r="D152" s="216" t="s">
        <v>330</v>
      </c>
      <c r="E152" s="216" t="s">
        <v>167</v>
      </c>
      <c r="F152" s="216" t="s">
        <v>30</v>
      </c>
      <c r="G152" s="217" t="s">
        <v>331</v>
      </c>
      <c r="H152" s="214" t="s">
        <v>32</v>
      </c>
      <c r="I152" s="218" t="s">
        <v>96</v>
      </c>
      <c r="J152" s="18" t="s">
        <v>42</v>
      </c>
      <c r="K152" s="18" t="s">
        <v>42</v>
      </c>
      <c r="L152" s="18" t="s">
        <v>42</v>
      </c>
      <c r="M152" s="18" t="s">
        <v>42</v>
      </c>
      <c r="N152" s="18" t="s">
        <v>42</v>
      </c>
      <c r="O152" s="18" t="s">
        <v>42</v>
      </c>
      <c r="P152" s="18" t="s">
        <v>42</v>
      </c>
      <c r="Q152" s="220"/>
      <c r="R152" s="220"/>
      <c r="S152" s="260" t="s">
        <v>332</v>
      </c>
    </row>
    <row r="153" spans="1:19" s="156" customFormat="1" hidden="1">
      <c r="A153" s="303" t="s">
        <v>25</v>
      </c>
      <c r="B153" s="6" t="s">
        <v>26</v>
      </c>
      <c r="C153" s="6" t="s">
        <v>27</v>
      </c>
      <c r="D153" s="124" t="s">
        <v>333</v>
      </c>
      <c r="E153" s="7" t="s">
        <v>167</v>
      </c>
      <c r="F153" s="7" t="s">
        <v>249</v>
      </c>
      <c r="G153" s="8" t="s">
        <v>334</v>
      </c>
      <c r="H153" s="6" t="s">
        <v>32</v>
      </c>
      <c r="I153" s="9" t="s">
        <v>96</v>
      </c>
      <c r="J153" s="5" t="s">
        <v>34</v>
      </c>
      <c r="K153" s="5" t="s">
        <v>34</v>
      </c>
      <c r="L153" s="5" t="s">
        <v>34</v>
      </c>
      <c r="M153" s="5" t="s">
        <v>34</v>
      </c>
      <c r="N153" s="5" t="s">
        <v>34</v>
      </c>
      <c r="O153" s="5" t="s">
        <v>34</v>
      </c>
      <c r="P153" s="285" t="s">
        <v>335</v>
      </c>
      <c r="Q153" s="193"/>
      <c r="R153" s="193"/>
      <c r="S153" s="11" t="s">
        <v>336</v>
      </c>
    </row>
    <row r="154" spans="1:19" s="156" customFormat="1" ht="87" hidden="1">
      <c r="A154" s="323" t="s">
        <v>92</v>
      </c>
      <c r="B154" s="12" t="s">
        <v>26</v>
      </c>
      <c r="C154" s="12" t="s">
        <v>27</v>
      </c>
      <c r="D154" s="13" t="s">
        <v>337</v>
      </c>
      <c r="E154" s="13" t="s">
        <v>101</v>
      </c>
      <c r="F154" s="13" t="s">
        <v>101</v>
      </c>
      <c r="G154" s="14" t="s">
        <v>338</v>
      </c>
      <c r="H154" s="12" t="s">
        <v>32</v>
      </c>
      <c r="I154" s="15" t="s">
        <v>96</v>
      </c>
      <c r="J154" s="18" t="s">
        <v>42</v>
      </c>
      <c r="K154" s="18" t="s">
        <v>42</v>
      </c>
      <c r="L154" s="18" t="s">
        <v>42</v>
      </c>
      <c r="M154" s="18" t="s">
        <v>42</v>
      </c>
      <c r="N154" s="18" t="s">
        <v>42</v>
      </c>
      <c r="O154" s="18" t="s">
        <v>42</v>
      </c>
      <c r="P154" s="18" t="s">
        <v>42</v>
      </c>
      <c r="Q154" s="70"/>
      <c r="R154" s="222"/>
      <c r="S154" s="11" t="s">
        <v>339</v>
      </c>
    </row>
    <row r="155" spans="1:19" s="156" customFormat="1" ht="87" hidden="1">
      <c r="A155" s="323" t="s">
        <v>92</v>
      </c>
      <c r="B155" s="12" t="s">
        <v>26</v>
      </c>
      <c r="C155" s="12" t="s">
        <v>27</v>
      </c>
      <c r="D155" s="13" t="s">
        <v>340</v>
      </c>
      <c r="E155" s="13" t="s">
        <v>101</v>
      </c>
      <c r="F155" s="13" t="s">
        <v>101</v>
      </c>
      <c r="G155" s="14" t="s">
        <v>341</v>
      </c>
      <c r="H155" s="12" t="s">
        <v>32</v>
      </c>
      <c r="I155" s="15" t="s">
        <v>96</v>
      </c>
      <c r="J155" s="18" t="s">
        <v>42</v>
      </c>
      <c r="K155" s="18" t="s">
        <v>42</v>
      </c>
      <c r="L155" s="18" t="s">
        <v>42</v>
      </c>
      <c r="M155" s="18" t="s">
        <v>42</v>
      </c>
      <c r="N155" s="18" t="s">
        <v>42</v>
      </c>
      <c r="O155" s="18" t="s">
        <v>42</v>
      </c>
      <c r="P155" s="18" t="s">
        <v>42</v>
      </c>
      <c r="Q155" s="70"/>
      <c r="R155" s="222"/>
      <c r="S155" s="11" t="s">
        <v>339</v>
      </c>
    </row>
    <row r="156" spans="1:19" s="156" customFormat="1" hidden="1">
      <c r="A156" s="303" t="s">
        <v>36</v>
      </c>
      <c r="B156" s="6" t="s">
        <v>26</v>
      </c>
      <c r="C156" s="6" t="s">
        <v>27</v>
      </c>
      <c r="D156" s="196" t="s">
        <v>342</v>
      </c>
      <c r="E156" s="196" t="s">
        <v>38</v>
      </c>
      <c r="F156" s="196" t="s">
        <v>38</v>
      </c>
      <c r="G156" s="197" t="s">
        <v>123</v>
      </c>
      <c r="H156" s="205" t="s">
        <v>40</v>
      </c>
      <c r="I156" s="9" t="s">
        <v>48</v>
      </c>
      <c r="J156" s="5" t="s">
        <v>34</v>
      </c>
      <c r="K156" s="70"/>
      <c r="L156" s="70"/>
      <c r="M156" s="70"/>
      <c r="N156" s="70"/>
      <c r="O156" s="70"/>
      <c r="P156" s="70"/>
      <c r="Q156" s="190"/>
      <c r="R156" s="193"/>
      <c r="S156" s="11"/>
    </row>
    <row r="157" spans="1:19">
      <c r="A157" s="303" t="s">
        <v>36</v>
      </c>
      <c r="B157" s="6" t="s">
        <v>26</v>
      </c>
      <c r="C157" s="6" t="s">
        <v>105</v>
      </c>
      <c r="D157" s="204" t="s">
        <v>343</v>
      </c>
      <c r="E157" s="204" t="s">
        <v>38</v>
      </c>
      <c r="F157" s="204" t="s">
        <v>68</v>
      </c>
      <c r="G157" s="200" t="s">
        <v>83</v>
      </c>
      <c r="H157" s="206" t="s">
        <v>32</v>
      </c>
      <c r="I157" s="9" t="s">
        <v>48</v>
      </c>
      <c r="J157" s="5" t="s">
        <v>34</v>
      </c>
      <c r="K157" s="5" t="s">
        <v>34</v>
      </c>
      <c r="L157" s="5" t="s">
        <v>34</v>
      </c>
      <c r="M157" s="5" t="s">
        <v>34</v>
      </c>
      <c r="N157" s="5" t="s">
        <v>34</v>
      </c>
      <c r="O157" s="5" t="s">
        <v>34</v>
      </c>
      <c r="P157" s="5" t="s">
        <v>34</v>
      </c>
      <c r="Q157" s="193">
        <v>44985</v>
      </c>
      <c r="R157" s="193" t="s">
        <v>114</v>
      </c>
      <c r="S157" s="11" t="s">
        <v>50</v>
      </c>
    </row>
    <row r="158" spans="1:19" s="156" customFormat="1" hidden="1">
      <c r="A158" s="303" t="s">
        <v>36</v>
      </c>
      <c r="B158" s="6" t="s">
        <v>26</v>
      </c>
      <c r="C158" s="6" t="s">
        <v>27</v>
      </c>
      <c r="D158" s="204" t="s">
        <v>344</v>
      </c>
      <c r="E158" s="204" t="s">
        <v>38</v>
      </c>
      <c r="F158" s="204" t="s">
        <v>38</v>
      </c>
      <c r="G158" s="198" t="s">
        <v>125</v>
      </c>
      <c r="H158" s="206" t="s">
        <v>32</v>
      </c>
      <c r="I158" s="9" t="s">
        <v>48</v>
      </c>
      <c r="J158" s="5" t="s">
        <v>34</v>
      </c>
      <c r="K158" s="70"/>
      <c r="L158" s="70"/>
      <c r="M158" s="70"/>
      <c r="N158" s="70"/>
      <c r="O158" s="70"/>
      <c r="P158" s="70"/>
      <c r="Q158" s="190"/>
      <c r="R158" s="193"/>
      <c r="S158" s="11"/>
    </row>
    <row r="159" spans="1:19" s="156" customFormat="1" hidden="1">
      <c r="A159" s="303" t="s">
        <v>36</v>
      </c>
      <c r="B159" s="6" t="s">
        <v>26</v>
      </c>
      <c r="C159" s="6" t="s">
        <v>27</v>
      </c>
      <c r="D159" s="196" t="s">
        <v>345</v>
      </c>
      <c r="E159" s="196" t="s">
        <v>38</v>
      </c>
      <c r="F159" s="196" t="s">
        <v>38</v>
      </c>
      <c r="G159" s="197" t="s">
        <v>127</v>
      </c>
      <c r="H159" s="205" t="s">
        <v>32</v>
      </c>
      <c r="I159" s="9" t="s">
        <v>48</v>
      </c>
      <c r="J159" s="5" t="s">
        <v>34</v>
      </c>
      <c r="K159" s="70"/>
      <c r="L159" s="70"/>
      <c r="M159" s="70"/>
      <c r="N159" s="70"/>
      <c r="O159" s="70"/>
      <c r="P159" s="70"/>
      <c r="Q159" s="190"/>
      <c r="R159" s="193"/>
      <c r="S159" s="11"/>
    </row>
    <row r="160" spans="1:19">
      <c r="A160" s="331" t="s">
        <v>36</v>
      </c>
      <c r="B160" s="6" t="s">
        <v>26</v>
      </c>
      <c r="C160" s="6" t="s">
        <v>105</v>
      </c>
      <c r="D160" s="196" t="s">
        <v>346</v>
      </c>
      <c r="E160" s="196" t="s">
        <v>38</v>
      </c>
      <c r="F160" s="196" t="s">
        <v>68</v>
      </c>
      <c r="G160" s="199" t="s">
        <v>85</v>
      </c>
      <c r="H160" s="273" t="s">
        <v>32</v>
      </c>
      <c r="I160" s="84" t="s">
        <v>48</v>
      </c>
      <c r="J160" s="5" t="s">
        <v>34</v>
      </c>
      <c r="K160" s="5" t="s">
        <v>34</v>
      </c>
      <c r="L160" s="5" t="s">
        <v>34</v>
      </c>
      <c r="M160" s="82" t="s">
        <v>34</v>
      </c>
      <c r="N160" s="5" t="s">
        <v>34</v>
      </c>
      <c r="O160" s="5" t="s">
        <v>34</v>
      </c>
      <c r="P160" s="5" t="s">
        <v>34</v>
      </c>
      <c r="Q160" s="193">
        <v>44985</v>
      </c>
      <c r="R160" s="193" t="s">
        <v>114</v>
      </c>
      <c r="S160" s="11" t="s">
        <v>50</v>
      </c>
    </row>
    <row r="161" spans="1:19">
      <c r="A161" s="303" t="s">
        <v>36</v>
      </c>
      <c r="B161" s="6" t="s">
        <v>26</v>
      </c>
      <c r="C161" s="6" t="s">
        <v>105</v>
      </c>
      <c r="D161" s="204" t="s">
        <v>347</v>
      </c>
      <c r="E161" s="204" t="s">
        <v>38</v>
      </c>
      <c r="F161" s="204" t="s">
        <v>68</v>
      </c>
      <c r="G161" s="200" t="s">
        <v>87</v>
      </c>
      <c r="H161" s="274" t="s">
        <v>32</v>
      </c>
      <c r="I161" s="9" t="s">
        <v>48</v>
      </c>
      <c r="J161" s="83" t="s">
        <v>34</v>
      </c>
      <c r="K161" s="5" t="s">
        <v>34</v>
      </c>
      <c r="L161" s="81" t="s">
        <v>34</v>
      </c>
      <c r="M161" s="82" t="s">
        <v>34</v>
      </c>
      <c r="N161" s="82" t="s">
        <v>34</v>
      </c>
      <c r="O161" s="276" t="s">
        <v>34</v>
      </c>
      <c r="P161" s="276" t="s">
        <v>34</v>
      </c>
      <c r="Q161" s="193">
        <v>44985</v>
      </c>
      <c r="R161" s="193" t="s">
        <v>114</v>
      </c>
      <c r="S161" s="11" t="s">
        <v>50</v>
      </c>
    </row>
    <row r="162" spans="1:19">
      <c r="A162" s="303" t="s">
        <v>36</v>
      </c>
      <c r="B162" s="6" t="s">
        <v>26</v>
      </c>
      <c r="C162" s="6" t="s">
        <v>105</v>
      </c>
      <c r="D162" s="196" t="s">
        <v>348</v>
      </c>
      <c r="E162" s="196" t="s">
        <v>38</v>
      </c>
      <c r="F162" s="196" t="s">
        <v>68</v>
      </c>
      <c r="G162" s="199" t="s">
        <v>89</v>
      </c>
      <c r="H162" s="273" t="s">
        <v>32</v>
      </c>
      <c r="I162" s="9" t="s">
        <v>48</v>
      </c>
      <c r="J162" s="83" t="s">
        <v>34</v>
      </c>
      <c r="K162" s="5" t="s">
        <v>34</v>
      </c>
      <c r="L162" s="81" t="s">
        <v>34</v>
      </c>
      <c r="M162" s="82" t="s">
        <v>34</v>
      </c>
      <c r="N162" s="82" t="s">
        <v>34</v>
      </c>
      <c r="O162" s="276" t="s">
        <v>34</v>
      </c>
      <c r="P162" s="276" t="s">
        <v>34</v>
      </c>
      <c r="Q162" s="193">
        <v>44985</v>
      </c>
      <c r="R162" s="193" t="s">
        <v>114</v>
      </c>
      <c r="S162" s="11" t="s">
        <v>50</v>
      </c>
    </row>
    <row r="163" spans="1:19">
      <c r="A163" s="303" t="s">
        <v>36</v>
      </c>
      <c r="B163" s="6" t="s">
        <v>26</v>
      </c>
      <c r="C163" s="6" t="s">
        <v>105</v>
      </c>
      <c r="D163" s="204" t="s">
        <v>349</v>
      </c>
      <c r="E163" s="204" t="s">
        <v>38</v>
      </c>
      <c r="F163" s="204" t="s">
        <v>68</v>
      </c>
      <c r="G163" s="200" t="s">
        <v>91</v>
      </c>
      <c r="H163" s="206" t="s">
        <v>32</v>
      </c>
      <c r="I163" s="9" t="s">
        <v>48</v>
      </c>
      <c r="J163" s="83" t="s">
        <v>34</v>
      </c>
      <c r="K163" s="5" t="s">
        <v>34</v>
      </c>
      <c r="L163" s="81" t="s">
        <v>34</v>
      </c>
      <c r="M163" s="81" t="s">
        <v>34</v>
      </c>
      <c r="N163" s="81" t="s">
        <v>34</v>
      </c>
      <c r="O163" s="276" t="s">
        <v>34</v>
      </c>
      <c r="P163" s="276" t="s">
        <v>34</v>
      </c>
      <c r="Q163" s="193">
        <v>44985</v>
      </c>
      <c r="R163" s="193" t="s">
        <v>114</v>
      </c>
      <c r="S163" s="11" t="s">
        <v>50</v>
      </c>
    </row>
    <row r="164" spans="1:19" ht="26.1" hidden="1">
      <c r="A164" s="323" t="s">
        <v>92</v>
      </c>
      <c r="B164" s="6" t="s">
        <v>26</v>
      </c>
      <c r="C164" s="12" t="s">
        <v>111</v>
      </c>
      <c r="D164" s="13" t="s">
        <v>350</v>
      </c>
      <c r="E164" s="13" t="s">
        <v>101</v>
      </c>
      <c r="F164" s="13" t="s">
        <v>101</v>
      </c>
      <c r="G164" s="14" t="s">
        <v>351</v>
      </c>
      <c r="H164" s="12" t="s">
        <v>32</v>
      </c>
      <c r="I164" s="15" t="s">
        <v>156</v>
      </c>
      <c r="J164" s="18" t="s">
        <v>42</v>
      </c>
      <c r="K164" s="18" t="s">
        <v>42</v>
      </c>
      <c r="L164" s="18" t="s">
        <v>42</v>
      </c>
      <c r="M164" s="18" t="s">
        <v>42</v>
      </c>
      <c r="N164" s="18" t="s">
        <v>42</v>
      </c>
      <c r="O164" s="18" t="s">
        <v>42</v>
      </c>
      <c r="P164" s="18" t="s">
        <v>42</v>
      </c>
      <c r="Q164" s="193"/>
      <c r="R164" s="193"/>
      <c r="S164" s="11"/>
    </row>
    <row r="165" spans="1:19" ht="26.1" hidden="1">
      <c r="A165" s="323" t="s">
        <v>92</v>
      </c>
      <c r="B165" s="6" t="s">
        <v>26</v>
      </c>
      <c r="C165" s="12" t="s">
        <v>111</v>
      </c>
      <c r="D165" s="13" t="s">
        <v>352</v>
      </c>
      <c r="E165" s="13" t="s">
        <v>101</v>
      </c>
      <c r="F165" s="13" t="s">
        <v>101</v>
      </c>
      <c r="G165" s="14" t="s">
        <v>353</v>
      </c>
      <c r="H165" s="12" t="s">
        <v>32</v>
      </c>
      <c r="I165" s="15" t="s">
        <v>156</v>
      </c>
      <c r="J165" s="18" t="s">
        <v>42</v>
      </c>
      <c r="K165" s="18" t="s">
        <v>42</v>
      </c>
      <c r="L165" s="18" t="s">
        <v>42</v>
      </c>
      <c r="M165" s="18" t="s">
        <v>42</v>
      </c>
      <c r="N165" s="18" t="s">
        <v>42</v>
      </c>
      <c r="O165" s="18" t="s">
        <v>42</v>
      </c>
      <c r="P165" s="18" t="s">
        <v>42</v>
      </c>
      <c r="Q165" s="193"/>
      <c r="R165" s="193"/>
      <c r="S165" s="11"/>
    </row>
    <row r="166" spans="1:19">
      <c r="A166" s="303" t="s">
        <v>92</v>
      </c>
      <c r="B166" s="6" t="s">
        <v>26</v>
      </c>
      <c r="C166" s="6" t="s">
        <v>111</v>
      </c>
      <c r="D166" s="124" t="s">
        <v>354</v>
      </c>
      <c r="E166" s="7" t="s">
        <v>101</v>
      </c>
      <c r="F166" s="7" t="s">
        <v>101</v>
      </c>
      <c r="G166" s="8" t="s">
        <v>102</v>
      </c>
      <c r="H166" s="6" t="s">
        <v>32</v>
      </c>
      <c r="I166" s="9" t="s">
        <v>156</v>
      </c>
      <c r="J166" s="83" t="s">
        <v>34</v>
      </c>
      <c r="K166" s="5" t="s">
        <v>34</v>
      </c>
      <c r="L166" s="81" t="s">
        <v>34</v>
      </c>
      <c r="M166" s="81" t="s">
        <v>34</v>
      </c>
      <c r="N166" s="81" t="s">
        <v>34</v>
      </c>
      <c r="O166" s="276" t="s">
        <v>34</v>
      </c>
      <c r="P166" s="276" t="s">
        <v>34</v>
      </c>
      <c r="Q166" s="191">
        <v>45015</v>
      </c>
      <c r="R166" s="193" t="s">
        <v>35</v>
      </c>
      <c r="S166" s="11" t="s">
        <v>50</v>
      </c>
    </row>
    <row r="167" spans="1:19">
      <c r="A167" s="303" t="s">
        <v>92</v>
      </c>
      <c r="B167" s="6" t="s">
        <v>26</v>
      </c>
      <c r="C167" s="6" t="s">
        <v>111</v>
      </c>
      <c r="D167" s="124" t="s">
        <v>355</v>
      </c>
      <c r="E167" s="7" t="s">
        <v>101</v>
      </c>
      <c r="F167" s="7" t="s">
        <v>101</v>
      </c>
      <c r="G167" s="8" t="s">
        <v>356</v>
      </c>
      <c r="H167" s="6" t="s">
        <v>32</v>
      </c>
      <c r="I167" s="9" t="s">
        <v>156</v>
      </c>
      <c r="J167" s="83" t="s">
        <v>34</v>
      </c>
      <c r="K167" s="5" t="s">
        <v>34</v>
      </c>
      <c r="L167" s="81" t="s">
        <v>34</v>
      </c>
      <c r="M167" s="81" t="s">
        <v>34</v>
      </c>
      <c r="N167" s="81" t="s">
        <v>34</v>
      </c>
      <c r="O167" s="276" t="s">
        <v>34</v>
      </c>
      <c r="P167" s="276" t="s">
        <v>34</v>
      </c>
      <c r="Q167" s="191">
        <v>45015</v>
      </c>
      <c r="R167" s="193" t="s">
        <v>35</v>
      </c>
      <c r="S167" s="11" t="s">
        <v>50</v>
      </c>
    </row>
    <row r="168" spans="1:19">
      <c r="A168" s="303" t="s">
        <v>92</v>
      </c>
      <c r="B168" s="6" t="s">
        <v>26</v>
      </c>
      <c r="C168" s="6" t="s">
        <v>111</v>
      </c>
      <c r="D168" s="124" t="s">
        <v>357</v>
      </c>
      <c r="E168" s="7" t="s">
        <v>101</v>
      </c>
      <c r="F168" s="7" t="s">
        <v>101</v>
      </c>
      <c r="G168" s="8" t="s">
        <v>104</v>
      </c>
      <c r="H168" s="6" t="s">
        <v>32</v>
      </c>
      <c r="I168" s="9" t="s">
        <v>156</v>
      </c>
      <c r="J168" s="83" t="s">
        <v>34</v>
      </c>
      <c r="K168" s="5" t="s">
        <v>34</v>
      </c>
      <c r="L168" s="81" t="s">
        <v>34</v>
      </c>
      <c r="M168" s="81" t="s">
        <v>34</v>
      </c>
      <c r="N168" s="81" t="s">
        <v>34</v>
      </c>
      <c r="O168" s="276" t="s">
        <v>34</v>
      </c>
      <c r="P168" s="276" t="s">
        <v>34</v>
      </c>
      <c r="Q168" s="191">
        <v>45015</v>
      </c>
      <c r="R168" s="193" t="s">
        <v>35</v>
      </c>
      <c r="S168" s="11" t="s">
        <v>50</v>
      </c>
    </row>
    <row r="169" spans="1:19">
      <c r="A169" s="303" t="s">
        <v>92</v>
      </c>
      <c r="B169" s="6" t="s">
        <v>26</v>
      </c>
      <c r="C169" s="6" t="s">
        <v>111</v>
      </c>
      <c r="D169" s="124" t="s">
        <v>358</v>
      </c>
      <c r="E169" s="7" t="s">
        <v>101</v>
      </c>
      <c r="F169" s="7" t="s">
        <v>101</v>
      </c>
      <c r="G169" s="8" t="s">
        <v>109</v>
      </c>
      <c r="H169" s="6" t="s">
        <v>32</v>
      </c>
      <c r="I169" s="9" t="s">
        <v>156</v>
      </c>
      <c r="J169" s="83" t="s">
        <v>34</v>
      </c>
      <c r="K169" s="5" t="s">
        <v>34</v>
      </c>
      <c r="L169" s="81" t="s">
        <v>34</v>
      </c>
      <c r="M169" s="81" t="s">
        <v>34</v>
      </c>
      <c r="N169" s="81" t="s">
        <v>34</v>
      </c>
      <c r="O169" s="276" t="s">
        <v>34</v>
      </c>
      <c r="P169" s="276" t="s">
        <v>34</v>
      </c>
      <c r="Q169" s="191">
        <v>45015</v>
      </c>
      <c r="R169" s="193" t="s">
        <v>35</v>
      </c>
      <c r="S169" s="11" t="s">
        <v>50</v>
      </c>
    </row>
    <row r="170" spans="1:19">
      <c r="A170" s="303" t="s">
        <v>92</v>
      </c>
      <c r="B170" s="6" t="s">
        <v>26</v>
      </c>
      <c r="C170" s="6" t="s">
        <v>111</v>
      </c>
      <c r="D170" s="124" t="s">
        <v>359</v>
      </c>
      <c r="E170" s="7" t="s">
        <v>101</v>
      </c>
      <c r="F170" s="7" t="s">
        <v>101</v>
      </c>
      <c r="G170" s="8" t="s">
        <v>338</v>
      </c>
      <c r="H170" s="6" t="s">
        <v>32</v>
      </c>
      <c r="I170" s="9" t="s">
        <v>156</v>
      </c>
      <c r="J170" s="83" t="s">
        <v>34</v>
      </c>
      <c r="K170" s="5" t="s">
        <v>34</v>
      </c>
      <c r="L170" s="81" t="s">
        <v>34</v>
      </c>
      <c r="M170" s="81" t="s">
        <v>34</v>
      </c>
      <c r="N170" s="81" t="s">
        <v>34</v>
      </c>
      <c r="O170" s="276" t="s">
        <v>34</v>
      </c>
      <c r="P170" s="276" t="s">
        <v>34</v>
      </c>
      <c r="Q170" s="191">
        <v>45015</v>
      </c>
      <c r="R170" s="193" t="s">
        <v>35</v>
      </c>
      <c r="S170" s="11" t="s">
        <v>50</v>
      </c>
    </row>
    <row r="171" spans="1:19" ht="26.1">
      <c r="A171" s="303" t="s">
        <v>92</v>
      </c>
      <c r="B171" s="6" t="s">
        <v>26</v>
      </c>
      <c r="C171" s="6" t="s">
        <v>111</v>
      </c>
      <c r="D171" s="124" t="s">
        <v>360</v>
      </c>
      <c r="E171" s="7" t="s">
        <v>101</v>
      </c>
      <c r="F171" s="7" t="s">
        <v>101</v>
      </c>
      <c r="G171" s="8" t="s">
        <v>361</v>
      </c>
      <c r="H171" s="6" t="s">
        <v>32</v>
      </c>
      <c r="I171" s="9" t="s">
        <v>156</v>
      </c>
      <c r="J171" s="83" t="s">
        <v>34</v>
      </c>
      <c r="K171" s="5" t="s">
        <v>34</v>
      </c>
      <c r="L171" s="81" t="s">
        <v>34</v>
      </c>
      <c r="M171" s="81" t="s">
        <v>34</v>
      </c>
      <c r="N171" s="81" t="s">
        <v>34</v>
      </c>
      <c r="O171" s="276" t="s">
        <v>34</v>
      </c>
      <c r="P171" s="276" t="s">
        <v>34</v>
      </c>
      <c r="Q171" s="191">
        <v>45015</v>
      </c>
      <c r="R171" s="193" t="s">
        <v>35</v>
      </c>
      <c r="S171" s="11" t="s">
        <v>50</v>
      </c>
    </row>
    <row r="172" spans="1:19" ht="26.1">
      <c r="A172" s="303" t="s">
        <v>92</v>
      </c>
      <c r="B172" s="6" t="s">
        <v>26</v>
      </c>
      <c r="C172" s="6" t="s">
        <v>111</v>
      </c>
      <c r="D172" s="124" t="s">
        <v>362</v>
      </c>
      <c r="E172" s="7" t="s">
        <v>94</v>
      </c>
      <c r="F172" s="7" t="s">
        <v>94</v>
      </c>
      <c r="G172" s="8" t="s">
        <v>363</v>
      </c>
      <c r="H172" s="6" t="s">
        <v>40</v>
      </c>
      <c r="I172" s="9" t="s">
        <v>156</v>
      </c>
      <c r="J172" s="83" t="s">
        <v>34</v>
      </c>
      <c r="K172" s="5" t="s">
        <v>34</v>
      </c>
      <c r="L172" s="81" t="s">
        <v>34</v>
      </c>
      <c r="M172" s="81" t="s">
        <v>34</v>
      </c>
      <c r="N172" s="81" t="s">
        <v>34</v>
      </c>
      <c r="O172" s="276" t="s">
        <v>34</v>
      </c>
      <c r="P172" s="276" t="s">
        <v>34</v>
      </c>
      <c r="Q172" s="191">
        <v>45015</v>
      </c>
      <c r="R172" s="193" t="s">
        <v>35</v>
      </c>
      <c r="S172" s="11" t="s">
        <v>50</v>
      </c>
    </row>
    <row r="173" spans="1:19">
      <c r="A173" s="303" t="s">
        <v>25</v>
      </c>
      <c r="B173" s="6" t="s">
        <v>26</v>
      </c>
      <c r="C173" s="6" t="s">
        <v>111</v>
      </c>
      <c r="D173" s="124" t="s">
        <v>364</v>
      </c>
      <c r="E173" s="7" t="s">
        <v>167</v>
      </c>
      <c r="F173" s="7" t="s">
        <v>168</v>
      </c>
      <c r="G173" s="8" t="s">
        <v>252</v>
      </c>
      <c r="H173" s="6" t="s">
        <v>32</v>
      </c>
      <c r="I173" s="9" t="s">
        <v>163</v>
      </c>
      <c r="J173" s="83" t="s">
        <v>34</v>
      </c>
      <c r="K173" s="5" t="s">
        <v>34</v>
      </c>
      <c r="L173" s="81" t="s">
        <v>34</v>
      </c>
      <c r="M173" s="81" t="s">
        <v>34</v>
      </c>
      <c r="N173" s="81" t="s">
        <v>34</v>
      </c>
      <c r="O173" s="276" t="s">
        <v>34</v>
      </c>
      <c r="P173" s="5" t="s">
        <v>34</v>
      </c>
      <c r="Q173" s="193">
        <v>44985</v>
      </c>
      <c r="R173" s="193" t="s">
        <v>114</v>
      </c>
      <c r="S173" s="11" t="s">
        <v>50</v>
      </c>
    </row>
    <row r="174" spans="1:19">
      <c r="A174" s="303" t="s">
        <v>25</v>
      </c>
      <c r="B174" s="6" t="s">
        <v>26</v>
      </c>
      <c r="C174" s="6" t="s">
        <v>111</v>
      </c>
      <c r="D174" s="124" t="s">
        <v>365</v>
      </c>
      <c r="E174" s="7" t="s">
        <v>167</v>
      </c>
      <c r="F174" s="7" t="s">
        <v>168</v>
      </c>
      <c r="G174" s="8" t="s">
        <v>254</v>
      </c>
      <c r="H174" s="6" t="s">
        <v>32</v>
      </c>
      <c r="I174" s="9" t="s">
        <v>163</v>
      </c>
      <c r="J174" s="83" t="s">
        <v>34</v>
      </c>
      <c r="K174" s="5" t="s">
        <v>34</v>
      </c>
      <c r="L174" s="81" t="s">
        <v>34</v>
      </c>
      <c r="M174" s="81" t="s">
        <v>34</v>
      </c>
      <c r="N174" s="81" t="s">
        <v>34</v>
      </c>
      <c r="O174" s="276" t="s">
        <v>34</v>
      </c>
      <c r="P174" s="5" t="s">
        <v>34</v>
      </c>
      <c r="Q174" s="193">
        <v>44985</v>
      </c>
      <c r="R174" s="193" t="s">
        <v>114</v>
      </c>
      <c r="S174" s="11" t="s">
        <v>50</v>
      </c>
    </row>
    <row r="175" spans="1:19" ht="26.1">
      <c r="A175" s="303" t="s">
        <v>25</v>
      </c>
      <c r="B175" s="6" t="s">
        <v>26</v>
      </c>
      <c r="C175" s="6" t="s">
        <v>111</v>
      </c>
      <c r="D175" s="124" t="s">
        <v>366</v>
      </c>
      <c r="E175" s="7" t="s">
        <v>167</v>
      </c>
      <c r="F175" s="7" t="s">
        <v>168</v>
      </c>
      <c r="G175" s="8" t="s">
        <v>256</v>
      </c>
      <c r="H175" s="6" t="s">
        <v>32</v>
      </c>
      <c r="I175" s="9" t="s">
        <v>163</v>
      </c>
      <c r="J175" s="83" t="s">
        <v>34</v>
      </c>
      <c r="K175" s="5" t="s">
        <v>34</v>
      </c>
      <c r="L175" s="81" t="s">
        <v>34</v>
      </c>
      <c r="M175" s="81" t="s">
        <v>34</v>
      </c>
      <c r="N175" s="81" t="s">
        <v>34</v>
      </c>
      <c r="O175" s="5" t="s">
        <v>34</v>
      </c>
      <c r="P175" s="5" t="s">
        <v>34</v>
      </c>
      <c r="Q175" s="193">
        <v>44985</v>
      </c>
      <c r="R175" s="193" t="s">
        <v>114</v>
      </c>
      <c r="S175" s="11" t="s">
        <v>50</v>
      </c>
    </row>
    <row r="176" spans="1:19" s="156" customFormat="1">
      <c r="A176" s="303" t="s">
        <v>25</v>
      </c>
      <c r="B176" s="6" t="s">
        <v>26</v>
      </c>
      <c r="C176" s="6" t="s">
        <v>111</v>
      </c>
      <c r="D176" s="124" t="s">
        <v>367</v>
      </c>
      <c r="E176" s="7" t="s">
        <v>167</v>
      </c>
      <c r="F176" s="7" t="s">
        <v>168</v>
      </c>
      <c r="G176" s="8" t="s">
        <v>260</v>
      </c>
      <c r="H176" s="6" t="s">
        <v>32</v>
      </c>
      <c r="I176" s="9" t="s">
        <v>163</v>
      </c>
      <c r="J176" s="83" t="s">
        <v>34</v>
      </c>
      <c r="K176" s="5" t="s">
        <v>34</v>
      </c>
      <c r="L176" s="81" t="s">
        <v>34</v>
      </c>
      <c r="M176" s="81" t="s">
        <v>34</v>
      </c>
      <c r="N176" s="81" t="s">
        <v>34</v>
      </c>
      <c r="O176" s="5" t="s">
        <v>34</v>
      </c>
      <c r="P176" s="5" t="s">
        <v>34</v>
      </c>
      <c r="Q176" s="193">
        <v>44985</v>
      </c>
      <c r="R176" s="193" t="s">
        <v>114</v>
      </c>
      <c r="S176" s="11" t="s">
        <v>50</v>
      </c>
    </row>
    <row r="177" spans="1:19">
      <c r="A177" s="303" t="s">
        <v>25</v>
      </c>
      <c r="B177" s="6" t="s">
        <v>26</v>
      </c>
      <c r="C177" s="6" t="s">
        <v>111</v>
      </c>
      <c r="D177" s="124" t="s">
        <v>368</v>
      </c>
      <c r="E177" s="7" t="s">
        <v>167</v>
      </c>
      <c r="F177" s="7" t="s">
        <v>263</v>
      </c>
      <c r="G177" s="8" t="s">
        <v>264</v>
      </c>
      <c r="H177" s="6" t="s">
        <v>32</v>
      </c>
      <c r="I177" s="9" t="s">
        <v>163</v>
      </c>
      <c r="J177" s="83" t="s">
        <v>34</v>
      </c>
      <c r="K177" s="5" t="s">
        <v>34</v>
      </c>
      <c r="L177" s="81" t="s">
        <v>34</v>
      </c>
      <c r="M177" s="81" t="s">
        <v>34</v>
      </c>
      <c r="N177" s="81" t="s">
        <v>34</v>
      </c>
      <c r="O177" s="276" t="s">
        <v>34</v>
      </c>
      <c r="P177" s="5" t="s">
        <v>34</v>
      </c>
      <c r="Q177" s="193">
        <v>44985</v>
      </c>
      <c r="R177" s="193" t="s">
        <v>114</v>
      </c>
      <c r="S177" s="11" t="s">
        <v>50</v>
      </c>
    </row>
    <row r="178" spans="1:19">
      <c r="A178" s="303" t="s">
        <v>25</v>
      </c>
      <c r="B178" s="6" t="s">
        <v>26</v>
      </c>
      <c r="C178" s="6" t="s">
        <v>111</v>
      </c>
      <c r="D178" s="124" t="s">
        <v>369</v>
      </c>
      <c r="E178" s="7" t="s">
        <v>167</v>
      </c>
      <c r="F178" s="7" t="s">
        <v>263</v>
      </c>
      <c r="G178" s="8" t="s">
        <v>328</v>
      </c>
      <c r="H178" s="6" t="s">
        <v>32</v>
      </c>
      <c r="I178" s="9" t="s">
        <v>163</v>
      </c>
      <c r="J178" s="83" t="s">
        <v>34</v>
      </c>
      <c r="K178" s="5" t="s">
        <v>34</v>
      </c>
      <c r="L178" s="81" t="s">
        <v>34</v>
      </c>
      <c r="M178" s="81" t="s">
        <v>34</v>
      </c>
      <c r="N178" s="81" t="s">
        <v>34</v>
      </c>
      <c r="O178" s="276" t="s">
        <v>34</v>
      </c>
      <c r="P178" s="5" t="s">
        <v>34</v>
      </c>
      <c r="Q178" s="193">
        <v>44985</v>
      </c>
      <c r="R178" s="193" t="s">
        <v>114</v>
      </c>
      <c r="S178" s="11" t="s">
        <v>50</v>
      </c>
    </row>
    <row r="179" spans="1:19">
      <c r="A179" s="303" t="s">
        <v>25</v>
      </c>
      <c r="B179" s="6" t="s">
        <v>26</v>
      </c>
      <c r="C179" s="6" t="s">
        <v>111</v>
      </c>
      <c r="D179" s="124" t="s">
        <v>370</v>
      </c>
      <c r="E179" s="7" t="s">
        <v>167</v>
      </c>
      <c r="F179" s="7" t="s">
        <v>263</v>
      </c>
      <c r="G179" s="8" t="s">
        <v>274</v>
      </c>
      <c r="H179" s="6" t="s">
        <v>32</v>
      </c>
      <c r="I179" s="9" t="s">
        <v>163</v>
      </c>
      <c r="J179" s="83" t="s">
        <v>34</v>
      </c>
      <c r="K179" s="5" t="s">
        <v>34</v>
      </c>
      <c r="L179" s="81" t="s">
        <v>34</v>
      </c>
      <c r="M179" s="81" t="s">
        <v>34</v>
      </c>
      <c r="N179" s="81" t="s">
        <v>34</v>
      </c>
      <c r="O179" s="276" t="s">
        <v>34</v>
      </c>
      <c r="P179" s="5" t="s">
        <v>34</v>
      </c>
      <c r="Q179" s="193">
        <v>44985</v>
      </c>
      <c r="R179" s="193" t="s">
        <v>114</v>
      </c>
      <c r="S179" s="11" t="s">
        <v>50</v>
      </c>
    </row>
    <row r="180" spans="1:19" hidden="1">
      <c r="A180" s="303" t="s">
        <v>36</v>
      </c>
      <c r="B180" s="6" t="s">
        <v>26</v>
      </c>
      <c r="C180" s="6" t="s">
        <v>27</v>
      </c>
      <c r="D180" s="204" t="s">
        <v>371</v>
      </c>
      <c r="E180" s="204" t="s">
        <v>38</v>
      </c>
      <c r="F180" s="204" t="s">
        <v>38</v>
      </c>
      <c r="G180" s="198" t="s">
        <v>131</v>
      </c>
      <c r="H180" s="206" t="s">
        <v>32</v>
      </c>
      <c r="I180" s="9" t="s">
        <v>48</v>
      </c>
      <c r="J180" s="83" t="s">
        <v>34</v>
      </c>
      <c r="K180" s="70"/>
      <c r="L180" s="318"/>
      <c r="M180" s="318"/>
      <c r="N180" s="318"/>
      <c r="O180" s="319"/>
      <c r="P180" s="319"/>
      <c r="Q180" s="190"/>
      <c r="R180" s="193"/>
      <c r="S180" s="11"/>
    </row>
    <row r="181" spans="1:19" hidden="1">
      <c r="A181" s="303" t="s">
        <v>36</v>
      </c>
      <c r="B181" s="6" t="s">
        <v>26</v>
      </c>
      <c r="C181" s="6" t="s">
        <v>27</v>
      </c>
      <c r="D181" s="196" t="s">
        <v>372</v>
      </c>
      <c r="E181" s="196" t="s">
        <v>38</v>
      </c>
      <c r="F181" s="196" t="s">
        <v>38</v>
      </c>
      <c r="G181" s="197" t="s">
        <v>133</v>
      </c>
      <c r="H181" s="205" t="s">
        <v>32</v>
      </c>
      <c r="I181" s="9" t="s">
        <v>48</v>
      </c>
      <c r="J181" s="83" t="s">
        <v>34</v>
      </c>
      <c r="K181" s="70"/>
      <c r="L181" s="318"/>
      <c r="M181" s="318"/>
      <c r="N181" s="318"/>
      <c r="O181" s="319"/>
      <c r="P181" s="70"/>
      <c r="Q181" s="190"/>
      <c r="R181" s="193"/>
      <c r="S181" s="11"/>
    </row>
    <row r="182" spans="1:19">
      <c r="A182" s="303" t="s">
        <v>25</v>
      </c>
      <c r="B182" s="6" t="s">
        <v>26</v>
      </c>
      <c r="C182" s="6" t="s">
        <v>27</v>
      </c>
      <c r="D182" s="124" t="s">
        <v>373</v>
      </c>
      <c r="E182" s="7" t="s">
        <v>167</v>
      </c>
      <c r="F182" s="7" t="s">
        <v>30</v>
      </c>
      <c r="G182" s="125" t="s">
        <v>374</v>
      </c>
      <c r="H182" s="6" t="s">
        <v>40</v>
      </c>
      <c r="I182" s="9" t="s">
        <v>96</v>
      </c>
      <c r="J182" s="83" t="s">
        <v>34</v>
      </c>
      <c r="K182" s="5" t="s">
        <v>34</v>
      </c>
      <c r="L182" s="81" t="s">
        <v>34</v>
      </c>
      <c r="M182" s="81" t="s">
        <v>34</v>
      </c>
      <c r="N182" s="81" t="s">
        <v>34</v>
      </c>
      <c r="O182" s="276" t="s">
        <v>34</v>
      </c>
      <c r="P182" s="5" t="s">
        <v>34</v>
      </c>
      <c r="Q182" s="193">
        <v>44985</v>
      </c>
      <c r="R182" s="193" t="s">
        <v>114</v>
      </c>
      <c r="S182" s="11" t="s">
        <v>50</v>
      </c>
    </row>
    <row r="183" spans="1:19">
      <c r="A183" s="303" t="s">
        <v>25</v>
      </c>
      <c r="B183" s="6" t="s">
        <v>26</v>
      </c>
      <c r="C183" s="6" t="s">
        <v>111</v>
      </c>
      <c r="D183" s="124" t="s">
        <v>375</v>
      </c>
      <c r="E183" s="7" t="s">
        <v>167</v>
      </c>
      <c r="F183" s="7" t="s">
        <v>168</v>
      </c>
      <c r="G183" s="8" t="s">
        <v>169</v>
      </c>
      <c r="H183" s="6" t="s">
        <v>40</v>
      </c>
      <c r="I183" s="9" t="s">
        <v>163</v>
      </c>
      <c r="J183" s="83" t="s">
        <v>34</v>
      </c>
      <c r="K183" s="5" t="s">
        <v>34</v>
      </c>
      <c r="L183" s="81" t="s">
        <v>34</v>
      </c>
      <c r="M183" s="81" t="s">
        <v>34</v>
      </c>
      <c r="N183" s="81" t="s">
        <v>34</v>
      </c>
      <c r="O183" s="276" t="s">
        <v>34</v>
      </c>
      <c r="P183" s="5" t="s">
        <v>34</v>
      </c>
      <c r="Q183" s="193">
        <v>44985</v>
      </c>
      <c r="R183" s="193" t="s">
        <v>114</v>
      </c>
      <c r="S183" s="11" t="s">
        <v>50</v>
      </c>
    </row>
    <row r="184" spans="1:19" hidden="1">
      <c r="A184" s="325" t="s">
        <v>110</v>
      </c>
      <c r="B184" s="85" t="s">
        <v>110</v>
      </c>
      <c r="C184" s="6" t="s">
        <v>111</v>
      </c>
      <c r="D184" s="124" t="s">
        <v>376</v>
      </c>
      <c r="E184" s="7" t="s">
        <v>161</v>
      </c>
      <c r="F184" s="86" t="s">
        <v>30</v>
      </c>
      <c r="G184" s="125" t="s">
        <v>377</v>
      </c>
      <c r="H184" s="6" t="s">
        <v>40</v>
      </c>
      <c r="I184" s="9" t="s">
        <v>163</v>
      </c>
      <c r="J184" s="83" t="s">
        <v>34</v>
      </c>
      <c r="K184" s="5" t="s">
        <v>34</v>
      </c>
      <c r="L184" s="81" t="s">
        <v>34</v>
      </c>
      <c r="M184" s="81" t="s">
        <v>34</v>
      </c>
      <c r="N184" s="81" t="s">
        <v>34</v>
      </c>
      <c r="O184" s="81" t="s">
        <v>34</v>
      </c>
      <c r="P184" s="275" t="s">
        <v>378</v>
      </c>
      <c r="Q184" s="191"/>
      <c r="R184" s="193"/>
      <c r="S184" s="87" t="s">
        <v>379</v>
      </c>
    </row>
    <row r="185" spans="1:19" hidden="1">
      <c r="A185" s="325" t="s">
        <v>110</v>
      </c>
      <c r="B185" s="85" t="s">
        <v>110</v>
      </c>
      <c r="C185" s="6" t="s">
        <v>111</v>
      </c>
      <c r="D185" s="124" t="s">
        <v>380</v>
      </c>
      <c r="E185" s="7" t="s">
        <v>161</v>
      </c>
      <c r="F185" s="86" t="s">
        <v>30</v>
      </c>
      <c r="G185" s="125" t="s">
        <v>381</v>
      </c>
      <c r="H185" s="6" t="s">
        <v>32</v>
      </c>
      <c r="I185" s="9" t="s">
        <v>163</v>
      </c>
      <c r="J185" s="83" t="s">
        <v>34</v>
      </c>
      <c r="K185" s="5" t="s">
        <v>34</v>
      </c>
      <c r="L185" s="81" t="s">
        <v>34</v>
      </c>
      <c r="M185" s="81" t="s">
        <v>34</v>
      </c>
      <c r="N185" s="81" t="s">
        <v>34</v>
      </c>
      <c r="O185" s="81" t="s">
        <v>34</v>
      </c>
      <c r="P185" s="275" t="s">
        <v>378</v>
      </c>
      <c r="Q185" s="191"/>
      <c r="R185" s="193"/>
      <c r="S185" s="87" t="s">
        <v>379</v>
      </c>
    </row>
    <row r="186" spans="1:19" s="259" customFormat="1" hidden="1">
      <c r="A186" s="332" t="s">
        <v>110</v>
      </c>
      <c r="B186" s="85" t="s">
        <v>110</v>
      </c>
      <c r="C186" s="214" t="s">
        <v>111</v>
      </c>
      <c r="D186" s="215" t="s">
        <v>382</v>
      </c>
      <c r="E186" s="216" t="s">
        <v>161</v>
      </c>
      <c r="F186" s="215" t="s">
        <v>30</v>
      </c>
      <c r="G186" s="217" t="s">
        <v>331</v>
      </c>
      <c r="H186" s="214" t="s">
        <v>32</v>
      </c>
      <c r="I186" s="218" t="s">
        <v>163</v>
      </c>
      <c r="J186" s="18" t="s">
        <v>42</v>
      </c>
      <c r="K186" s="18" t="s">
        <v>42</v>
      </c>
      <c r="L186" s="18" t="s">
        <v>42</v>
      </c>
      <c r="M186" s="18" t="s">
        <v>42</v>
      </c>
      <c r="N186" s="18" t="s">
        <v>42</v>
      </c>
      <c r="O186" s="18" t="s">
        <v>42</v>
      </c>
      <c r="P186" s="18" t="s">
        <v>42</v>
      </c>
      <c r="Q186" s="219"/>
      <c r="R186" s="220"/>
      <c r="S186" s="221" t="s">
        <v>332</v>
      </c>
    </row>
    <row r="187" spans="1:19" s="156" customFormat="1">
      <c r="A187" s="327" t="s">
        <v>110</v>
      </c>
      <c r="B187" s="176"/>
      <c r="C187" s="126" t="s">
        <v>111</v>
      </c>
      <c r="D187" s="175" t="s">
        <v>383</v>
      </c>
      <c r="E187" s="124" t="s">
        <v>161</v>
      </c>
      <c r="F187" s="86" t="s">
        <v>30</v>
      </c>
      <c r="G187" s="125" t="s">
        <v>384</v>
      </c>
      <c r="H187" s="126" t="s">
        <v>32</v>
      </c>
      <c r="I187" s="9" t="s">
        <v>163</v>
      </c>
      <c r="J187" s="83" t="s">
        <v>34</v>
      </c>
      <c r="K187" s="5" t="s">
        <v>34</v>
      </c>
      <c r="L187" s="81" t="s">
        <v>34</v>
      </c>
      <c r="M187" s="81" t="s">
        <v>34</v>
      </c>
      <c r="N187" s="81" t="s">
        <v>34</v>
      </c>
      <c r="O187" s="81" t="s">
        <v>34</v>
      </c>
      <c r="P187" s="81" t="s">
        <v>34</v>
      </c>
      <c r="Q187" s="191">
        <v>44985</v>
      </c>
      <c r="R187" s="193" t="s">
        <v>114</v>
      </c>
      <c r="S187" s="11" t="s">
        <v>50</v>
      </c>
    </row>
    <row r="188" spans="1:19">
      <c r="A188" s="325" t="s">
        <v>110</v>
      </c>
      <c r="B188" s="85" t="s">
        <v>110</v>
      </c>
      <c r="C188" s="6" t="s">
        <v>111</v>
      </c>
      <c r="D188" s="188" t="s">
        <v>385</v>
      </c>
      <c r="E188" s="7" t="s">
        <v>161</v>
      </c>
      <c r="F188" s="86" t="s">
        <v>30</v>
      </c>
      <c r="G188" s="125" t="s">
        <v>278</v>
      </c>
      <c r="H188" s="6" t="s">
        <v>32</v>
      </c>
      <c r="I188" s="9" t="s">
        <v>163</v>
      </c>
      <c r="J188" s="83" t="s">
        <v>34</v>
      </c>
      <c r="K188" s="5" t="s">
        <v>34</v>
      </c>
      <c r="L188" s="81" t="s">
        <v>34</v>
      </c>
      <c r="M188" s="81" t="s">
        <v>34</v>
      </c>
      <c r="N188" s="81" t="s">
        <v>34</v>
      </c>
      <c r="O188" s="81" t="s">
        <v>34</v>
      </c>
      <c r="P188" s="81" t="s">
        <v>34</v>
      </c>
      <c r="Q188" s="191">
        <v>44985</v>
      </c>
      <c r="R188" s="193" t="s">
        <v>114</v>
      </c>
      <c r="S188" s="11" t="s">
        <v>50</v>
      </c>
    </row>
    <row r="189" spans="1:19">
      <c r="A189" s="325" t="s">
        <v>110</v>
      </c>
      <c r="B189" s="85" t="s">
        <v>110</v>
      </c>
      <c r="C189" s="6" t="s">
        <v>111</v>
      </c>
      <c r="D189" s="188" t="s">
        <v>386</v>
      </c>
      <c r="E189" s="7" t="s">
        <v>161</v>
      </c>
      <c r="F189" s="86" t="s">
        <v>387</v>
      </c>
      <c r="G189" s="125" t="s">
        <v>280</v>
      </c>
      <c r="H189" s="6" t="s">
        <v>32</v>
      </c>
      <c r="I189" s="9" t="s">
        <v>163</v>
      </c>
      <c r="J189" s="83" t="s">
        <v>34</v>
      </c>
      <c r="K189" s="5" t="s">
        <v>34</v>
      </c>
      <c r="L189" s="81" t="s">
        <v>34</v>
      </c>
      <c r="M189" s="81" t="s">
        <v>34</v>
      </c>
      <c r="N189" s="81" t="s">
        <v>34</v>
      </c>
      <c r="O189" s="81" t="s">
        <v>34</v>
      </c>
      <c r="P189" s="81" t="s">
        <v>34</v>
      </c>
      <c r="Q189" s="191">
        <v>44985</v>
      </c>
      <c r="R189" s="193" t="s">
        <v>114</v>
      </c>
      <c r="S189" s="11" t="s">
        <v>50</v>
      </c>
    </row>
    <row r="190" spans="1:19">
      <c r="A190" s="325" t="s">
        <v>110</v>
      </c>
      <c r="B190" s="85" t="s">
        <v>110</v>
      </c>
      <c r="C190" s="6" t="s">
        <v>111</v>
      </c>
      <c r="D190" s="188" t="s">
        <v>388</v>
      </c>
      <c r="E190" s="7" t="s">
        <v>161</v>
      </c>
      <c r="F190" s="86" t="s">
        <v>387</v>
      </c>
      <c r="G190" s="125" t="s">
        <v>282</v>
      </c>
      <c r="H190" s="6" t="s">
        <v>32</v>
      </c>
      <c r="I190" s="9" t="s">
        <v>163</v>
      </c>
      <c r="J190" s="88" t="s">
        <v>34</v>
      </c>
      <c r="K190" s="82" t="s">
        <v>34</v>
      </c>
      <c r="L190" s="89" t="s">
        <v>34</v>
      </c>
      <c r="M190" s="81" t="s">
        <v>34</v>
      </c>
      <c r="N190" s="81" t="s">
        <v>34</v>
      </c>
      <c r="O190" s="81" t="s">
        <v>34</v>
      </c>
      <c r="P190" s="81" t="s">
        <v>34</v>
      </c>
      <c r="Q190" s="201">
        <v>44985</v>
      </c>
      <c r="R190" s="193" t="s">
        <v>114</v>
      </c>
      <c r="S190" s="11" t="s">
        <v>50</v>
      </c>
    </row>
    <row r="191" spans="1:19">
      <c r="A191" s="325" t="s">
        <v>110</v>
      </c>
      <c r="B191" s="85" t="s">
        <v>110</v>
      </c>
      <c r="C191" s="6" t="s">
        <v>111</v>
      </c>
      <c r="D191" s="188" t="s">
        <v>389</v>
      </c>
      <c r="E191" s="7" t="s">
        <v>161</v>
      </c>
      <c r="F191" s="86" t="s">
        <v>387</v>
      </c>
      <c r="G191" s="125" t="s">
        <v>284</v>
      </c>
      <c r="H191" s="6" t="s">
        <v>32</v>
      </c>
      <c r="I191" s="9" t="s">
        <v>163</v>
      </c>
      <c r="J191" s="88" t="s">
        <v>34</v>
      </c>
      <c r="K191" s="82" t="s">
        <v>34</v>
      </c>
      <c r="L191" s="89" t="s">
        <v>34</v>
      </c>
      <c r="M191" s="89" t="s">
        <v>34</v>
      </c>
      <c r="N191" s="81" t="s">
        <v>34</v>
      </c>
      <c r="O191" s="81" t="s">
        <v>34</v>
      </c>
      <c r="P191" s="81" t="s">
        <v>34</v>
      </c>
      <c r="Q191" s="191">
        <v>44985</v>
      </c>
      <c r="R191" s="193" t="s">
        <v>114</v>
      </c>
      <c r="S191" s="11" t="s">
        <v>50</v>
      </c>
    </row>
    <row r="192" spans="1:19">
      <c r="A192" s="325" t="s">
        <v>110</v>
      </c>
      <c r="B192" s="85" t="s">
        <v>110</v>
      </c>
      <c r="C192" s="6" t="s">
        <v>111</v>
      </c>
      <c r="D192" s="188" t="s">
        <v>390</v>
      </c>
      <c r="E192" s="7" t="s">
        <v>161</v>
      </c>
      <c r="F192" s="86" t="s">
        <v>387</v>
      </c>
      <c r="G192" s="125" t="s">
        <v>286</v>
      </c>
      <c r="H192" s="6" t="s">
        <v>32</v>
      </c>
      <c r="I192" s="9" t="s">
        <v>163</v>
      </c>
      <c r="J192" s="88" t="s">
        <v>34</v>
      </c>
      <c r="K192" s="82" t="s">
        <v>34</v>
      </c>
      <c r="L192" s="89" t="s">
        <v>34</v>
      </c>
      <c r="M192" s="89" t="s">
        <v>34</v>
      </c>
      <c r="N192" s="81" t="s">
        <v>34</v>
      </c>
      <c r="O192" s="81" t="s">
        <v>34</v>
      </c>
      <c r="P192" s="81" t="s">
        <v>34</v>
      </c>
      <c r="Q192" s="191">
        <v>44985</v>
      </c>
      <c r="R192" s="193" t="s">
        <v>114</v>
      </c>
      <c r="S192" s="11" t="s">
        <v>50</v>
      </c>
    </row>
    <row r="193" spans="1:19">
      <c r="A193" s="325" t="s">
        <v>110</v>
      </c>
      <c r="B193" s="85" t="s">
        <v>110</v>
      </c>
      <c r="C193" s="6" t="s">
        <v>111</v>
      </c>
      <c r="D193" s="188" t="s">
        <v>391</v>
      </c>
      <c r="E193" s="7" t="s">
        <v>161</v>
      </c>
      <c r="F193" s="86" t="s">
        <v>387</v>
      </c>
      <c r="G193" s="125" t="s">
        <v>288</v>
      </c>
      <c r="H193" s="6" t="s">
        <v>32</v>
      </c>
      <c r="I193" s="9" t="s">
        <v>163</v>
      </c>
      <c r="J193" s="88" t="s">
        <v>34</v>
      </c>
      <c r="K193" s="82" t="s">
        <v>34</v>
      </c>
      <c r="L193" s="89" t="s">
        <v>34</v>
      </c>
      <c r="M193" s="89" t="s">
        <v>34</v>
      </c>
      <c r="N193" s="81" t="s">
        <v>34</v>
      </c>
      <c r="O193" s="81" t="s">
        <v>34</v>
      </c>
      <c r="P193" s="81" t="s">
        <v>34</v>
      </c>
      <c r="Q193" s="191">
        <v>44985</v>
      </c>
      <c r="R193" s="193" t="s">
        <v>114</v>
      </c>
      <c r="S193" s="11" t="s">
        <v>50</v>
      </c>
    </row>
    <row r="194" spans="1:19">
      <c r="A194" s="325" t="s">
        <v>110</v>
      </c>
      <c r="B194" s="85" t="s">
        <v>110</v>
      </c>
      <c r="C194" s="6" t="s">
        <v>111</v>
      </c>
      <c r="D194" s="188" t="s">
        <v>392</v>
      </c>
      <c r="E194" s="7" t="s">
        <v>161</v>
      </c>
      <c r="F194" s="86" t="s">
        <v>387</v>
      </c>
      <c r="G194" s="125" t="s">
        <v>290</v>
      </c>
      <c r="H194" s="6" t="s">
        <v>32</v>
      </c>
      <c r="I194" s="9" t="s">
        <v>163</v>
      </c>
      <c r="J194" s="88" t="s">
        <v>34</v>
      </c>
      <c r="K194" s="82" t="s">
        <v>34</v>
      </c>
      <c r="L194" s="89" t="s">
        <v>34</v>
      </c>
      <c r="M194" s="89" t="s">
        <v>34</v>
      </c>
      <c r="N194" s="81" t="s">
        <v>34</v>
      </c>
      <c r="O194" s="81" t="s">
        <v>34</v>
      </c>
      <c r="P194" s="81" t="s">
        <v>34</v>
      </c>
      <c r="Q194" s="191">
        <v>44985</v>
      </c>
      <c r="R194" s="193" t="s">
        <v>114</v>
      </c>
      <c r="S194" s="11" t="s">
        <v>50</v>
      </c>
    </row>
    <row r="195" spans="1:19">
      <c r="A195" s="325" t="s">
        <v>110</v>
      </c>
      <c r="B195" s="85" t="s">
        <v>110</v>
      </c>
      <c r="C195" s="6" t="s">
        <v>111</v>
      </c>
      <c r="D195" s="188" t="s">
        <v>393</v>
      </c>
      <c r="E195" s="7" t="s">
        <v>161</v>
      </c>
      <c r="F195" s="86" t="s">
        <v>387</v>
      </c>
      <c r="G195" s="125" t="s">
        <v>292</v>
      </c>
      <c r="H195" s="6" t="s">
        <v>32</v>
      </c>
      <c r="I195" s="9" t="s">
        <v>163</v>
      </c>
      <c r="J195" s="88" t="s">
        <v>34</v>
      </c>
      <c r="K195" s="82" t="s">
        <v>34</v>
      </c>
      <c r="L195" s="89" t="s">
        <v>34</v>
      </c>
      <c r="M195" s="89" t="s">
        <v>34</v>
      </c>
      <c r="N195" s="81" t="s">
        <v>34</v>
      </c>
      <c r="O195" s="81" t="s">
        <v>34</v>
      </c>
      <c r="P195" s="81" t="s">
        <v>34</v>
      </c>
      <c r="Q195" s="191">
        <v>44985</v>
      </c>
      <c r="R195" s="193" t="s">
        <v>114</v>
      </c>
      <c r="S195" s="11" t="s">
        <v>50</v>
      </c>
    </row>
    <row r="196" spans="1:19">
      <c r="A196" s="325" t="s">
        <v>110</v>
      </c>
      <c r="B196" s="85" t="s">
        <v>110</v>
      </c>
      <c r="C196" s="6" t="s">
        <v>111</v>
      </c>
      <c r="D196" s="188" t="s">
        <v>394</v>
      </c>
      <c r="E196" s="7" t="s">
        <v>161</v>
      </c>
      <c r="F196" s="86" t="s">
        <v>387</v>
      </c>
      <c r="G196" s="125" t="s">
        <v>294</v>
      </c>
      <c r="H196" s="6" t="s">
        <v>32</v>
      </c>
      <c r="I196" s="9" t="s">
        <v>163</v>
      </c>
      <c r="J196" s="88" t="s">
        <v>34</v>
      </c>
      <c r="K196" s="82" t="s">
        <v>34</v>
      </c>
      <c r="L196" s="89" t="s">
        <v>34</v>
      </c>
      <c r="M196" s="89" t="s">
        <v>34</v>
      </c>
      <c r="N196" s="81" t="s">
        <v>34</v>
      </c>
      <c r="O196" s="81" t="s">
        <v>34</v>
      </c>
      <c r="P196" s="81" t="s">
        <v>34</v>
      </c>
      <c r="Q196" s="191">
        <v>44985</v>
      </c>
      <c r="R196" s="193" t="s">
        <v>114</v>
      </c>
      <c r="S196" s="11" t="s">
        <v>50</v>
      </c>
    </row>
    <row r="197" spans="1:19">
      <c r="A197" s="325" t="s">
        <v>110</v>
      </c>
      <c r="B197" s="85" t="s">
        <v>110</v>
      </c>
      <c r="C197" s="6" t="s">
        <v>111</v>
      </c>
      <c r="D197" s="188" t="s">
        <v>395</v>
      </c>
      <c r="E197" s="7" t="s">
        <v>161</v>
      </c>
      <c r="F197" s="86" t="s">
        <v>387</v>
      </c>
      <c r="G197" s="125" t="s">
        <v>296</v>
      </c>
      <c r="H197" s="6" t="s">
        <v>32</v>
      </c>
      <c r="I197" s="9" t="s">
        <v>163</v>
      </c>
      <c r="J197" s="88" t="s">
        <v>34</v>
      </c>
      <c r="K197" s="82" t="s">
        <v>34</v>
      </c>
      <c r="L197" s="89" t="s">
        <v>34</v>
      </c>
      <c r="M197" s="89" t="s">
        <v>34</v>
      </c>
      <c r="N197" s="81" t="s">
        <v>34</v>
      </c>
      <c r="O197" s="81" t="s">
        <v>34</v>
      </c>
      <c r="P197" s="81" t="s">
        <v>34</v>
      </c>
      <c r="Q197" s="191">
        <v>44985</v>
      </c>
      <c r="R197" s="193" t="s">
        <v>114</v>
      </c>
      <c r="S197" s="11" t="s">
        <v>50</v>
      </c>
    </row>
    <row r="198" spans="1:19">
      <c r="A198" s="325" t="s">
        <v>110</v>
      </c>
      <c r="B198" s="85" t="s">
        <v>110</v>
      </c>
      <c r="C198" s="6" t="s">
        <v>111</v>
      </c>
      <c r="D198" s="188" t="s">
        <v>396</v>
      </c>
      <c r="E198" s="7" t="s">
        <v>161</v>
      </c>
      <c r="F198" s="86" t="s">
        <v>387</v>
      </c>
      <c r="G198" s="125" t="s">
        <v>298</v>
      </c>
      <c r="H198" s="6" t="s">
        <v>32</v>
      </c>
      <c r="I198" s="9" t="s">
        <v>163</v>
      </c>
      <c r="J198" s="88" t="s">
        <v>34</v>
      </c>
      <c r="K198" s="82" t="s">
        <v>34</v>
      </c>
      <c r="L198" s="89" t="s">
        <v>34</v>
      </c>
      <c r="M198" s="89" t="s">
        <v>34</v>
      </c>
      <c r="N198" s="81" t="s">
        <v>34</v>
      </c>
      <c r="O198" s="81" t="s">
        <v>34</v>
      </c>
      <c r="P198" s="81" t="s">
        <v>34</v>
      </c>
      <c r="Q198" s="191">
        <v>44985</v>
      </c>
      <c r="R198" s="193" t="s">
        <v>114</v>
      </c>
      <c r="S198" s="11" t="s">
        <v>50</v>
      </c>
    </row>
    <row r="199" spans="1:19">
      <c r="A199" s="325" t="s">
        <v>110</v>
      </c>
      <c r="B199" s="85" t="s">
        <v>110</v>
      </c>
      <c r="C199" s="6" t="s">
        <v>111</v>
      </c>
      <c r="D199" s="188" t="s">
        <v>397</v>
      </c>
      <c r="E199" s="7" t="s">
        <v>161</v>
      </c>
      <c r="F199" s="86" t="s">
        <v>387</v>
      </c>
      <c r="G199" s="125" t="s">
        <v>300</v>
      </c>
      <c r="H199" s="6" t="s">
        <v>32</v>
      </c>
      <c r="I199" s="9" t="s">
        <v>163</v>
      </c>
      <c r="J199" s="88" t="s">
        <v>34</v>
      </c>
      <c r="K199" s="82" t="s">
        <v>34</v>
      </c>
      <c r="L199" s="89" t="s">
        <v>34</v>
      </c>
      <c r="M199" s="89" t="s">
        <v>34</v>
      </c>
      <c r="N199" s="81" t="s">
        <v>34</v>
      </c>
      <c r="O199" s="81" t="s">
        <v>34</v>
      </c>
      <c r="P199" s="81" t="s">
        <v>34</v>
      </c>
      <c r="Q199" s="191">
        <v>44985</v>
      </c>
      <c r="R199" s="193" t="s">
        <v>114</v>
      </c>
      <c r="S199" s="11" t="s">
        <v>50</v>
      </c>
    </row>
    <row r="200" spans="1:19">
      <c r="A200" s="325" t="s">
        <v>110</v>
      </c>
      <c r="B200" s="85" t="s">
        <v>110</v>
      </c>
      <c r="C200" s="6" t="s">
        <v>111</v>
      </c>
      <c r="D200" s="175" t="s">
        <v>398</v>
      </c>
      <c r="E200" s="7" t="s">
        <v>161</v>
      </c>
      <c r="F200" s="86" t="s">
        <v>30</v>
      </c>
      <c r="G200" s="125" t="s">
        <v>374</v>
      </c>
      <c r="H200" s="6" t="s">
        <v>32</v>
      </c>
      <c r="I200" s="9" t="s">
        <v>163</v>
      </c>
      <c r="J200" s="88" t="s">
        <v>34</v>
      </c>
      <c r="K200" s="82" t="s">
        <v>34</v>
      </c>
      <c r="L200" s="89" t="s">
        <v>34</v>
      </c>
      <c r="M200" s="89" t="s">
        <v>34</v>
      </c>
      <c r="N200" s="81" t="s">
        <v>34</v>
      </c>
      <c r="O200" s="81" t="s">
        <v>34</v>
      </c>
      <c r="P200" s="81" t="s">
        <v>34</v>
      </c>
      <c r="Q200" s="191">
        <v>44985</v>
      </c>
      <c r="R200" s="193" t="s">
        <v>114</v>
      </c>
      <c r="S200" s="11" t="s">
        <v>50</v>
      </c>
    </row>
    <row r="201" spans="1:19" hidden="1">
      <c r="A201" s="325" t="s">
        <v>110</v>
      </c>
      <c r="B201" s="85" t="s">
        <v>110</v>
      </c>
      <c r="C201" s="6" t="s">
        <v>111</v>
      </c>
      <c r="D201" s="175" t="s">
        <v>399</v>
      </c>
      <c r="E201" s="7" t="s">
        <v>161</v>
      </c>
      <c r="F201" s="86" t="s">
        <v>30</v>
      </c>
      <c r="G201" s="125" t="s">
        <v>400</v>
      </c>
      <c r="H201" s="6" t="s">
        <v>32</v>
      </c>
      <c r="I201" s="9" t="s">
        <v>163</v>
      </c>
      <c r="J201" s="88" t="s">
        <v>34</v>
      </c>
      <c r="K201" s="82" t="s">
        <v>34</v>
      </c>
      <c r="L201" s="89" t="s">
        <v>34</v>
      </c>
      <c r="M201" s="89" t="s">
        <v>34</v>
      </c>
      <c r="N201" s="81" t="s">
        <v>34</v>
      </c>
      <c r="O201" s="81" t="s">
        <v>34</v>
      </c>
      <c r="P201" s="1"/>
      <c r="Q201" s="193"/>
      <c r="R201" s="193"/>
      <c r="S201" s="87"/>
    </row>
    <row r="202" spans="1:19" hidden="1">
      <c r="A202" s="325" t="s">
        <v>110</v>
      </c>
      <c r="B202" s="85" t="s">
        <v>110</v>
      </c>
      <c r="C202" s="6" t="s">
        <v>111</v>
      </c>
      <c r="D202" s="175" t="s">
        <v>401</v>
      </c>
      <c r="E202" s="7" t="s">
        <v>161</v>
      </c>
      <c r="F202" s="86" t="s">
        <v>30</v>
      </c>
      <c r="G202" s="125" t="s">
        <v>316</v>
      </c>
      <c r="H202" s="6" t="s">
        <v>32</v>
      </c>
      <c r="I202" s="9" t="s">
        <v>163</v>
      </c>
      <c r="J202" s="88" t="s">
        <v>34</v>
      </c>
      <c r="K202" s="82" t="s">
        <v>34</v>
      </c>
      <c r="L202" s="89" t="s">
        <v>34</v>
      </c>
      <c r="M202" s="89" t="s">
        <v>34</v>
      </c>
      <c r="N202" s="81" t="s">
        <v>34</v>
      </c>
      <c r="O202" s="81" t="s">
        <v>34</v>
      </c>
      <c r="P202" s="1"/>
      <c r="Q202" s="193"/>
      <c r="R202" s="193"/>
      <c r="S202" s="87"/>
    </row>
    <row r="203" spans="1:19">
      <c r="A203" s="325" t="s">
        <v>110</v>
      </c>
      <c r="B203" s="85" t="s">
        <v>110</v>
      </c>
      <c r="C203" s="6" t="s">
        <v>111</v>
      </c>
      <c r="D203" s="175" t="s">
        <v>402</v>
      </c>
      <c r="E203" s="7" t="s">
        <v>161</v>
      </c>
      <c r="F203" s="86" t="s">
        <v>30</v>
      </c>
      <c r="G203" s="125" t="s">
        <v>403</v>
      </c>
      <c r="H203" s="6" t="s">
        <v>32</v>
      </c>
      <c r="I203" s="9" t="s">
        <v>163</v>
      </c>
      <c r="J203" s="5" t="s">
        <v>34</v>
      </c>
      <c r="K203" s="82" t="s">
        <v>34</v>
      </c>
      <c r="L203" s="5" t="s">
        <v>34</v>
      </c>
      <c r="M203" s="89" t="s">
        <v>34</v>
      </c>
      <c r="N203" s="81" t="s">
        <v>34</v>
      </c>
      <c r="O203" s="81" t="s">
        <v>34</v>
      </c>
      <c r="P203" s="81" t="s">
        <v>34</v>
      </c>
      <c r="Q203" s="191">
        <v>44985</v>
      </c>
      <c r="R203" s="193" t="s">
        <v>114</v>
      </c>
      <c r="S203" s="11" t="s">
        <v>50</v>
      </c>
    </row>
    <row r="204" spans="1:19">
      <c r="A204" s="325" t="s">
        <v>110</v>
      </c>
      <c r="B204" s="85" t="s">
        <v>110</v>
      </c>
      <c r="C204" s="6" t="s">
        <v>111</v>
      </c>
      <c r="D204" s="175" t="s">
        <v>404</v>
      </c>
      <c r="E204" s="7" t="s">
        <v>161</v>
      </c>
      <c r="F204" s="86" t="s">
        <v>30</v>
      </c>
      <c r="G204" s="125" t="s">
        <v>243</v>
      </c>
      <c r="H204" s="6" t="s">
        <v>32</v>
      </c>
      <c r="I204" s="9" t="s">
        <v>163</v>
      </c>
      <c r="J204" s="5" t="s">
        <v>34</v>
      </c>
      <c r="K204" s="82" t="s">
        <v>34</v>
      </c>
      <c r="L204" s="5" t="s">
        <v>34</v>
      </c>
      <c r="M204" s="89" t="s">
        <v>34</v>
      </c>
      <c r="N204" s="81" t="s">
        <v>34</v>
      </c>
      <c r="O204" s="81" t="s">
        <v>34</v>
      </c>
      <c r="P204" s="81" t="s">
        <v>34</v>
      </c>
      <c r="Q204" s="191">
        <v>44985</v>
      </c>
      <c r="R204" s="193" t="s">
        <v>114</v>
      </c>
      <c r="S204" s="11" t="s">
        <v>50</v>
      </c>
    </row>
    <row r="205" spans="1:19">
      <c r="A205" s="325" t="s">
        <v>110</v>
      </c>
      <c r="B205" s="85" t="s">
        <v>110</v>
      </c>
      <c r="C205" s="6" t="s">
        <v>111</v>
      </c>
      <c r="D205" s="188" t="s">
        <v>405</v>
      </c>
      <c r="E205" s="7" t="s">
        <v>161</v>
      </c>
      <c r="F205" s="86" t="s">
        <v>30</v>
      </c>
      <c r="G205" s="8" t="s">
        <v>231</v>
      </c>
      <c r="H205" s="6" t="s">
        <v>32</v>
      </c>
      <c r="I205" s="9" t="s">
        <v>163</v>
      </c>
      <c r="J205" s="5" t="s">
        <v>34</v>
      </c>
      <c r="K205" s="82" t="s">
        <v>34</v>
      </c>
      <c r="L205" s="5" t="s">
        <v>34</v>
      </c>
      <c r="M205" s="89" t="s">
        <v>34</v>
      </c>
      <c r="N205" s="81" t="s">
        <v>34</v>
      </c>
      <c r="O205" s="81" t="s">
        <v>34</v>
      </c>
      <c r="P205" s="81" t="s">
        <v>34</v>
      </c>
      <c r="Q205" s="191">
        <v>44985</v>
      </c>
      <c r="R205" s="193" t="s">
        <v>114</v>
      </c>
      <c r="S205" s="11" t="s">
        <v>50</v>
      </c>
    </row>
    <row r="206" spans="1:19">
      <c r="A206" s="325" t="s">
        <v>110</v>
      </c>
      <c r="B206" s="85" t="s">
        <v>110</v>
      </c>
      <c r="C206" s="6" t="s">
        <v>111</v>
      </c>
      <c r="D206" s="188" t="s">
        <v>406</v>
      </c>
      <c r="E206" s="7" t="s">
        <v>161</v>
      </c>
      <c r="F206" s="86" t="s">
        <v>30</v>
      </c>
      <c r="G206" s="8" t="s">
        <v>233</v>
      </c>
      <c r="H206" s="6" t="s">
        <v>32</v>
      </c>
      <c r="I206" s="9" t="s">
        <v>163</v>
      </c>
      <c r="J206" s="5" t="s">
        <v>34</v>
      </c>
      <c r="K206" s="82" t="s">
        <v>34</v>
      </c>
      <c r="L206" s="5" t="s">
        <v>34</v>
      </c>
      <c r="M206" s="89" t="s">
        <v>34</v>
      </c>
      <c r="N206" s="81" t="s">
        <v>34</v>
      </c>
      <c r="O206" s="81" t="s">
        <v>34</v>
      </c>
      <c r="P206" s="81" t="s">
        <v>34</v>
      </c>
      <c r="Q206" s="191">
        <v>44985</v>
      </c>
      <c r="R206" s="193" t="s">
        <v>114</v>
      </c>
      <c r="S206" s="11" t="s">
        <v>50</v>
      </c>
    </row>
    <row r="207" spans="1:19">
      <c r="A207" s="325" t="s">
        <v>110</v>
      </c>
      <c r="B207" s="85" t="s">
        <v>110</v>
      </c>
      <c r="C207" s="6" t="s">
        <v>111</v>
      </c>
      <c r="D207" s="188" t="s">
        <v>407</v>
      </c>
      <c r="E207" s="7" t="s">
        <v>161</v>
      </c>
      <c r="F207" s="86" t="s">
        <v>30</v>
      </c>
      <c r="G207" s="8" t="s">
        <v>52</v>
      </c>
      <c r="H207" s="6" t="s">
        <v>32</v>
      </c>
      <c r="I207" s="9" t="s">
        <v>163</v>
      </c>
      <c r="J207" s="5" t="s">
        <v>34</v>
      </c>
      <c r="K207" s="82" t="s">
        <v>34</v>
      </c>
      <c r="L207" s="5" t="s">
        <v>34</v>
      </c>
      <c r="M207" s="89" t="s">
        <v>34</v>
      </c>
      <c r="N207" s="81" t="s">
        <v>34</v>
      </c>
      <c r="O207" s="81" t="s">
        <v>34</v>
      </c>
      <c r="P207" s="81" t="s">
        <v>34</v>
      </c>
      <c r="Q207" s="191">
        <v>44985</v>
      </c>
      <c r="R207" s="193" t="s">
        <v>114</v>
      </c>
      <c r="S207" s="11" t="s">
        <v>50</v>
      </c>
    </row>
    <row r="208" spans="1:19">
      <c r="A208" s="325" t="s">
        <v>110</v>
      </c>
      <c r="B208" s="85" t="s">
        <v>110</v>
      </c>
      <c r="C208" s="6" t="s">
        <v>111</v>
      </c>
      <c r="D208" s="175" t="s">
        <v>408</v>
      </c>
      <c r="E208" s="7" t="s">
        <v>161</v>
      </c>
      <c r="F208" s="86" t="s">
        <v>30</v>
      </c>
      <c r="G208" s="8" t="s">
        <v>236</v>
      </c>
      <c r="H208" s="6" t="s">
        <v>32</v>
      </c>
      <c r="I208" s="9" t="s">
        <v>163</v>
      </c>
      <c r="J208" s="5" t="s">
        <v>34</v>
      </c>
      <c r="K208" s="82" t="s">
        <v>34</v>
      </c>
      <c r="L208" s="5" t="s">
        <v>34</v>
      </c>
      <c r="M208" s="89" t="s">
        <v>34</v>
      </c>
      <c r="N208" s="81" t="s">
        <v>34</v>
      </c>
      <c r="O208" s="81" t="s">
        <v>34</v>
      </c>
      <c r="P208" s="81" t="s">
        <v>34</v>
      </c>
      <c r="Q208" s="191">
        <v>44985</v>
      </c>
      <c r="R208" s="193" t="s">
        <v>114</v>
      </c>
      <c r="S208" s="11" t="s">
        <v>50</v>
      </c>
    </row>
    <row r="209" spans="1:19">
      <c r="A209" s="325" t="s">
        <v>110</v>
      </c>
      <c r="B209" s="85" t="s">
        <v>110</v>
      </c>
      <c r="C209" s="6" t="s">
        <v>111</v>
      </c>
      <c r="D209" s="175" t="s">
        <v>409</v>
      </c>
      <c r="E209" s="7" t="s">
        <v>161</v>
      </c>
      <c r="F209" s="86" t="s">
        <v>30</v>
      </c>
      <c r="G209" s="8" t="s">
        <v>241</v>
      </c>
      <c r="H209" s="6" t="s">
        <v>32</v>
      </c>
      <c r="I209" s="9" t="s">
        <v>163</v>
      </c>
      <c r="J209" s="5" t="s">
        <v>34</v>
      </c>
      <c r="K209" s="82" t="s">
        <v>34</v>
      </c>
      <c r="L209" s="5" t="s">
        <v>34</v>
      </c>
      <c r="M209" s="89" t="s">
        <v>34</v>
      </c>
      <c r="N209" s="81" t="s">
        <v>34</v>
      </c>
      <c r="O209" s="81" t="s">
        <v>34</v>
      </c>
      <c r="P209" s="81" t="s">
        <v>34</v>
      </c>
      <c r="Q209" s="191">
        <v>44985</v>
      </c>
      <c r="R209" s="193" t="s">
        <v>114</v>
      </c>
      <c r="S209" s="11" t="s">
        <v>50</v>
      </c>
    </row>
    <row r="210" spans="1:19">
      <c r="A210" s="325" t="s">
        <v>110</v>
      </c>
      <c r="B210" s="85" t="s">
        <v>110</v>
      </c>
      <c r="C210" s="6" t="s">
        <v>111</v>
      </c>
      <c r="D210" s="175" t="s">
        <v>410</v>
      </c>
      <c r="E210" s="7" t="s">
        <v>161</v>
      </c>
      <c r="F210" s="86" t="s">
        <v>30</v>
      </c>
      <c r="G210" s="8" t="s">
        <v>247</v>
      </c>
      <c r="H210" s="6" t="s">
        <v>32</v>
      </c>
      <c r="I210" s="9" t="s">
        <v>163</v>
      </c>
      <c r="J210" s="5" t="s">
        <v>34</v>
      </c>
      <c r="K210" s="82" t="s">
        <v>34</v>
      </c>
      <c r="L210" s="5" t="s">
        <v>34</v>
      </c>
      <c r="M210" s="89" t="s">
        <v>34</v>
      </c>
      <c r="N210" s="81" t="s">
        <v>34</v>
      </c>
      <c r="O210" s="81" t="s">
        <v>34</v>
      </c>
      <c r="P210" s="81" t="s">
        <v>34</v>
      </c>
      <c r="Q210" s="191">
        <v>44985</v>
      </c>
      <c r="R210" s="193" t="s">
        <v>114</v>
      </c>
      <c r="S210" s="11" t="s">
        <v>50</v>
      </c>
    </row>
    <row r="211" spans="1:19">
      <c r="A211" s="325" t="s">
        <v>110</v>
      </c>
      <c r="B211" s="85" t="s">
        <v>110</v>
      </c>
      <c r="C211" s="6" t="s">
        <v>111</v>
      </c>
      <c r="D211" s="175" t="s">
        <v>411</v>
      </c>
      <c r="E211" s="7" t="s">
        <v>161</v>
      </c>
      <c r="F211" s="86" t="s">
        <v>30</v>
      </c>
      <c r="G211" s="8" t="s">
        <v>310</v>
      </c>
      <c r="H211" s="6" t="s">
        <v>32</v>
      </c>
      <c r="I211" s="9" t="s">
        <v>163</v>
      </c>
      <c r="J211" s="5" t="s">
        <v>34</v>
      </c>
      <c r="K211" s="82" t="s">
        <v>34</v>
      </c>
      <c r="L211" s="5" t="s">
        <v>34</v>
      </c>
      <c r="M211" s="89" t="s">
        <v>34</v>
      </c>
      <c r="N211" s="81" t="s">
        <v>34</v>
      </c>
      <c r="O211" s="81" t="s">
        <v>34</v>
      </c>
      <c r="P211" s="81" t="s">
        <v>34</v>
      </c>
      <c r="Q211" s="191">
        <v>44985</v>
      </c>
      <c r="R211" s="193" t="s">
        <v>114</v>
      </c>
      <c r="S211" s="11" t="s">
        <v>50</v>
      </c>
    </row>
    <row r="212" spans="1:19" ht="26.1">
      <c r="A212" s="325" t="s">
        <v>110</v>
      </c>
      <c r="B212" s="85" t="s">
        <v>110</v>
      </c>
      <c r="C212" s="6" t="s">
        <v>27</v>
      </c>
      <c r="D212" s="175" t="s">
        <v>412</v>
      </c>
      <c r="E212" s="7" t="s">
        <v>29</v>
      </c>
      <c r="F212" s="86" t="s">
        <v>413</v>
      </c>
      <c r="G212" s="8" t="s">
        <v>414</v>
      </c>
      <c r="H212" s="135" t="s">
        <v>32</v>
      </c>
      <c r="I212" s="134" t="s">
        <v>33</v>
      </c>
      <c r="J212" s="88" t="s">
        <v>34</v>
      </c>
      <c r="K212" s="88" t="s">
        <v>34</v>
      </c>
      <c r="L212" s="88" t="s">
        <v>34</v>
      </c>
      <c r="M212" s="5" t="s">
        <v>34</v>
      </c>
      <c r="N212" s="5" t="s">
        <v>34</v>
      </c>
      <c r="O212" s="5" t="s">
        <v>34</v>
      </c>
      <c r="P212" s="5" t="s">
        <v>34</v>
      </c>
      <c r="Q212" s="191">
        <v>45015</v>
      </c>
      <c r="R212" s="193" t="s">
        <v>35</v>
      </c>
      <c r="S212" s="11" t="s">
        <v>50</v>
      </c>
    </row>
    <row r="213" spans="1:19" ht="26.1">
      <c r="A213" s="325" t="s">
        <v>110</v>
      </c>
      <c r="B213" s="85" t="s">
        <v>110</v>
      </c>
      <c r="C213" s="6" t="s">
        <v>27</v>
      </c>
      <c r="D213" s="175" t="s">
        <v>415</v>
      </c>
      <c r="E213" s="7" t="s">
        <v>29</v>
      </c>
      <c r="F213" s="86" t="s">
        <v>413</v>
      </c>
      <c r="G213" s="8" t="s">
        <v>416</v>
      </c>
      <c r="H213" s="85" t="s">
        <v>32</v>
      </c>
      <c r="I213" s="136" t="s">
        <v>33</v>
      </c>
      <c r="J213" s="88" t="s">
        <v>34</v>
      </c>
      <c r="K213" s="88" t="s">
        <v>34</v>
      </c>
      <c r="L213" s="88" t="s">
        <v>34</v>
      </c>
      <c r="M213" s="5" t="s">
        <v>34</v>
      </c>
      <c r="N213" s="5" t="s">
        <v>34</v>
      </c>
      <c r="O213" s="5" t="s">
        <v>34</v>
      </c>
      <c r="P213" s="5" t="s">
        <v>34</v>
      </c>
      <c r="Q213" s="191">
        <v>45015</v>
      </c>
      <c r="R213" s="193" t="s">
        <v>35</v>
      </c>
      <c r="S213" s="11" t="s">
        <v>50</v>
      </c>
    </row>
    <row r="214" spans="1:19" hidden="1">
      <c r="A214" s="325" t="s">
        <v>110</v>
      </c>
      <c r="B214" s="85" t="s">
        <v>110</v>
      </c>
      <c r="C214" s="6" t="s">
        <v>27</v>
      </c>
      <c r="D214" s="175" t="s">
        <v>417</v>
      </c>
      <c r="E214" s="7" t="s">
        <v>29</v>
      </c>
      <c r="F214" s="86" t="s">
        <v>418</v>
      </c>
      <c r="G214" s="8" t="s">
        <v>419</v>
      </c>
      <c r="H214" s="85" t="s">
        <v>32</v>
      </c>
      <c r="I214" s="134" t="s">
        <v>33</v>
      </c>
      <c r="J214" s="88" t="s">
        <v>34</v>
      </c>
      <c r="K214" s="88" t="s">
        <v>34</v>
      </c>
      <c r="L214" s="88" t="s">
        <v>34</v>
      </c>
      <c r="M214" s="88" t="s">
        <v>34</v>
      </c>
      <c r="N214" s="88" t="s">
        <v>34</v>
      </c>
      <c r="O214" s="141" t="s">
        <v>378</v>
      </c>
      <c r="P214" s="1"/>
      <c r="Q214" s="193"/>
      <c r="R214" s="193"/>
      <c r="S214" s="87" t="s">
        <v>420</v>
      </c>
    </row>
    <row r="215" spans="1:19" hidden="1">
      <c r="A215" s="325" t="s">
        <v>110</v>
      </c>
      <c r="B215" s="85" t="s">
        <v>110</v>
      </c>
      <c r="C215" s="6" t="s">
        <v>27</v>
      </c>
      <c r="D215" s="175" t="s">
        <v>421</v>
      </c>
      <c r="E215" s="7" t="s">
        <v>29</v>
      </c>
      <c r="F215" s="86" t="s">
        <v>418</v>
      </c>
      <c r="G215" s="8" t="s">
        <v>422</v>
      </c>
      <c r="H215" s="85" t="s">
        <v>32</v>
      </c>
      <c r="I215" s="195" t="s">
        <v>33</v>
      </c>
      <c r="J215" s="88" t="s">
        <v>34</v>
      </c>
      <c r="K215" s="88" t="s">
        <v>34</v>
      </c>
      <c r="L215" s="88" t="s">
        <v>34</v>
      </c>
      <c r="M215" s="88" t="s">
        <v>34</v>
      </c>
      <c r="N215" s="88" t="s">
        <v>34</v>
      </c>
      <c r="O215" s="141" t="s">
        <v>378</v>
      </c>
      <c r="P215" s="1"/>
      <c r="Q215" s="193"/>
      <c r="R215" s="193"/>
      <c r="S215" s="87" t="s">
        <v>420</v>
      </c>
    </row>
    <row r="216" spans="1:19">
      <c r="A216" s="327" t="s">
        <v>110</v>
      </c>
      <c r="B216" s="176"/>
      <c r="C216" s="202" t="s">
        <v>27</v>
      </c>
      <c r="D216" s="196" t="s">
        <v>423</v>
      </c>
      <c r="E216" s="203" t="s">
        <v>167</v>
      </c>
      <c r="F216" s="196" t="s">
        <v>249</v>
      </c>
      <c r="G216" s="197" t="s">
        <v>250</v>
      </c>
      <c r="H216" s="176" t="s">
        <v>32</v>
      </c>
      <c r="I216" s="207" t="s">
        <v>424</v>
      </c>
      <c r="J216" s="88" t="s">
        <v>34</v>
      </c>
      <c r="K216" s="88" t="s">
        <v>34</v>
      </c>
      <c r="L216" s="88" t="s">
        <v>34</v>
      </c>
      <c r="M216" s="88" t="s">
        <v>34</v>
      </c>
      <c r="N216" s="88" t="s">
        <v>34</v>
      </c>
      <c r="O216" s="88" t="s">
        <v>34</v>
      </c>
      <c r="P216" s="88" t="s">
        <v>34</v>
      </c>
      <c r="Q216" s="191">
        <v>45015</v>
      </c>
      <c r="R216" s="193" t="s">
        <v>35</v>
      </c>
      <c r="S216" s="11" t="s">
        <v>50</v>
      </c>
    </row>
    <row r="217" spans="1:19">
      <c r="A217" s="327" t="s">
        <v>110</v>
      </c>
      <c r="B217" s="176"/>
      <c r="C217" s="202" t="s">
        <v>27</v>
      </c>
      <c r="D217" s="204" t="s">
        <v>425</v>
      </c>
      <c r="E217" s="203" t="s">
        <v>167</v>
      </c>
      <c r="F217" s="196" t="s">
        <v>249</v>
      </c>
      <c r="G217" s="198" t="s">
        <v>334</v>
      </c>
      <c r="H217" s="176" t="s">
        <v>32</v>
      </c>
      <c r="I217" s="207" t="s">
        <v>424</v>
      </c>
      <c r="J217" s="88" t="s">
        <v>34</v>
      </c>
      <c r="K217" s="88" t="s">
        <v>34</v>
      </c>
      <c r="L217" s="88" t="s">
        <v>34</v>
      </c>
      <c r="M217" s="88" t="s">
        <v>34</v>
      </c>
      <c r="N217" s="88" t="s">
        <v>34</v>
      </c>
      <c r="O217" s="88" t="s">
        <v>34</v>
      </c>
      <c r="P217" s="88" t="s">
        <v>34</v>
      </c>
      <c r="Q217" s="191">
        <v>45015</v>
      </c>
      <c r="R217" s="193" t="s">
        <v>35</v>
      </c>
      <c r="S217" s="11" t="s">
        <v>50</v>
      </c>
    </row>
    <row r="218" spans="1:19">
      <c r="A218" s="327" t="s">
        <v>110</v>
      </c>
      <c r="B218" s="176"/>
      <c r="C218" s="202" t="s">
        <v>27</v>
      </c>
      <c r="D218" s="196" t="s">
        <v>426</v>
      </c>
      <c r="E218" s="203" t="s">
        <v>167</v>
      </c>
      <c r="F218" s="196" t="s">
        <v>30</v>
      </c>
      <c r="G218" s="199" t="s">
        <v>286</v>
      </c>
      <c r="H218" s="176" t="s">
        <v>32</v>
      </c>
      <c r="I218" s="207" t="s">
        <v>424</v>
      </c>
      <c r="J218" s="88" t="s">
        <v>34</v>
      </c>
      <c r="K218" s="88" t="s">
        <v>34</v>
      </c>
      <c r="L218" s="88" t="s">
        <v>34</v>
      </c>
      <c r="M218" s="88" t="s">
        <v>34</v>
      </c>
      <c r="N218" s="88" t="s">
        <v>34</v>
      </c>
      <c r="O218" s="88" t="s">
        <v>34</v>
      </c>
      <c r="P218" s="88" t="s">
        <v>34</v>
      </c>
      <c r="Q218" s="191">
        <v>45015</v>
      </c>
      <c r="R218" s="193" t="s">
        <v>35</v>
      </c>
      <c r="S218" s="11" t="s">
        <v>50</v>
      </c>
    </row>
    <row r="219" spans="1:19">
      <c r="A219" s="327" t="s">
        <v>110</v>
      </c>
      <c r="B219" s="176"/>
      <c r="C219" s="202" t="s">
        <v>27</v>
      </c>
      <c r="D219" s="204" t="s">
        <v>427</v>
      </c>
      <c r="E219" s="203" t="s">
        <v>167</v>
      </c>
      <c r="F219" s="196" t="s">
        <v>30</v>
      </c>
      <c r="G219" s="200" t="s">
        <v>288</v>
      </c>
      <c r="H219" s="176" t="s">
        <v>32</v>
      </c>
      <c r="I219" s="207" t="s">
        <v>424</v>
      </c>
      <c r="J219" s="88" t="s">
        <v>34</v>
      </c>
      <c r="K219" s="88" t="s">
        <v>34</v>
      </c>
      <c r="L219" s="88" t="s">
        <v>34</v>
      </c>
      <c r="M219" s="88" t="s">
        <v>34</v>
      </c>
      <c r="N219" s="88" t="s">
        <v>34</v>
      </c>
      <c r="O219" s="88" t="s">
        <v>34</v>
      </c>
      <c r="P219" s="88" t="s">
        <v>34</v>
      </c>
      <c r="Q219" s="191">
        <v>45015</v>
      </c>
      <c r="R219" s="193" t="s">
        <v>35</v>
      </c>
      <c r="S219" s="11" t="s">
        <v>50</v>
      </c>
    </row>
    <row r="220" spans="1:19">
      <c r="A220" s="327" t="s">
        <v>110</v>
      </c>
      <c r="B220" s="155"/>
      <c r="C220" s="202" t="s">
        <v>27</v>
      </c>
      <c r="D220" s="196" t="s">
        <v>428</v>
      </c>
      <c r="E220" s="203" t="s">
        <v>167</v>
      </c>
      <c r="F220" s="196" t="s">
        <v>30</v>
      </c>
      <c r="G220" s="199" t="s">
        <v>290</v>
      </c>
      <c r="H220" s="176" t="s">
        <v>32</v>
      </c>
      <c r="I220" s="207" t="s">
        <v>424</v>
      </c>
      <c r="J220" s="88" t="s">
        <v>34</v>
      </c>
      <c r="K220" s="88" t="s">
        <v>34</v>
      </c>
      <c r="L220" s="88" t="s">
        <v>34</v>
      </c>
      <c r="M220" s="88" t="s">
        <v>34</v>
      </c>
      <c r="N220" s="88" t="s">
        <v>34</v>
      </c>
      <c r="O220" s="88" t="s">
        <v>34</v>
      </c>
      <c r="P220" s="88" t="s">
        <v>34</v>
      </c>
      <c r="Q220" s="191">
        <v>45015</v>
      </c>
      <c r="R220" s="193" t="s">
        <v>35</v>
      </c>
      <c r="S220" s="11" t="s">
        <v>50</v>
      </c>
    </row>
    <row r="221" spans="1:19">
      <c r="A221" s="327" t="s">
        <v>110</v>
      </c>
      <c r="B221" s="155"/>
      <c r="C221" s="202" t="s">
        <v>27</v>
      </c>
      <c r="D221" s="204" t="s">
        <v>429</v>
      </c>
      <c r="E221" s="203" t="s">
        <v>167</v>
      </c>
      <c r="F221" s="196" t="s">
        <v>30</v>
      </c>
      <c r="G221" s="200" t="s">
        <v>292</v>
      </c>
      <c r="H221" s="176" t="s">
        <v>32</v>
      </c>
      <c r="I221" s="207" t="s">
        <v>424</v>
      </c>
      <c r="J221" s="88" t="s">
        <v>34</v>
      </c>
      <c r="K221" s="88" t="s">
        <v>34</v>
      </c>
      <c r="L221" s="88" t="s">
        <v>34</v>
      </c>
      <c r="M221" s="88" t="s">
        <v>34</v>
      </c>
      <c r="N221" s="88" t="s">
        <v>34</v>
      </c>
      <c r="O221" s="88" t="s">
        <v>34</v>
      </c>
      <c r="P221" s="88" t="s">
        <v>34</v>
      </c>
      <c r="Q221" s="191">
        <v>45015</v>
      </c>
      <c r="R221" s="193" t="s">
        <v>35</v>
      </c>
      <c r="S221" s="11" t="s">
        <v>50</v>
      </c>
    </row>
    <row r="222" spans="1:19">
      <c r="A222" s="327" t="s">
        <v>110</v>
      </c>
      <c r="B222" s="155"/>
      <c r="C222" s="202" t="s">
        <v>27</v>
      </c>
      <c r="D222" s="196" t="s">
        <v>430</v>
      </c>
      <c r="E222" s="203" t="s">
        <v>167</v>
      </c>
      <c r="F222" s="196" t="s">
        <v>30</v>
      </c>
      <c r="G222" s="199" t="s">
        <v>294</v>
      </c>
      <c r="H222" s="176" t="s">
        <v>32</v>
      </c>
      <c r="I222" s="207" t="s">
        <v>424</v>
      </c>
      <c r="J222" s="88" t="s">
        <v>34</v>
      </c>
      <c r="K222" s="88" t="s">
        <v>34</v>
      </c>
      <c r="L222" s="88" t="s">
        <v>34</v>
      </c>
      <c r="M222" s="88" t="s">
        <v>34</v>
      </c>
      <c r="N222" s="88" t="s">
        <v>34</v>
      </c>
      <c r="O222" s="88" t="s">
        <v>34</v>
      </c>
      <c r="P222" s="88" t="s">
        <v>34</v>
      </c>
      <c r="Q222" s="191">
        <v>45015</v>
      </c>
      <c r="R222" s="193" t="s">
        <v>35</v>
      </c>
      <c r="S222" s="11" t="s">
        <v>50</v>
      </c>
    </row>
    <row r="223" spans="1:19">
      <c r="A223" s="327" t="s">
        <v>110</v>
      </c>
      <c r="B223" s="155"/>
      <c r="C223" s="202" t="s">
        <v>27</v>
      </c>
      <c r="D223" s="204" t="s">
        <v>431</v>
      </c>
      <c r="E223" s="203" t="s">
        <v>167</v>
      </c>
      <c r="F223" s="196" t="s">
        <v>30</v>
      </c>
      <c r="G223" s="200" t="s">
        <v>298</v>
      </c>
      <c r="H223" s="176" t="s">
        <v>32</v>
      </c>
      <c r="I223" s="207" t="s">
        <v>424</v>
      </c>
      <c r="J223" s="88" t="s">
        <v>34</v>
      </c>
      <c r="K223" s="88" t="s">
        <v>34</v>
      </c>
      <c r="L223" s="88" t="s">
        <v>34</v>
      </c>
      <c r="M223" s="88" t="s">
        <v>34</v>
      </c>
      <c r="N223" s="88" t="s">
        <v>34</v>
      </c>
      <c r="O223" s="88" t="s">
        <v>34</v>
      </c>
      <c r="P223" s="88" t="s">
        <v>34</v>
      </c>
      <c r="Q223" s="191">
        <v>45015</v>
      </c>
      <c r="R223" s="193" t="s">
        <v>35</v>
      </c>
      <c r="S223" s="11" t="s">
        <v>50</v>
      </c>
    </row>
    <row r="224" spans="1:19">
      <c r="A224" s="327" t="s">
        <v>110</v>
      </c>
      <c r="B224" s="155"/>
      <c r="C224" s="202" t="s">
        <v>27</v>
      </c>
      <c r="D224" s="196" t="s">
        <v>432</v>
      </c>
      <c r="E224" s="203" t="s">
        <v>167</v>
      </c>
      <c r="F224" s="196" t="s">
        <v>30</v>
      </c>
      <c r="G224" s="199" t="s">
        <v>278</v>
      </c>
      <c r="H224" s="176" t="s">
        <v>32</v>
      </c>
      <c r="I224" s="207" t="s">
        <v>424</v>
      </c>
      <c r="J224" s="88" t="s">
        <v>34</v>
      </c>
      <c r="K224" s="88" t="s">
        <v>34</v>
      </c>
      <c r="L224" s="88" t="s">
        <v>34</v>
      </c>
      <c r="M224" s="88" t="s">
        <v>34</v>
      </c>
      <c r="N224" s="88" t="s">
        <v>34</v>
      </c>
      <c r="O224" s="88" t="s">
        <v>34</v>
      </c>
      <c r="P224" s="88" t="s">
        <v>34</v>
      </c>
      <c r="Q224" s="191">
        <v>45015</v>
      </c>
      <c r="R224" s="193" t="s">
        <v>35</v>
      </c>
      <c r="S224" s="11" t="s">
        <v>50</v>
      </c>
    </row>
    <row r="225" spans="1:18" hidden="1">
      <c r="A225" s="333" t="s">
        <v>110</v>
      </c>
      <c r="C225" s="6" t="s">
        <v>433</v>
      </c>
      <c r="D225" s="196" t="s">
        <v>434</v>
      </c>
      <c r="E225" s="196" t="s">
        <v>94</v>
      </c>
      <c r="F225" s="196" t="s">
        <v>94</v>
      </c>
      <c r="G225" s="197" t="s">
        <v>435</v>
      </c>
      <c r="H225" s="205" t="s">
        <v>40</v>
      </c>
      <c r="I225" s="207" t="s">
        <v>436</v>
      </c>
      <c r="Q225" s="193"/>
      <c r="R225" s="193" t="s">
        <v>171</v>
      </c>
    </row>
    <row r="226" spans="1:18" hidden="1">
      <c r="A226" s="327" t="s">
        <v>110</v>
      </c>
      <c r="C226" s="6" t="s">
        <v>433</v>
      </c>
      <c r="D226" s="204" t="s">
        <v>437</v>
      </c>
      <c r="E226" s="204" t="s">
        <v>94</v>
      </c>
      <c r="F226" s="204" t="s">
        <v>94</v>
      </c>
      <c r="G226" s="198" t="s">
        <v>438</v>
      </c>
      <c r="H226" s="206" t="s">
        <v>40</v>
      </c>
      <c r="I226" s="208" t="s">
        <v>436</v>
      </c>
      <c r="Q226" s="193"/>
      <c r="R226" s="193" t="s">
        <v>171</v>
      </c>
    </row>
    <row r="227" spans="1:18" s="156" customFormat="1" hidden="1">
      <c r="A227" s="327" t="s">
        <v>110</v>
      </c>
      <c r="B227"/>
      <c r="C227" s="6" t="s">
        <v>433</v>
      </c>
      <c r="D227" s="196" t="s">
        <v>439</v>
      </c>
      <c r="E227" s="196" t="s">
        <v>94</v>
      </c>
      <c r="F227" s="196" t="s">
        <v>94</v>
      </c>
      <c r="G227" s="197" t="s">
        <v>440</v>
      </c>
      <c r="H227" s="205" t="s">
        <v>40</v>
      </c>
      <c r="I227" s="207" t="s">
        <v>436</v>
      </c>
      <c r="Q227" s="193"/>
      <c r="R227" s="193" t="s">
        <v>171</v>
      </c>
    </row>
    <row r="228" spans="1:18" s="156" customFormat="1" hidden="1">
      <c r="A228" s="327" t="s">
        <v>110</v>
      </c>
      <c r="B228"/>
      <c r="C228" s="6" t="s">
        <v>433</v>
      </c>
      <c r="D228" s="204" t="s">
        <v>441</v>
      </c>
      <c r="E228" s="204" t="s">
        <v>94</v>
      </c>
      <c r="F228" s="204" t="s">
        <v>94</v>
      </c>
      <c r="G228" s="198" t="s">
        <v>442</v>
      </c>
      <c r="H228" s="206" t="s">
        <v>40</v>
      </c>
      <c r="I228" s="208" t="s">
        <v>436</v>
      </c>
      <c r="Q228" s="193"/>
      <c r="R228" s="193" t="s">
        <v>171</v>
      </c>
    </row>
    <row r="229" spans="1:18" s="156" customFormat="1" ht="26.1" hidden="1">
      <c r="A229" s="333" t="s">
        <v>110</v>
      </c>
      <c r="B229"/>
      <c r="C229" s="6" t="s">
        <v>433</v>
      </c>
      <c r="D229" s="196" t="s">
        <v>443</v>
      </c>
      <c r="E229" s="196" t="s">
        <v>94</v>
      </c>
      <c r="F229" s="196" t="s">
        <v>94</v>
      </c>
      <c r="G229" s="197" t="s">
        <v>444</v>
      </c>
      <c r="H229" s="205" t="s">
        <v>40</v>
      </c>
      <c r="I229" s="207" t="s">
        <v>436</v>
      </c>
      <c r="Q229" s="193"/>
      <c r="R229" s="193" t="s">
        <v>171</v>
      </c>
    </row>
    <row r="230" spans="1:18" s="156" customFormat="1" hidden="1">
      <c r="A230" s="327" t="s">
        <v>110</v>
      </c>
      <c r="B230"/>
      <c r="C230" s="6" t="s">
        <v>433</v>
      </c>
      <c r="D230" s="204" t="s">
        <v>445</v>
      </c>
      <c r="E230" s="204" t="s">
        <v>94</v>
      </c>
      <c r="F230" s="204" t="s">
        <v>94</v>
      </c>
      <c r="G230" s="198" t="s">
        <v>446</v>
      </c>
      <c r="H230" s="206" t="s">
        <v>40</v>
      </c>
      <c r="I230" s="208" t="s">
        <v>436</v>
      </c>
      <c r="Q230" s="193"/>
      <c r="R230" s="193" t="s">
        <v>171</v>
      </c>
    </row>
    <row r="231" spans="1:18" s="156" customFormat="1" ht="26.1" hidden="1">
      <c r="A231" s="327" t="s">
        <v>110</v>
      </c>
      <c r="B231"/>
      <c r="C231" s="6" t="s">
        <v>433</v>
      </c>
      <c r="D231" s="196" t="s">
        <v>447</v>
      </c>
      <c r="E231" s="196" t="s">
        <v>94</v>
      </c>
      <c r="F231" s="196" t="s">
        <v>94</v>
      </c>
      <c r="G231" s="197" t="s">
        <v>448</v>
      </c>
      <c r="H231" s="205" t="s">
        <v>40</v>
      </c>
      <c r="I231" s="207" t="s">
        <v>436</v>
      </c>
      <c r="Q231" s="193"/>
      <c r="R231" s="193" t="s">
        <v>171</v>
      </c>
    </row>
    <row r="232" spans="1:18" s="156" customFormat="1" hidden="1">
      <c r="A232" s="327" t="s">
        <v>110</v>
      </c>
      <c r="B232"/>
      <c r="C232" s="6" t="s">
        <v>433</v>
      </c>
      <c r="D232" s="204" t="s">
        <v>449</v>
      </c>
      <c r="E232" s="204" t="s">
        <v>94</v>
      </c>
      <c r="F232" s="204" t="s">
        <v>94</v>
      </c>
      <c r="G232" s="198" t="s">
        <v>450</v>
      </c>
      <c r="H232" s="206" t="s">
        <v>40</v>
      </c>
      <c r="I232" s="208" t="s">
        <v>436</v>
      </c>
      <c r="Q232" s="193"/>
      <c r="R232" s="193"/>
    </row>
    <row r="233" spans="1:18" s="156" customFormat="1" hidden="1">
      <c r="A233" s="333" t="s">
        <v>110</v>
      </c>
      <c r="B233"/>
      <c r="C233" s="6" t="s">
        <v>433</v>
      </c>
      <c r="D233" s="196" t="s">
        <v>451</v>
      </c>
      <c r="E233" s="196" t="s">
        <v>94</v>
      </c>
      <c r="F233" s="196" t="s">
        <v>94</v>
      </c>
      <c r="G233" s="197" t="s">
        <v>452</v>
      </c>
      <c r="H233" s="205" t="s">
        <v>40</v>
      </c>
      <c r="I233" s="207" t="s">
        <v>436</v>
      </c>
      <c r="Q233" s="193"/>
      <c r="R233" s="193" t="s">
        <v>171</v>
      </c>
    </row>
    <row r="234" spans="1:18" s="156" customFormat="1" hidden="1">
      <c r="A234" s="327" t="s">
        <v>110</v>
      </c>
      <c r="B234"/>
      <c r="C234" s="6" t="s">
        <v>433</v>
      </c>
      <c r="D234" s="204" t="s">
        <v>453</v>
      </c>
      <c r="E234" s="204" t="s">
        <v>94</v>
      </c>
      <c r="F234" s="204" t="s">
        <v>94</v>
      </c>
      <c r="G234" s="198" t="s">
        <v>454</v>
      </c>
      <c r="H234" s="206" t="s">
        <v>40</v>
      </c>
      <c r="I234" s="208" t="s">
        <v>436</v>
      </c>
      <c r="Q234" s="193"/>
      <c r="R234" s="193" t="s">
        <v>171</v>
      </c>
    </row>
    <row r="235" spans="1:18" s="156" customFormat="1" hidden="1">
      <c r="A235" s="327" t="s">
        <v>110</v>
      </c>
      <c r="B235"/>
      <c r="C235" s="6" t="s">
        <v>433</v>
      </c>
      <c r="D235" s="196" t="s">
        <v>455</v>
      </c>
      <c r="E235" s="196" t="s">
        <v>94</v>
      </c>
      <c r="F235" s="196" t="s">
        <v>94</v>
      </c>
      <c r="G235" s="197" t="s">
        <v>456</v>
      </c>
      <c r="H235" s="205" t="s">
        <v>40</v>
      </c>
      <c r="I235" s="207" t="s">
        <v>436</v>
      </c>
      <c r="Q235" s="193"/>
      <c r="R235" s="193"/>
    </row>
    <row r="236" spans="1:18" s="156" customFormat="1" hidden="1">
      <c r="A236" s="324" t="s">
        <v>110</v>
      </c>
      <c r="B236"/>
      <c r="C236" s="6" t="s">
        <v>433</v>
      </c>
      <c r="D236" s="204" t="s">
        <v>457</v>
      </c>
      <c r="E236" s="498" t="s">
        <v>101</v>
      </c>
      <c r="F236" s="498" t="s">
        <v>101</v>
      </c>
      <c r="G236" s="496" t="s">
        <v>458</v>
      </c>
      <c r="H236" s="206" t="s">
        <v>32</v>
      </c>
      <c r="I236" s="208" t="s">
        <v>436</v>
      </c>
      <c r="Q236" s="191"/>
      <c r="R236" s="191" t="s">
        <v>171</v>
      </c>
    </row>
    <row r="237" spans="1:18" s="156" customFormat="1" ht="26.1" hidden="1">
      <c r="A237" s="324" t="s">
        <v>110</v>
      </c>
      <c r="B237"/>
      <c r="C237" s="6" t="s">
        <v>433</v>
      </c>
      <c r="D237" s="204" t="s">
        <v>459</v>
      </c>
      <c r="E237" s="498" t="s">
        <v>101</v>
      </c>
      <c r="F237" s="498" t="s">
        <v>101</v>
      </c>
      <c r="G237" s="497" t="s">
        <v>460</v>
      </c>
      <c r="H237" s="206" t="s">
        <v>32</v>
      </c>
      <c r="I237" s="208" t="s">
        <v>436</v>
      </c>
      <c r="Q237" s="191"/>
      <c r="R237" s="191" t="s">
        <v>171</v>
      </c>
    </row>
    <row r="238" spans="1:18" s="156" customFormat="1" hidden="1">
      <c r="A238" s="324" t="s">
        <v>110</v>
      </c>
      <c r="B238"/>
      <c r="C238" s="6" t="s">
        <v>433</v>
      </c>
      <c r="D238" s="204" t="s">
        <v>461</v>
      </c>
      <c r="E238" s="498" t="s">
        <v>101</v>
      </c>
      <c r="F238" s="498" t="s">
        <v>101</v>
      </c>
      <c r="G238" s="496" t="s">
        <v>462</v>
      </c>
      <c r="H238" s="206" t="s">
        <v>32</v>
      </c>
      <c r="I238" s="208" t="s">
        <v>436</v>
      </c>
      <c r="Q238" s="191"/>
      <c r="R238" s="191" t="s">
        <v>171</v>
      </c>
    </row>
    <row r="239" spans="1:18" s="156" customFormat="1" hidden="1">
      <c r="A239" s="324" t="s">
        <v>110</v>
      </c>
      <c r="B239"/>
      <c r="C239" s="6" t="s">
        <v>433</v>
      </c>
      <c r="D239" s="204" t="s">
        <v>463</v>
      </c>
      <c r="E239" s="498" t="s">
        <v>101</v>
      </c>
      <c r="F239" s="498" t="s">
        <v>101</v>
      </c>
      <c r="G239" s="497" t="s">
        <v>464</v>
      </c>
      <c r="H239" s="206" t="s">
        <v>32</v>
      </c>
      <c r="I239" s="208" t="s">
        <v>436</v>
      </c>
      <c r="Q239" s="191"/>
      <c r="R239" s="191" t="s">
        <v>171</v>
      </c>
    </row>
    <row r="240" spans="1:18" s="156" customFormat="1" hidden="1">
      <c r="A240" s="324" t="s">
        <v>110</v>
      </c>
      <c r="B240"/>
      <c r="C240" s="6" t="s">
        <v>433</v>
      </c>
      <c r="D240" s="204" t="s">
        <v>465</v>
      </c>
      <c r="E240" s="498" t="s">
        <v>101</v>
      </c>
      <c r="F240" s="498" t="s">
        <v>101</v>
      </c>
      <c r="G240" s="497" t="s">
        <v>466</v>
      </c>
      <c r="H240" s="206" t="s">
        <v>32</v>
      </c>
      <c r="I240" s="208" t="s">
        <v>436</v>
      </c>
      <c r="Q240" s="191"/>
      <c r="R240" s="191" t="s">
        <v>171</v>
      </c>
    </row>
    <row r="241" spans="1:18" s="156" customFormat="1" hidden="1">
      <c r="A241" s="324" t="s">
        <v>110</v>
      </c>
      <c r="B241"/>
      <c r="C241" s="6" t="s">
        <v>433</v>
      </c>
      <c r="D241" s="204" t="s">
        <v>467</v>
      </c>
      <c r="E241" s="498" t="s">
        <v>101</v>
      </c>
      <c r="F241" s="498" t="s">
        <v>101</v>
      </c>
      <c r="G241" s="496" t="s">
        <v>468</v>
      </c>
      <c r="H241" s="206" t="s">
        <v>32</v>
      </c>
      <c r="I241" s="208" t="s">
        <v>436</v>
      </c>
      <c r="Q241" s="191"/>
      <c r="R241" s="191" t="s">
        <v>171</v>
      </c>
    </row>
    <row r="242" spans="1:18" s="156" customFormat="1" hidden="1">
      <c r="A242" s="324" t="s">
        <v>110</v>
      </c>
      <c r="B242"/>
      <c r="C242" s="6" t="s">
        <v>433</v>
      </c>
      <c r="D242" s="204" t="s">
        <v>469</v>
      </c>
      <c r="E242" s="498" t="s">
        <v>101</v>
      </c>
      <c r="F242" s="498" t="s">
        <v>101</v>
      </c>
      <c r="G242" s="497" t="s">
        <v>470</v>
      </c>
      <c r="H242" s="206" t="s">
        <v>32</v>
      </c>
      <c r="I242" s="208" t="s">
        <v>436</v>
      </c>
      <c r="Q242" s="191"/>
      <c r="R242" s="191" t="s">
        <v>171</v>
      </c>
    </row>
    <row r="243" spans="1:18" s="156" customFormat="1" hidden="1">
      <c r="A243" s="324" t="s">
        <v>110</v>
      </c>
      <c r="B243"/>
      <c r="C243" s="6" t="s">
        <v>433</v>
      </c>
      <c r="D243" s="204" t="s">
        <v>471</v>
      </c>
      <c r="E243" s="498" t="s">
        <v>101</v>
      </c>
      <c r="F243" s="498" t="s">
        <v>101</v>
      </c>
      <c r="G243" s="496" t="s">
        <v>472</v>
      </c>
      <c r="H243" s="206" t="s">
        <v>32</v>
      </c>
      <c r="I243" s="208" t="s">
        <v>436</v>
      </c>
      <c r="Q243" s="191"/>
      <c r="R243" s="191" t="s">
        <v>171</v>
      </c>
    </row>
    <row r="244" spans="1:18" s="156" customFormat="1" hidden="1">
      <c r="A244" s="324" t="s">
        <v>110</v>
      </c>
      <c r="B244"/>
      <c r="C244" s="6" t="s">
        <v>433</v>
      </c>
      <c r="D244" s="204" t="s">
        <v>473</v>
      </c>
      <c r="E244" s="498" t="s">
        <v>101</v>
      </c>
      <c r="F244" s="498" t="s">
        <v>101</v>
      </c>
      <c r="G244" s="499" t="s">
        <v>474</v>
      </c>
      <c r="H244" s="206" t="s">
        <v>32</v>
      </c>
      <c r="I244" s="208" t="s">
        <v>436</v>
      </c>
      <c r="Q244" s="191"/>
      <c r="R244" s="191" t="s">
        <v>171</v>
      </c>
    </row>
    <row r="245" spans="1:18" s="156" customFormat="1" ht="26.1" hidden="1">
      <c r="A245" s="324" t="s">
        <v>110</v>
      </c>
      <c r="B245"/>
      <c r="C245" s="6" t="s">
        <v>433</v>
      </c>
      <c r="D245" s="204" t="s">
        <v>475</v>
      </c>
      <c r="E245" s="498" t="s">
        <v>101</v>
      </c>
      <c r="F245" s="498" t="s">
        <v>101</v>
      </c>
      <c r="G245" s="499" t="s">
        <v>476</v>
      </c>
      <c r="H245" s="206" t="s">
        <v>32</v>
      </c>
      <c r="I245" s="208" t="s">
        <v>436</v>
      </c>
      <c r="Q245" s="191"/>
      <c r="R245" s="191" t="s">
        <v>171</v>
      </c>
    </row>
    <row r="246" spans="1:18" s="156" customFormat="1" hidden="1">
      <c r="A246" s="327" t="s">
        <v>110</v>
      </c>
      <c r="B246"/>
      <c r="C246" s="6" t="s">
        <v>433</v>
      </c>
      <c r="D246" s="204" t="s">
        <v>477</v>
      </c>
      <c r="E246" s="204" t="s">
        <v>94</v>
      </c>
      <c r="F246" s="204" t="s">
        <v>94</v>
      </c>
      <c r="G246" s="198" t="s">
        <v>478</v>
      </c>
      <c r="H246" s="206" t="s">
        <v>32</v>
      </c>
      <c r="I246" s="208" t="s">
        <v>436</v>
      </c>
      <c r="Q246" s="193"/>
      <c r="R246" s="193"/>
    </row>
    <row r="247" spans="1:18" s="156" customFormat="1" hidden="1">
      <c r="A247" s="333" t="s">
        <v>110</v>
      </c>
      <c r="B247"/>
      <c r="C247" s="6" t="s">
        <v>433</v>
      </c>
      <c r="D247" s="196" t="s">
        <v>479</v>
      </c>
      <c r="E247" s="196" t="s">
        <v>94</v>
      </c>
      <c r="F247" s="196" t="s">
        <v>94</v>
      </c>
      <c r="G247" s="197" t="s">
        <v>480</v>
      </c>
      <c r="H247" s="205" t="s">
        <v>32</v>
      </c>
      <c r="I247" s="207" t="s">
        <v>436</v>
      </c>
      <c r="Q247" s="193"/>
      <c r="R247" s="193"/>
    </row>
    <row r="248" spans="1:18" hidden="1">
      <c r="A248" s="327" t="s">
        <v>110</v>
      </c>
      <c r="C248" s="6" t="s">
        <v>433</v>
      </c>
      <c r="D248" s="204" t="s">
        <v>481</v>
      </c>
      <c r="E248" s="204" t="s">
        <v>94</v>
      </c>
      <c r="F248" s="204" t="s">
        <v>94</v>
      </c>
      <c r="G248" s="198" t="s">
        <v>482</v>
      </c>
      <c r="H248" s="206" t="s">
        <v>32</v>
      </c>
      <c r="I248" s="208" t="s">
        <v>436</v>
      </c>
      <c r="Q248" s="193"/>
      <c r="R248" s="193" t="s">
        <v>171</v>
      </c>
    </row>
    <row r="249" spans="1:18" hidden="1">
      <c r="A249" s="327" t="s">
        <v>110</v>
      </c>
      <c r="C249" s="6" t="s">
        <v>433</v>
      </c>
      <c r="D249" s="196" t="s">
        <v>483</v>
      </c>
      <c r="E249" s="196" t="s">
        <v>94</v>
      </c>
      <c r="F249" s="196" t="s">
        <v>94</v>
      </c>
      <c r="G249" s="197" t="s">
        <v>484</v>
      </c>
      <c r="H249" s="205" t="s">
        <v>32</v>
      </c>
      <c r="I249" s="207" t="s">
        <v>436</v>
      </c>
      <c r="Q249" s="193"/>
      <c r="R249" s="193" t="s">
        <v>171</v>
      </c>
    </row>
    <row r="250" spans="1:18" s="156" customFormat="1" hidden="1">
      <c r="A250" s="327" t="s">
        <v>110</v>
      </c>
      <c r="B250"/>
      <c r="C250" s="6" t="s">
        <v>433</v>
      </c>
      <c r="D250" s="204" t="s">
        <v>485</v>
      </c>
      <c r="E250" s="204" t="s">
        <v>94</v>
      </c>
      <c r="F250" s="204" t="s">
        <v>94</v>
      </c>
      <c r="G250" s="198" t="s">
        <v>486</v>
      </c>
      <c r="H250" s="206" t="s">
        <v>32</v>
      </c>
      <c r="I250" s="208" t="s">
        <v>436</v>
      </c>
      <c r="Q250" s="193"/>
      <c r="R250" s="193" t="s">
        <v>171</v>
      </c>
    </row>
    <row r="251" spans="1:18" s="156" customFormat="1" hidden="1">
      <c r="A251" s="333" t="s">
        <v>110</v>
      </c>
      <c r="B251"/>
      <c r="C251" s="6" t="s">
        <v>433</v>
      </c>
      <c r="D251" s="196" t="s">
        <v>487</v>
      </c>
      <c r="E251" s="196" t="s">
        <v>94</v>
      </c>
      <c r="F251" s="196" t="s">
        <v>94</v>
      </c>
      <c r="G251" s="197" t="s">
        <v>225</v>
      </c>
      <c r="H251" s="205" t="s">
        <v>32</v>
      </c>
      <c r="I251" s="207" t="s">
        <v>436</v>
      </c>
      <c r="Q251" s="193"/>
      <c r="R251" s="193"/>
    </row>
    <row r="252" spans="1:18" hidden="1">
      <c r="A252" s="327" t="s">
        <v>110</v>
      </c>
      <c r="C252" s="6" t="s">
        <v>433</v>
      </c>
      <c r="D252" s="204" t="s">
        <v>488</v>
      </c>
      <c r="E252" s="204" t="s">
        <v>94</v>
      </c>
      <c r="F252" s="204" t="s">
        <v>94</v>
      </c>
      <c r="G252" s="198" t="s">
        <v>95</v>
      </c>
      <c r="H252" s="206" t="s">
        <v>32</v>
      </c>
      <c r="I252" s="208" t="s">
        <v>436</v>
      </c>
      <c r="Q252" s="193"/>
      <c r="R252" s="193" t="s">
        <v>171</v>
      </c>
    </row>
    <row r="253" spans="1:18" s="156" customFormat="1" hidden="1">
      <c r="A253" s="327" t="s">
        <v>110</v>
      </c>
      <c r="B253"/>
      <c r="C253" s="6" t="s">
        <v>433</v>
      </c>
      <c r="D253" s="196" t="s">
        <v>489</v>
      </c>
      <c r="E253" s="196" t="s">
        <v>94</v>
      </c>
      <c r="F253" s="196" t="s">
        <v>94</v>
      </c>
      <c r="G253" s="197" t="s">
        <v>490</v>
      </c>
      <c r="H253" s="205" t="s">
        <v>32</v>
      </c>
      <c r="I253" s="207" t="s">
        <v>436</v>
      </c>
      <c r="Q253" s="193"/>
      <c r="R253" s="193" t="s">
        <v>171</v>
      </c>
    </row>
    <row r="254" spans="1:18" s="156" customFormat="1" hidden="1">
      <c r="A254" s="327" t="s">
        <v>110</v>
      </c>
      <c r="B254"/>
      <c r="C254" s="6" t="s">
        <v>433</v>
      </c>
      <c r="D254" s="204" t="s">
        <v>491</v>
      </c>
      <c r="E254" s="204" t="s">
        <v>94</v>
      </c>
      <c r="F254" s="204" t="s">
        <v>94</v>
      </c>
      <c r="G254" s="198" t="s">
        <v>492</v>
      </c>
      <c r="H254" s="206" t="s">
        <v>32</v>
      </c>
      <c r="I254" s="208" t="s">
        <v>436</v>
      </c>
      <c r="Q254" s="193"/>
      <c r="R254" s="193" t="s">
        <v>171</v>
      </c>
    </row>
    <row r="255" spans="1:18" s="156" customFormat="1" hidden="1">
      <c r="A255" s="333" t="s">
        <v>110</v>
      </c>
      <c r="B255"/>
      <c r="C255" s="6" t="s">
        <v>433</v>
      </c>
      <c r="D255" s="196" t="s">
        <v>493</v>
      </c>
      <c r="E255" s="196" t="s">
        <v>94</v>
      </c>
      <c r="F255" s="196" t="s">
        <v>94</v>
      </c>
      <c r="G255" s="197" t="s">
        <v>494</v>
      </c>
      <c r="H255" s="205" t="s">
        <v>32</v>
      </c>
      <c r="I255" s="207" t="s">
        <v>436</v>
      </c>
      <c r="Q255" s="193"/>
      <c r="R255" s="193" t="s">
        <v>171</v>
      </c>
    </row>
    <row r="256" spans="1:18" s="156" customFormat="1" hidden="1">
      <c r="A256" s="327" t="s">
        <v>110</v>
      </c>
      <c r="B256"/>
      <c r="C256" s="6" t="s">
        <v>433</v>
      </c>
      <c r="D256" s="204" t="s">
        <v>495</v>
      </c>
      <c r="E256" s="204" t="s">
        <v>94</v>
      </c>
      <c r="F256" s="204" t="s">
        <v>94</v>
      </c>
      <c r="G256" s="198" t="s">
        <v>496</v>
      </c>
      <c r="H256" s="206" t="s">
        <v>32</v>
      </c>
      <c r="I256" s="208" t="s">
        <v>436</v>
      </c>
      <c r="Q256" s="193"/>
      <c r="R256" s="193" t="s">
        <v>171</v>
      </c>
    </row>
    <row r="257" spans="1:19" s="156" customFormat="1" hidden="1">
      <c r="A257" s="327" t="s">
        <v>110</v>
      </c>
      <c r="B257"/>
      <c r="C257" s="6" t="s">
        <v>433</v>
      </c>
      <c r="D257" s="196" t="s">
        <v>497</v>
      </c>
      <c r="E257" s="196" t="s">
        <v>94</v>
      </c>
      <c r="F257" s="196" t="s">
        <v>94</v>
      </c>
      <c r="G257" s="197" t="s">
        <v>498</v>
      </c>
      <c r="H257" s="205" t="s">
        <v>32</v>
      </c>
      <c r="I257" s="207" t="s">
        <v>436</v>
      </c>
      <c r="Q257" s="193"/>
      <c r="R257" s="193" t="s">
        <v>171</v>
      </c>
    </row>
    <row r="258" spans="1:19" s="156" customFormat="1" hidden="1">
      <c r="A258" s="327" t="s">
        <v>110</v>
      </c>
      <c r="B258"/>
      <c r="C258" s="6" t="s">
        <v>433</v>
      </c>
      <c r="D258" s="204" t="s">
        <v>499</v>
      </c>
      <c r="E258" s="204" t="s">
        <v>94</v>
      </c>
      <c r="F258" s="204" t="s">
        <v>94</v>
      </c>
      <c r="G258" s="198" t="s">
        <v>227</v>
      </c>
      <c r="H258" s="206" t="s">
        <v>32</v>
      </c>
      <c r="I258" s="208" t="s">
        <v>436</v>
      </c>
      <c r="Q258" s="193"/>
      <c r="R258" s="193" t="s">
        <v>171</v>
      </c>
    </row>
    <row r="259" spans="1:19" hidden="1">
      <c r="A259" s="333" t="s">
        <v>110</v>
      </c>
      <c r="C259" s="6" t="s">
        <v>433</v>
      </c>
      <c r="D259" s="196" t="s">
        <v>500</v>
      </c>
      <c r="E259" s="196" t="s">
        <v>94</v>
      </c>
      <c r="F259" s="196" t="s">
        <v>501</v>
      </c>
      <c r="G259" s="197" t="s">
        <v>502</v>
      </c>
      <c r="H259" s="205" t="s">
        <v>32</v>
      </c>
      <c r="I259" s="208" t="s">
        <v>436</v>
      </c>
      <c r="Q259" s="193"/>
      <c r="R259" s="193"/>
      <c r="S259" t="s">
        <v>503</v>
      </c>
    </row>
    <row r="260" spans="1:19" hidden="1">
      <c r="A260" s="324" t="s">
        <v>110</v>
      </c>
      <c r="C260" s="6" t="s">
        <v>433</v>
      </c>
      <c r="D260" s="204" t="s">
        <v>504</v>
      </c>
      <c r="E260" s="204" t="s">
        <v>94</v>
      </c>
      <c r="F260" s="204" t="s">
        <v>501</v>
      </c>
      <c r="G260" s="496" t="s">
        <v>505</v>
      </c>
      <c r="H260" s="206" t="s">
        <v>32</v>
      </c>
      <c r="I260" s="208" t="s">
        <v>436</v>
      </c>
      <c r="Q260" s="191"/>
      <c r="R260" s="191" t="s">
        <v>171</v>
      </c>
    </row>
    <row r="261" spans="1:19" s="156" customFormat="1" hidden="1">
      <c r="A261" s="327" t="s">
        <v>110</v>
      </c>
      <c r="B261"/>
      <c r="C261" s="6" t="s">
        <v>433</v>
      </c>
      <c r="D261" s="204" t="s">
        <v>506</v>
      </c>
      <c r="E261" s="204" t="s">
        <v>94</v>
      </c>
      <c r="F261" s="204" t="s">
        <v>501</v>
      </c>
      <c r="G261" s="198" t="s">
        <v>502</v>
      </c>
      <c r="H261" s="206" t="s">
        <v>32</v>
      </c>
      <c r="I261" s="208" t="s">
        <v>436</v>
      </c>
      <c r="Q261" s="193"/>
      <c r="R261" s="193"/>
    </row>
    <row r="262" spans="1:19" s="156" customFormat="1" hidden="1">
      <c r="A262" s="327" t="s">
        <v>110</v>
      </c>
      <c r="B262"/>
      <c r="C262" s="6" t="s">
        <v>433</v>
      </c>
      <c r="D262" s="196" t="s">
        <v>507</v>
      </c>
      <c r="E262" s="196" t="s">
        <v>94</v>
      </c>
      <c r="F262" s="196" t="s">
        <v>501</v>
      </c>
      <c r="G262" s="197" t="s">
        <v>508</v>
      </c>
      <c r="H262" s="205" t="s">
        <v>32</v>
      </c>
      <c r="I262" s="207" t="s">
        <v>436</v>
      </c>
      <c r="Q262" s="193"/>
      <c r="R262" s="193"/>
    </row>
    <row r="263" spans="1:19" s="156" customFormat="1" hidden="1">
      <c r="A263" s="327" t="s">
        <v>110</v>
      </c>
      <c r="B263"/>
      <c r="C263" s="6" t="s">
        <v>433</v>
      </c>
      <c r="D263" s="204" t="s">
        <v>509</v>
      </c>
      <c r="E263" s="204" t="s">
        <v>94</v>
      </c>
      <c r="F263" s="204" t="s">
        <v>501</v>
      </c>
      <c r="G263" s="198" t="s">
        <v>510</v>
      </c>
      <c r="H263" s="206" t="s">
        <v>32</v>
      </c>
      <c r="I263" s="208" t="s">
        <v>436</v>
      </c>
      <c r="Q263" s="193"/>
      <c r="R263" s="193"/>
    </row>
    <row r="264" spans="1:19" s="156" customFormat="1" hidden="1">
      <c r="A264" s="333" t="s">
        <v>110</v>
      </c>
      <c r="B264"/>
      <c r="C264" s="6" t="s">
        <v>433</v>
      </c>
      <c r="D264" s="196" t="s">
        <v>511</v>
      </c>
      <c r="E264" s="196" t="s">
        <v>94</v>
      </c>
      <c r="F264" s="196" t="s">
        <v>501</v>
      </c>
      <c r="G264" s="197" t="s">
        <v>512</v>
      </c>
      <c r="H264" s="205" t="s">
        <v>32</v>
      </c>
      <c r="I264" s="207" t="s">
        <v>436</v>
      </c>
      <c r="Q264" s="193"/>
      <c r="R264" s="193"/>
    </row>
    <row r="265" spans="1:19" hidden="1">
      <c r="A265" s="327" t="s">
        <v>110</v>
      </c>
      <c r="C265" s="6" t="s">
        <v>433</v>
      </c>
      <c r="D265" s="204" t="s">
        <v>513</v>
      </c>
      <c r="E265" s="204" t="s">
        <v>94</v>
      </c>
      <c r="F265" s="204" t="s">
        <v>501</v>
      </c>
      <c r="G265" s="198" t="s">
        <v>514</v>
      </c>
      <c r="H265" s="206" t="s">
        <v>32</v>
      </c>
      <c r="I265" s="208" t="s">
        <v>436</v>
      </c>
      <c r="Q265" s="193"/>
      <c r="R265" s="193"/>
      <c r="S265" t="s">
        <v>515</v>
      </c>
    </row>
    <row r="266" spans="1:19" s="156" customFormat="1" hidden="1">
      <c r="A266" s="327" t="s">
        <v>110</v>
      </c>
      <c r="B266"/>
      <c r="C266" s="6" t="s">
        <v>433</v>
      </c>
      <c r="D266" s="196" t="s">
        <v>516</v>
      </c>
      <c r="E266" s="196" t="s">
        <v>94</v>
      </c>
      <c r="F266" s="196" t="s">
        <v>501</v>
      </c>
      <c r="G266" s="197" t="s">
        <v>517</v>
      </c>
      <c r="H266" s="205" t="s">
        <v>32</v>
      </c>
      <c r="I266" s="207" t="s">
        <v>436</v>
      </c>
      <c r="Q266" s="193"/>
      <c r="R266" s="193"/>
    </row>
    <row r="267" spans="1:19" s="156" customFormat="1" hidden="1">
      <c r="A267" s="327" t="s">
        <v>110</v>
      </c>
      <c r="B267"/>
      <c r="C267" s="6" t="s">
        <v>433</v>
      </c>
      <c r="D267" s="204" t="s">
        <v>518</v>
      </c>
      <c r="E267" s="204" t="s">
        <v>94</v>
      </c>
      <c r="F267" s="204" t="s">
        <v>501</v>
      </c>
      <c r="G267" s="198" t="s">
        <v>519</v>
      </c>
      <c r="H267" s="206" t="s">
        <v>32</v>
      </c>
      <c r="I267" s="208" t="s">
        <v>436</v>
      </c>
      <c r="Q267" s="193"/>
      <c r="R267" s="193"/>
    </row>
    <row r="268" spans="1:19" hidden="1">
      <c r="A268" s="327" t="s">
        <v>110</v>
      </c>
      <c r="C268" s="205" t="s">
        <v>111</v>
      </c>
      <c r="D268" s="196" t="s">
        <v>520</v>
      </c>
      <c r="E268" s="196" t="s">
        <v>94</v>
      </c>
      <c r="F268" s="196" t="s">
        <v>94</v>
      </c>
      <c r="G268" s="197" t="s">
        <v>179</v>
      </c>
      <c r="H268" s="205" t="s">
        <v>40</v>
      </c>
      <c r="I268" s="196" t="s">
        <v>436</v>
      </c>
      <c r="Q268" s="193"/>
      <c r="R268" s="193" t="s">
        <v>171</v>
      </c>
    </row>
    <row r="269" spans="1:19" hidden="1">
      <c r="A269" s="327" t="s">
        <v>110</v>
      </c>
      <c r="C269" s="206" t="s">
        <v>111</v>
      </c>
      <c r="D269" s="204" t="s">
        <v>521</v>
      </c>
      <c r="E269" s="204" t="s">
        <v>94</v>
      </c>
      <c r="F269" s="204" t="s">
        <v>94</v>
      </c>
      <c r="G269" s="198" t="s">
        <v>522</v>
      </c>
      <c r="H269" s="206" t="s">
        <v>40</v>
      </c>
      <c r="I269" s="208" t="s">
        <v>436</v>
      </c>
      <c r="Q269" s="193"/>
      <c r="R269" s="193"/>
    </row>
    <row r="270" spans="1:19" hidden="1">
      <c r="A270" s="327" t="s">
        <v>110</v>
      </c>
      <c r="C270" s="205" t="s">
        <v>111</v>
      </c>
      <c r="D270" s="196" t="s">
        <v>523</v>
      </c>
      <c r="E270" s="196" t="s">
        <v>94</v>
      </c>
      <c r="F270" s="196" t="s">
        <v>94</v>
      </c>
      <c r="G270" s="197" t="s">
        <v>181</v>
      </c>
      <c r="H270" s="205" t="s">
        <v>40</v>
      </c>
      <c r="I270" s="196" t="s">
        <v>436</v>
      </c>
      <c r="Q270" s="193"/>
      <c r="R270" s="193" t="s">
        <v>171</v>
      </c>
    </row>
    <row r="271" spans="1:19" ht="26.1" hidden="1">
      <c r="A271" s="327" t="s">
        <v>110</v>
      </c>
      <c r="C271" s="206" t="s">
        <v>111</v>
      </c>
      <c r="D271" s="204" t="s">
        <v>524</v>
      </c>
      <c r="E271" s="204" t="s">
        <v>94</v>
      </c>
      <c r="F271" s="204" t="s">
        <v>94</v>
      </c>
      <c r="G271" s="198" t="s">
        <v>363</v>
      </c>
      <c r="H271" s="206" t="s">
        <v>40</v>
      </c>
      <c r="I271" s="204" t="s">
        <v>436</v>
      </c>
      <c r="Q271" s="193"/>
      <c r="R271" s="193" t="s">
        <v>171</v>
      </c>
    </row>
    <row r="272" spans="1:19" hidden="1">
      <c r="A272" s="327" t="s">
        <v>110</v>
      </c>
      <c r="C272" s="205" t="s">
        <v>111</v>
      </c>
      <c r="D272" s="196" t="s">
        <v>525</v>
      </c>
      <c r="E272" s="196" t="s">
        <v>94</v>
      </c>
      <c r="F272" s="196" t="s">
        <v>94</v>
      </c>
      <c r="G272" s="197" t="s">
        <v>184</v>
      </c>
      <c r="H272" s="205" t="s">
        <v>40</v>
      </c>
      <c r="I272" s="196" t="s">
        <v>436</v>
      </c>
      <c r="Q272" s="193"/>
      <c r="R272" s="193" t="s">
        <v>171</v>
      </c>
    </row>
    <row r="273" spans="1:18" hidden="1">
      <c r="A273" s="327" t="s">
        <v>110</v>
      </c>
      <c r="C273" s="206" t="s">
        <v>111</v>
      </c>
      <c r="D273" s="204" t="s">
        <v>526</v>
      </c>
      <c r="E273" s="204" t="s">
        <v>94</v>
      </c>
      <c r="F273" s="204" t="s">
        <v>94</v>
      </c>
      <c r="G273" s="198" t="s">
        <v>186</v>
      </c>
      <c r="H273" s="206" t="s">
        <v>40</v>
      </c>
      <c r="I273" s="204" t="s">
        <v>436</v>
      </c>
      <c r="Q273" s="193"/>
      <c r="R273" s="193" t="s">
        <v>171</v>
      </c>
    </row>
    <row r="274" spans="1:18" hidden="1">
      <c r="A274" s="327" t="s">
        <v>110</v>
      </c>
      <c r="C274" s="205" t="s">
        <v>111</v>
      </c>
      <c r="D274" s="196" t="s">
        <v>527</v>
      </c>
      <c r="E274" s="196" t="s">
        <v>94</v>
      </c>
      <c r="F274" s="196" t="s">
        <v>94</v>
      </c>
      <c r="G274" s="197" t="s">
        <v>188</v>
      </c>
      <c r="H274" s="205" t="s">
        <v>40</v>
      </c>
      <c r="I274" s="196" t="s">
        <v>436</v>
      </c>
      <c r="Q274" s="193"/>
      <c r="R274" s="193"/>
    </row>
    <row r="275" spans="1:18" hidden="1">
      <c r="A275" s="327" t="s">
        <v>110</v>
      </c>
      <c r="C275" s="206" t="s">
        <v>111</v>
      </c>
      <c r="D275" s="204" t="s">
        <v>528</v>
      </c>
      <c r="E275" s="204" t="s">
        <v>94</v>
      </c>
      <c r="F275" s="204" t="s">
        <v>94</v>
      </c>
      <c r="G275" s="198" t="s">
        <v>529</v>
      </c>
      <c r="H275" s="206" t="s">
        <v>40</v>
      </c>
      <c r="I275" s="208" t="s">
        <v>436</v>
      </c>
      <c r="Q275" s="193"/>
      <c r="R275" s="193" t="s">
        <v>171</v>
      </c>
    </row>
    <row r="276" spans="1:18" hidden="1">
      <c r="A276" s="327" t="s">
        <v>110</v>
      </c>
      <c r="C276" s="205" t="s">
        <v>111</v>
      </c>
      <c r="D276" s="196" t="s">
        <v>530</v>
      </c>
      <c r="E276" s="196" t="s">
        <v>94</v>
      </c>
      <c r="F276" s="196" t="s">
        <v>94</v>
      </c>
      <c r="G276" s="197" t="s">
        <v>531</v>
      </c>
      <c r="H276" s="205" t="s">
        <v>32</v>
      </c>
      <c r="I276" s="207" t="s">
        <v>436</v>
      </c>
      <c r="Q276" s="193"/>
      <c r="R276" s="193"/>
    </row>
    <row r="277" spans="1:18" ht="26.1" hidden="1">
      <c r="A277" s="324" t="s">
        <v>110</v>
      </c>
      <c r="C277" s="205" t="s">
        <v>111</v>
      </c>
      <c r="D277" s="196" t="s">
        <v>532</v>
      </c>
      <c r="E277" s="196" t="s">
        <v>94</v>
      </c>
      <c r="F277" s="196" t="s">
        <v>94</v>
      </c>
      <c r="G277" s="197" t="s">
        <v>460</v>
      </c>
      <c r="H277" s="205" t="s">
        <v>32</v>
      </c>
      <c r="I277" s="207" t="s">
        <v>436</v>
      </c>
      <c r="Q277" s="191"/>
      <c r="R277" s="191" t="s">
        <v>171</v>
      </c>
    </row>
    <row r="278" spans="1:18" hidden="1">
      <c r="A278" s="327" t="s">
        <v>110</v>
      </c>
      <c r="C278" s="206" t="s">
        <v>111</v>
      </c>
      <c r="D278" s="204" t="s">
        <v>533</v>
      </c>
      <c r="E278" s="204" t="s">
        <v>94</v>
      </c>
      <c r="F278" s="204" t="s">
        <v>94</v>
      </c>
      <c r="G278" s="198" t="s">
        <v>534</v>
      </c>
      <c r="H278" s="206" t="s">
        <v>32</v>
      </c>
      <c r="I278" s="208" t="s">
        <v>436</v>
      </c>
      <c r="Q278" s="193"/>
      <c r="R278" s="193"/>
    </row>
    <row r="279" spans="1:18" hidden="1">
      <c r="A279" s="327" t="s">
        <v>110</v>
      </c>
      <c r="C279" s="205" t="s">
        <v>111</v>
      </c>
      <c r="D279" s="196" t="s">
        <v>535</v>
      </c>
      <c r="E279" s="196" t="s">
        <v>94</v>
      </c>
      <c r="F279" s="196" t="s">
        <v>94</v>
      </c>
      <c r="G279" s="197" t="s">
        <v>536</v>
      </c>
      <c r="H279" s="205" t="s">
        <v>32</v>
      </c>
      <c r="I279" s="207" t="s">
        <v>436</v>
      </c>
      <c r="Q279" s="193"/>
      <c r="R279" s="193"/>
    </row>
    <row r="280" spans="1:18" hidden="1">
      <c r="A280" s="327" t="s">
        <v>110</v>
      </c>
      <c r="C280" s="206" t="s">
        <v>111</v>
      </c>
      <c r="D280" s="204" t="s">
        <v>537</v>
      </c>
      <c r="E280" s="204" t="s">
        <v>94</v>
      </c>
      <c r="F280" s="204" t="s">
        <v>94</v>
      </c>
      <c r="G280" s="198" t="s">
        <v>536</v>
      </c>
      <c r="H280" s="206" t="s">
        <v>32</v>
      </c>
      <c r="I280" s="204" t="s">
        <v>436</v>
      </c>
      <c r="Q280" s="193"/>
      <c r="R280" s="193"/>
    </row>
    <row r="281" spans="1:18" hidden="1">
      <c r="A281" s="327" t="s">
        <v>110</v>
      </c>
      <c r="C281" s="205" t="s">
        <v>111</v>
      </c>
      <c r="D281" s="196" t="s">
        <v>538</v>
      </c>
      <c r="E281" s="196" t="s">
        <v>94</v>
      </c>
      <c r="F281" s="196" t="s">
        <v>94</v>
      </c>
      <c r="G281" s="197" t="s">
        <v>539</v>
      </c>
      <c r="H281" s="205" t="s">
        <v>32</v>
      </c>
      <c r="I281" s="207" t="s">
        <v>436</v>
      </c>
      <c r="Q281" s="193"/>
      <c r="R281" s="193" t="s">
        <v>171</v>
      </c>
    </row>
    <row r="282" spans="1:18" hidden="1">
      <c r="A282" s="327" t="s">
        <v>110</v>
      </c>
      <c r="C282" s="206" t="s">
        <v>111</v>
      </c>
      <c r="D282" s="204" t="s">
        <v>540</v>
      </c>
      <c r="E282" s="204" t="s">
        <v>94</v>
      </c>
      <c r="F282" s="204" t="s">
        <v>94</v>
      </c>
      <c r="G282" s="198" t="s">
        <v>192</v>
      </c>
      <c r="H282" s="206" t="s">
        <v>32</v>
      </c>
      <c r="I282" s="204" t="s">
        <v>436</v>
      </c>
      <c r="Q282" s="193"/>
      <c r="R282" s="193"/>
    </row>
    <row r="283" spans="1:18" hidden="1">
      <c r="A283" s="327" t="s">
        <v>110</v>
      </c>
      <c r="C283" s="205" t="s">
        <v>111</v>
      </c>
      <c r="D283" s="196" t="s">
        <v>541</v>
      </c>
      <c r="E283" s="196" t="s">
        <v>94</v>
      </c>
      <c r="F283" s="196" t="s">
        <v>94</v>
      </c>
      <c r="G283" s="197" t="s">
        <v>542</v>
      </c>
      <c r="H283" s="205" t="s">
        <v>32</v>
      </c>
      <c r="I283" s="207" t="s">
        <v>436</v>
      </c>
      <c r="Q283" s="193"/>
      <c r="R283" s="193" t="s">
        <v>171</v>
      </c>
    </row>
    <row r="284" spans="1:18" hidden="1">
      <c r="A284" s="327" t="s">
        <v>110</v>
      </c>
      <c r="C284" s="206" t="s">
        <v>111</v>
      </c>
      <c r="D284" s="204" t="s">
        <v>543</v>
      </c>
      <c r="E284" s="204" t="s">
        <v>94</v>
      </c>
      <c r="F284" s="204" t="s">
        <v>94</v>
      </c>
      <c r="G284" s="198" t="s">
        <v>194</v>
      </c>
      <c r="H284" s="206" t="s">
        <v>32</v>
      </c>
      <c r="I284" s="204" t="s">
        <v>436</v>
      </c>
      <c r="Q284" s="193"/>
      <c r="R284" s="193"/>
    </row>
    <row r="285" spans="1:18" hidden="1">
      <c r="A285" s="327" t="s">
        <v>110</v>
      </c>
      <c r="C285" s="205" t="s">
        <v>111</v>
      </c>
      <c r="D285" s="196" t="s">
        <v>544</v>
      </c>
      <c r="E285" s="196" t="s">
        <v>94</v>
      </c>
      <c r="F285" s="196" t="s">
        <v>94</v>
      </c>
      <c r="G285" s="197" t="s">
        <v>99</v>
      </c>
      <c r="H285" s="205" t="s">
        <v>32</v>
      </c>
      <c r="I285" s="196" t="s">
        <v>436</v>
      </c>
      <c r="Q285" s="193"/>
      <c r="R285" s="193" t="s">
        <v>171</v>
      </c>
    </row>
    <row r="286" spans="1:18" hidden="1">
      <c r="A286" s="327" t="s">
        <v>110</v>
      </c>
      <c r="C286" s="206" t="s">
        <v>111</v>
      </c>
      <c r="D286" s="204" t="s">
        <v>545</v>
      </c>
      <c r="E286" s="204" t="s">
        <v>94</v>
      </c>
      <c r="F286" s="204" t="s">
        <v>94</v>
      </c>
      <c r="G286" s="198" t="s">
        <v>197</v>
      </c>
      <c r="H286" s="206" t="s">
        <v>32</v>
      </c>
      <c r="I286" s="204" t="s">
        <v>436</v>
      </c>
      <c r="Q286" s="193"/>
      <c r="R286" s="193" t="s">
        <v>171</v>
      </c>
    </row>
    <row r="287" spans="1:18" hidden="1">
      <c r="A287" s="327" t="s">
        <v>110</v>
      </c>
      <c r="C287" s="205" t="s">
        <v>111</v>
      </c>
      <c r="D287" s="196" t="s">
        <v>546</v>
      </c>
      <c r="E287" s="196" t="s">
        <v>94</v>
      </c>
      <c r="F287" s="196" t="s">
        <v>94</v>
      </c>
      <c r="G287" s="197" t="s">
        <v>199</v>
      </c>
      <c r="H287" s="205" t="s">
        <v>32</v>
      </c>
      <c r="I287" s="196" t="s">
        <v>436</v>
      </c>
      <c r="Q287" s="193"/>
      <c r="R287" s="193" t="s">
        <v>171</v>
      </c>
    </row>
    <row r="288" spans="1:18" hidden="1">
      <c r="A288" s="327" t="s">
        <v>110</v>
      </c>
      <c r="C288" s="206" t="s">
        <v>111</v>
      </c>
      <c r="D288" s="204" t="s">
        <v>547</v>
      </c>
      <c r="E288" s="204" t="s">
        <v>94</v>
      </c>
      <c r="F288" s="204" t="s">
        <v>94</v>
      </c>
      <c r="G288" s="198" t="s">
        <v>201</v>
      </c>
      <c r="H288" s="206" t="s">
        <v>32</v>
      </c>
      <c r="I288" s="204" t="s">
        <v>436</v>
      </c>
      <c r="Q288" s="193"/>
      <c r="R288" s="193" t="s">
        <v>171</v>
      </c>
    </row>
    <row r="289" spans="1:18" hidden="1">
      <c r="A289" s="327" t="s">
        <v>110</v>
      </c>
      <c r="C289" s="205" t="s">
        <v>111</v>
      </c>
      <c r="D289" s="196" t="s">
        <v>548</v>
      </c>
      <c r="E289" s="196" t="s">
        <v>94</v>
      </c>
      <c r="F289" s="196" t="s">
        <v>94</v>
      </c>
      <c r="G289" s="197" t="s">
        <v>203</v>
      </c>
      <c r="H289" s="205" t="s">
        <v>32</v>
      </c>
      <c r="I289" s="196" t="s">
        <v>436</v>
      </c>
      <c r="Q289" s="193"/>
      <c r="R289" s="193" t="s">
        <v>171</v>
      </c>
    </row>
    <row r="290" spans="1:18" hidden="1">
      <c r="A290" s="327" t="s">
        <v>110</v>
      </c>
      <c r="C290" s="206" t="s">
        <v>111</v>
      </c>
      <c r="D290" s="204" t="s">
        <v>549</v>
      </c>
      <c r="E290" s="204" t="s">
        <v>94</v>
      </c>
      <c r="F290" s="204" t="s">
        <v>94</v>
      </c>
      <c r="G290" s="198" t="s">
        <v>205</v>
      </c>
      <c r="H290" s="206" t="s">
        <v>32</v>
      </c>
      <c r="I290" s="204" t="s">
        <v>436</v>
      </c>
      <c r="Q290" s="193"/>
      <c r="R290" s="193" t="s">
        <v>171</v>
      </c>
    </row>
    <row r="291" spans="1:18" hidden="1">
      <c r="A291" s="327" t="s">
        <v>110</v>
      </c>
      <c r="C291" s="205" t="s">
        <v>111</v>
      </c>
      <c r="D291" s="196" t="s">
        <v>550</v>
      </c>
      <c r="E291" s="196" t="s">
        <v>94</v>
      </c>
      <c r="F291" s="196" t="s">
        <v>501</v>
      </c>
      <c r="G291" s="197" t="s">
        <v>551</v>
      </c>
      <c r="H291" s="205" t="s">
        <v>32</v>
      </c>
      <c r="I291" s="207" t="s">
        <v>436</v>
      </c>
      <c r="Q291" s="193"/>
      <c r="R291" s="193"/>
    </row>
    <row r="292" spans="1:18" hidden="1">
      <c r="A292" s="327" t="s">
        <v>110</v>
      </c>
      <c r="C292" s="206" t="s">
        <v>111</v>
      </c>
      <c r="D292" s="204" t="s">
        <v>552</v>
      </c>
      <c r="E292" s="204" t="s">
        <v>94</v>
      </c>
      <c r="F292" s="204" t="s">
        <v>501</v>
      </c>
      <c r="G292" s="198" t="s">
        <v>502</v>
      </c>
      <c r="H292" s="206" t="s">
        <v>32</v>
      </c>
      <c r="I292" s="208" t="s">
        <v>436</v>
      </c>
      <c r="Q292" s="193"/>
      <c r="R292" s="193"/>
    </row>
    <row r="293" spans="1:18" hidden="1">
      <c r="A293" s="327" t="s">
        <v>110</v>
      </c>
      <c r="C293" s="205" t="s">
        <v>111</v>
      </c>
      <c r="D293" s="196" t="s">
        <v>553</v>
      </c>
      <c r="E293" s="196" t="s">
        <v>94</v>
      </c>
      <c r="F293" s="196" t="s">
        <v>501</v>
      </c>
      <c r="G293" s="197" t="s">
        <v>554</v>
      </c>
      <c r="H293" s="205" t="s">
        <v>32</v>
      </c>
      <c r="I293" s="207" t="s">
        <v>436</v>
      </c>
      <c r="Q293" s="193"/>
      <c r="R293" s="193"/>
    </row>
    <row r="294" spans="1:18" hidden="1">
      <c r="A294" s="327" t="s">
        <v>110</v>
      </c>
      <c r="C294" s="206" t="s">
        <v>111</v>
      </c>
      <c r="D294" s="204" t="s">
        <v>555</v>
      </c>
      <c r="E294" s="204" t="s">
        <v>94</v>
      </c>
      <c r="F294" s="204" t="s">
        <v>501</v>
      </c>
      <c r="G294" s="198" t="s">
        <v>508</v>
      </c>
      <c r="H294" s="206" t="s">
        <v>32</v>
      </c>
      <c r="I294" s="208" t="s">
        <v>436</v>
      </c>
      <c r="Q294" s="193"/>
      <c r="R294" s="193"/>
    </row>
    <row r="295" spans="1:18" hidden="1">
      <c r="A295" s="327" t="s">
        <v>110</v>
      </c>
      <c r="C295" s="205" t="s">
        <v>111</v>
      </c>
      <c r="D295" s="196" t="s">
        <v>556</v>
      </c>
      <c r="E295" s="196" t="s">
        <v>94</v>
      </c>
      <c r="F295" s="196" t="s">
        <v>501</v>
      </c>
      <c r="G295" s="197" t="s">
        <v>557</v>
      </c>
      <c r="H295" s="205" t="s">
        <v>32</v>
      </c>
      <c r="I295" s="207" t="s">
        <v>436</v>
      </c>
      <c r="Q295" s="193"/>
      <c r="R295" s="193"/>
    </row>
    <row r="296" spans="1:18" hidden="1">
      <c r="A296" s="327" t="s">
        <v>110</v>
      </c>
      <c r="C296" s="206" t="s">
        <v>111</v>
      </c>
      <c r="D296" s="204" t="s">
        <v>558</v>
      </c>
      <c r="E296" s="204" t="s">
        <v>94</v>
      </c>
      <c r="F296" s="204" t="s">
        <v>501</v>
      </c>
      <c r="G296" s="198" t="s">
        <v>510</v>
      </c>
      <c r="H296" s="206" t="s">
        <v>32</v>
      </c>
      <c r="I296" s="208" t="s">
        <v>436</v>
      </c>
      <c r="Q296" s="193"/>
      <c r="R296" s="193"/>
    </row>
    <row r="297" spans="1:18" hidden="1">
      <c r="A297" s="327" t="s">
        <v>110</v>
      </c>
      <c r="C297" s="205" t="s">
        <v>111</v>
      </c>
      <c r="D297" s="196" t="s">
        <v>559</v>
      </c>
      <c r="E297" s="196" t="s">
        <v>94</v>
      </c>
      <c r="F297" s="196" t="s">
        <v>501</v>
      </c>
      <c r="G297" s="197" t="s">
        <v>560</v>
      </c>
      <c r="H297" s="205" t="s">
        <v>32</v>
      </c>
      <c r="I297" s="207" t="s">
        <v>436</v>
      </c>
      <c r="Q297" s="193"/>
      <c r="R297" s="193"/>
    </row>
    <row r="298" spans="1:18" hidden="1">
      <c r="A298" s="327" t="s">
        <v>110</v>
      </c>
      <c r="C298" s="206" t="s">
        <v>111</v>
      </c>
      <c r="D298" s="204" t="s">
        <v>561</v>
      </c>
      <c r="E298" s="204" t="s">
        <v>94</v>
      </c>
      <c r="F298" s="204" t="s">
        <v>501</v>
      </c>
      <c r="G298" s="198" t="s">
        <v>512</v>
      </c>
      <c r="H298" s="206" t="s">
        <v>32</v>
      </c>
      <c r="I298" s="208" t="s">
        <v>436</v>
      </c>
      <c r="Q298" s="193"/>
      <c r="R298" s="193"/>
    </row>
    <row r="299" spans="1:18" hidden="1">
      <c r="A299" s="327" t="s">
        <v>110</v>
      </c>
      <c r="C299" s="205" t="s">
        <v>111</v>
      </c>
      <c r="D299" s="196" t="s">
        <v>562</v>
      </c>
      <c r="E299" s="196" t="s">
        <v>94</v>
      </c>
      <c r="F299" s="196" t="s">
        <v>501</v>
      </c>
      <c r="G299" s="197" t="s">
        <v>563</v>
      </c>
      <c r="H299" s="205" t="s">
        <v>32</v>
      </c>
      <c r="I299" s="207" t="s">
        <v>436</v>
      </c>
      <c r="Q299" s="193"/>
      <c r="R299" s="193"/>
    </row>
    <row r="300" spans="1:18" hidden="1">
      <c r="A300" s="327" t="s">
        <v>110</v>
      </c>
      <c r="C300" s="206" t="s">
        <v>111</v>
      </c>
      <c r="D300" s="204" t="s">
        <v>564</v>
      </c>
      <c r="E300" s="204" t="s">
        <v>94</v>
      </c>
      <c r="F300" s="204" t="s">
        <v>501</v>
      </c>
      <c r="G300" s="198" t="s">
        <v>565</v>
      </c>
      <c r="H300" s="206" t="s">
        <v>32</v>
      </c>
      <c r="I300" s="208" t="s">
        <v>436</v>
      </c>
      <c r="Q300" s="193"/>
      <c r="R300" s="193"/>
    </row>
    <row r="301" spans="1:18" hidden="1">
      <c r="A301" s="327" t="s">
        <v>110</v>
      </c>
      <c r="C301" s="205" t="s">
        <v>111</v>
      </c>
      <c r="D301" s="196" t="s">
        <v>566</v>
      </c>
      <c r="E301" s="196" t="s">
        <v>94</v>
      </c>
      <c r="F301" s="196" t="s">
        <v>501</v>
      </c>
      <c r="G301" s="197" t="s">
        <v>517</v>
      </c>
      <c r="H301" s="205" t="s">
        <v>32</v>
      </c>
      <c r="I301" s="207" t="s">
        <v>436</v>
      </c>
      <c r="Q301" s="193"/>
      <c r="R301" s="193"/>
    </row>
    <row r="302" spans="1:18" hidden="1">
      <c r="A302" s="327" t="s">
        <v>110</v>
      </c>
      <c r="C302" s="206" t="s">
        <v>111</v>
      </c>
      <c r="D302" s="204" t="s">
        <v>567</v>
      </c>
      <c r="E302" s="204" t="s">
        <v>94</v>
      </c>
      <c r="F302" s="204" t="s">
        <v>501</v>
      </c>
      <c r="G302" s="198" t="s">
        <v>568</v>
      </c>
      <c r="H302" s="206" t="s">
        <v>32</v>
      </c>
      <c r="I302" s="208" t="s">
        <v>436</v>
      </c>
      <c r="Q302" s="193"/>
      <c r="R302" s="193"/>
    </row>
    <row r="303" spans="1:18" hidden="1">
      <c r="A303" s="327" t="s">
        <v>110</v>
      </c>
      <c r="C303" s="205" t="s">
        <v>111</v>
      </c>
      <c r="D303" s="196" t="s">
        <v>569</v>
      </c>
      <c r="E303" s="196" t="s">
        <v>94</v>
      </c>
      <c r="F303" s="196" t="s">
        <v>501</v>
      </c>
      <c r="G303" s="197" t="s">
        <v>519</v>
      </c>
      <c r="H303" s="205" t="s">
        <v>32</v>
      </c>
      <c r="I303" s="207" t="s">
        <v>436</v>
      </c>
      <c r="Q303" s="193"/>
      <c r="R303" s="193"/>
    </row>
    <row r="304" spans="1:18" hidden="1">
      <c r="A304" s="327" t="s">
        <v>110</v>
      </c>
      <c r="C304" s="206" t="s">
        <v>111</v>
      </c>
      <c r="D304" s="204" t="s">
        <v>570</v>
      </c>
      <c r="E304" s="204" t="s">
        <v>94</v>
      </c>
      <c r="F304" s="204" t="s">
        <v>501</v>
      </c>
      <c r="G304" s="198" t="s">
        <v>571</v>
      </c>
      <c r="H304" s="206" t="s">
        <v>32</v>
      </c>
      <c r="I304" s="208" t="s">
        <v>436</v>
      </c>
      <c r="Q304" s="193"/>
      <c r="R304" s="193"/>
    </row>
    <row r="305" spans="1:18" ht="26.1" hidden="1">
      <c r="A305" s="327" t="s">
        <v>110</v>
      </c>
      <c r="C305" s="206" t="s">
        <v>111</v>
      </c>
      <c r="D305" s="196" t="s">
        <v>572</v>
      </c>
      <c r="E305" s="196" t="s">
        <v>101</v>
      </c>
      <c r="F305" s="196" t="s">
        <v>101</v>
      </c>
      <c r="G305" s="197" t="s">
        <v>361</v>
      </c>
      <c r="H305" s="205" t="s">
        <v>32</v>
      </c>
      <c r="I305" s="208" t="s">
        <v>436</v>
      </c>
      <c r="Q305" s="193"/>
      <c r="R305" s="193" t="s">
        <v>171</v>
      </c>
    </row>
    <row r="306" spans="1:18" hidden="1">
      <c r="A306" s="327" t="s">
        <v>110</v>
      </c>
      <c r="C306" s="205" t="s">
        <v>111</v>
      </c>
      <c r="D306" s="204" t="s">
        <v>573</v>
      </c>
      <c r="E306" s="204" t="s">
        <v>101</v>
      </c>
      <c r="F306" s="204" t="s">
        <v>101</v>
      </c>
      <c r="G306" s="198" t="s">
        <v>356</v>
      </c>
      <c r="H306" s="206" t="s">
        <v>32</v>
      </c>
      <c r="I306" s="207" t="s">
        <v>436</v>
      </c>
      <c r="Q306" s="193"/>
      <c r="R306" s="193" t="s">
        <v>171</v>
      </c>
    </row>
    <row r="307" spans="1:18" hidden="1">
      <c r="A307" s="327" t="s">
        <v>110</v>
      </c>
      <c r="C307" s="206" t="s">
        <v>111</v>
      </c>
      <c r="D307" s="196" t="s">
        <v>574</v>
      </c>
      <c r="E307" s="196" t="s">
        <v>101</v>
      </c>
      <c r="F307" s="196" t="s">
        <v>101</v>
      </c>
      <c r="G307" s="197" t="s">
        <v>102</v>
      </c>
      <c r="H307" s="205" t="s">
        <v>32</v>
      </c>
      <c r="I307" s="208" t="s">
        <v>436</v>
      </c>
      <c r="Q307" s="193"/>
      <c r="R307" s="193" t="s">
        <v>171</v>
      </c>
    </row>
    <row r="308" spans="1:18" hidden="1">
      <c r="A308" s="327" t="s">
        <v>110</v>
      </c>
      <c r="C308" s="206" t="s">
        <v>111</v>
      </c>
      <c r="D308" s="204" t="s">
        <v>575</v>
      </c>
      <c r="E308" s="204" t="s">
        <v>101</v>
      </c>
      <c r="F308" s="204" t="s">
        <v>101</v>
      </c>
      <c r="G308" s="198" t="s">
        <v>109</v>
      </c>
      <c r="H308" s="206" t="s">
        <v>32</v>
      </c>
      <c r="I308" s="208" t="s">
        <v>436</v>
      </c>
      <c r="Q308" s="193"/>
      <c r="R308" s="193" t="s">
        <v>171</v>
      </c>
    </row>
    <row r="309" spans="1:18" hidden="1">
      <c r="A309" s="327" t="s">
        <v>110</v>
      </c>
      <c r="C309" s="126" t="s">
        <v>111</v>
      </c>
      <c r="D309" s="124" t="s">
        <v>576</v>
      </c>
      <c r="E309" s="196" t="s">
        <v>94</v>
      </c>
      <c r="F309" s="196" t="s">
        <v>94</v>
      </c>
      <c r="G309" s="125" t="s">
        <v>577</v>
      </c>
      <c r="H309" s="126" t="s">
        <v>40</v>
      </c>
      <c r="I309" s="207" t="s">
        <v>436</v>
      </c>
      <c r="Q309" s="193"/>
      <c r="R309" s="193" t="s">
        <v>171</v>
      </c>
    </row>
    <row r="310" spans="1:18" hidden="1">
      <c r="A310" s="324" t="s">
        <v>110</v>
      </c>
      <c r="C310" s="126" t="s">
        <v>111</v>
      </c>
      <c r="D310" s="124" t="s">
        <v>578</v>
      </c>
      <c r="E310" s="196" t="s">
        <v>94</v>
      </c>
      <c r="F310" s="196" t="s">
        <v>94</v>
      </c>
      <c r="G310" s="497" t="s">
        <v>579</v>
      </c>
      <c r="H310" s="126" t="s">
        <v>40</v>
      </c>
      <c r="I310" s="207" t="s">
        <v>436</v>
      </c>
      <c r="Q310" s="191"/>
      <c r="R310" s="191" t="s">
        <v>171</v>
      </c>
    </row>
    <row r="311" spans="1:18" hidden="1">
      <c r="A311" s="327" t="s">
        <v>110</v>
      </c>
      <c r="C311" s="126" t="s">
        <v>111</v>
      </c>
      <c r="D311" s="124" t="s">
        <v>580</v>
      </c>
      <c r="E311" s="196" t="s">
        <v>94</v>
      </c>
      <c r="F311" s="196" t="s">
        <v>94</v>
      </c>
      <c r="G311" s="125" t="s">
        <v>581</v>
      </c>
      <c r="H311" s="126" t="s">
        <v>32</v>
      </c>
      <c r="I311" s="208" t="s">
        <v>436</v>
      </c>
      <c r="Q311" s="193"/>
      <c r="R311" s="193" t="s">
        <v>171</v>
      </c>
    </row>
    <row r="312" spans="1:18" hidden="1">
      <c r="A312" s="327" t="s">
        <v>110</v>
      </c>
      <c r="C312" s="126" t="s">
        <v>111</v>
      </c>
      <c r="D312" s="124" t="s">
        <v>582</v>
      </c>
      <c r="E312" s="196" t="s">
        <v>94</v>
      </c>
      <c r="F312" s="196" t="s">
        <v>94</v>
      </c>
      <c r="G312" s="125" t="s">
        <v>583</v>
      </c>
      <c r="H312" s="126" t="s">
        <v>32</v>
      </c>
      <c r="I312" s="208" t="s">
        <v>436</v>
      </c>
      <c r="Q312" s="193"/>
      <c r="R312" s="193" t="s">
        <v>171</v>
      </c>
    </row>
    <row r="313" spans="1:18" hidden="1">
      <c r="A313" s="324" t="s">
        <v>110</v>
      </c>
      <c r="C313" s="126" t="s">
        <v>111</v>
      </c>
      <c r="D313" s="124" t="s">
        <v>584</v>
      </c>
      <c r="E313" s="196" t="s">
        <v>94</v>
      </c>
      <c r="F313" s="196" t="s">
        <v>94</v>
      </c>
      <c r="G313" s="496" t="s">
        <v>585</v>
      </c>
      <c r="H313" s="126" t="s">
        <v>32</v>
      </c>
      <c r="I313" s="208" t="s">
        <v>436</v>
      </c>
      <c r="Q313" s="191"/>
      <c r="R313" s="191" t="s">
        <v>171</v>
      </c>
    </row>
    <row r="314" spans="1:18" hidden="1">
      <c r="A314" s="327" t="s">
        <v>110</v>
      </c>
      <c r="C314" s="126" t="s">
        <v>111</v>
      </c>
      <c r="D314" s="124" t="s">
        <v>586</v>
      </c>
      <c r="E314" s="196" t="s">
        <v>94</v>
      </c>
      <c r="F314" s="196" t="s">
        <v>94</v>
      </c>
      <c r="G314" s="125" t="s">
        <v>587</v>
      </c>
      <c r="H314" s="126" t="s">
        <v>40</v>
      </c>
      <c r="I314" s="208" t="s">
        <v>436</v>
      </c>
      <c r="Q314" s="191"/>
      <c r="R314" s="191" t="s">
        <v>171</v>
      </c>
    </row>
    <row r="315" spans="1:18" hidden="1">
      <c r="A315" s="324" t="s">
        <v>110</v>
      </c>
      <c r="C315" s="126" t="s">
        <v>111</v>
      </c>
      <c r="D315" s="124" t="s">
        <v>588</v>
      </c>
      <c r="E315" s="196" t="s">
        <v>94</v>
      </c>
      <c r="F315" s="196" t="s">
        <v>94</v>
      </c>
      <c r="G315" s="496" t="s">
        <v>466</v>
      </c>
      <c r="H315" s="126" t="s">
        <v>32</v>
      </c>
      <c r="I315" s="208" t="s">
        <v>436</v>
      </c>
      <c r="Q315" s="191"/>
      <c r="R315" s="191" t="s">
        <v>171</v>
      </c>
    </row>
    <row r="316" spans="1:18" ht="26.1" hidden="1">
      <c r="A316" s="324" t="s">
        <v>110</v>
      </c>
      <c r="C316" s="126" t="s">
        <v>111</v>
      </c>
      <c r="D316" s="124" t="s">
        <v>589</v>
      </c>
      <c r="E316" s="196" t="s">
        <v>94</v>
      </c>
      <c r="F316" s="196" t="s">
        <v>94</v>
      </c>
      <c r="G316" s="496" t="s">
        <v>476</v>
      </c>
      <c r="H316" s="126" t="s">
        <v>32</v>
      </c>
      <c r="I316" s="208" t="s">
        <v>436</v>
      </c>
      <c r="Q316" s="191"/>
      <c r="R316" s="191" t="s">
        <v>171</v>
      </c>
    </row>
    <row r="317" spans="1:18" hidden="1">
      <c r="A317" s="324" t="s">
        <v>110</v>
      </c>
      <c r="C317" s="126" t="s">
        <v>111</v>
      </c>
      <c r="D317" s="124" t="s">
        <v>590</v>
      </c>
      <c r="E317" s="196" t="s">
        <v>94</v>
      </c>
      <c r="F317" s="196" t="s">
        <v>94</v>
      </c>
      <c r="G317" s="497" t="s">
        <v>474</v>
      </c>
      <c r="H317" s="126" t="s">
        <v>32</v>
      </c>
      <c r="I317" s="208" t="s">
        <v>436</v>
      </c>
      <c r="Q317" s="191"/>
      <c r="R317" s="191" t="s">
        <v>171</v>
      </c>
    </row>
    <row r="318" spans="1:18" hidden="1">
      <c r="A318" s="327" t="s">
        <v>110</v>
      </c>
      <c r="C318" s="206" t="s">
        <v>111</v>
      </c>
      <c r="D318" s="196" t="s">
        <v>591</v>
      </c>
      <c r="E318" s="196" t="s">
        <v>101</v>
      </c>
      <c r="F318" s="196" t="s">
        <v>101</v>
      </c>
      <c r="G318" s="197" t="s">
        <v>338</v>
      </c>
      <c r="H318" s="205" t="s">
        <v>32</v>
      </c>
      <c r="I318" s="207" t="s">
        <v>436</v>
      </c>
      <c r="Q318" s="193"/>
      <c r="R318" s="193" t="s">
        <v>171</v>
      </c>
    </row>
    <row r="319" spans="1:18" hidden="1">
      <c r="A319" s="327" t="s">
        <v>110</v>
      </c>
      <c r="C319" s="205" t="s">
        <v>111</v>
      </c>
      <c r="D319" s="204" t="s">
        <v>592</v>
      </c>
      <c r="E319" s="204" t="s">
        <v>101</v>
      </c>
      <c r="F319" s="204" t="s">
        <v>101</v>
      </c>
      <c r="G319" s="198" t="s">
        <v>104</v>
      </c>
      <c r="H319" s="206" t="s">
        <v>32</v>
      </c>
      <c r="I319" s="208" t="s">
        <v>436</v>
      </c>
      <c r="Q319" s="193"/>
      <c r="R319" s="193" t="s">
        <v>171</v>
      </c>
    </row>
    <row r="320" spans="1:18" ht="26.1" hidden="1">
      <c r="A320" s="327" t="s">
        <v>110</v>
      </c>
      <c r="C320" s="206" t="s">
        <v>111</v>
      </c>
      <c r="D320" s="196" t="s">
        <v>593</v>
      </c>
      <c r="E320" s="196" t="s">
        <v>101</v>
      </c>
      <c r="F320" s="196" t="s">
        <v>101</v>
      </c>
      <c r="G320" s="197" t="s">
        <v>353</v>
      </c>
      <c r="H320" s="205" t="s">
        <v>32</v>
      </c>
      <c r="I320" s="208" t="s">
        <v>436</v>
      </c>
      <c r="Q320" s="193"/>
      <c r="R320" s="193"/>
    </row>
    <row r="321" spans="1:19" hidden="1">
      <c r="A321" s="327" t="s">
        <v>110</v>
      </c>
      <c r="C321" s="206" t="s">
        <v>111</v>
      </c>
      <c r="D321" s="204" t="s">
        <v>594</v>
      </c>
      <c r="E321" s="204" t="s">
        <v>101</v>
      </c>
      <c r="F321" s="204" t="s">
        <v>101</v>
      </c>
      <c r="G321" s="198" t="s">
        <v>155</v>
      </c>
      <c r="H321" s="206" t="s">
        <v>32</v>
      </c>
      <c r="I321" s="207" t="s">
        <v>436</v>
      </c>
      <c r="Q321" s="193"/>
      <c r="R321" s="193"/>
    </row>
    <row r="322" spans="1:19" ht="26.1" hidden="1">
      <c r="A322" s="327" t="s">
        <v>110</v>
      </c>
      <c r="C322" s="205" t="s">
        <v>111</v>
      </c>
      <c r="D322" s="196" t="s">
        <v>595</v>
      </c>
      <c r="E322" s="196" t="s">
        <v>101</v>
      </c>
      <c r="F322" s="196" t="s">
        <v>101</v>
      </c>
      <c r="G322" s="197" t="s">
        <v>351</v>
      </c>
      <c r="H322" s="205" t="s">
        <v>32</v>
      </c>
      <c r="I322" s="208" t="s">
        <v>436</v>
      </c>
      <c r="Q322" s="193"/>
      <c r="R322" s="193"/>
    </row>
    <row r="323" spans="1:19" s="259" customFormat="1" ht="26.1" hidden="1">
      <c r="A323" s="332" t="s">
        <v>110</v>
      </c>
      <c r="B323"/>
      <c r="C323" s="352" t="s">
        <v>111</v>
      </c>
      <c r="D323" s="353" t="s">
        <v>596</v>
      </c>
      <c r="E323" s="353" t="s">
        <v>29</v>
      </c>
      <c r="F323" s="353" t="s">
        <v>418</v>
      </c>
      <c r="G323" s="354" t="s">
        <v>414</v>
      </c>
      <c r="H323" s="352" t="s">
        <v>32</v>
      </c>
      <c r="I323" s="320" t="s">
        <v>597</v>
      </c>
      <c r="J323" s="18" t="s">
        <v>42</v>
      </c>
      <c r="K323" s="18" t="s">
        <v>42</v>
      </c>
      <c r="L323" s="18" t="s">
        <v>42</v>
      </c>
      <c r="M323" s="18" t="s">
        <v>42</v>
      </c>
      <c r="N323" s="18" t="s">
        <v>42</v>
      </c>
      <c r="O323" s="18" t="s">
        <v>42</v>
      </c>
      <c r="P323" s="18" t="s">
        <v>42</v>
      </c>
      <c r="Q323" s="220"/>
      <c r="R323" s="220"/>
      <c r="S323" s="259" t="s">
        <v>332</v>
      </c>
    </row>
    <row r="324" spans="1:19" s="259" customFormat="1" hidden="1">
      <c r="A324" s="332" t="s">
        <v>110</v>
      </c>
      <c r="B324"/>
      <c r="C324" s="355" t="s">
        <v>111</v>
      </c>
      <c r="D324" s="356" t="s">
        <v>598</v>
      </c>
      <c r="E324" s="356" t="s">
        <v>29</v>
      </c>
      <c r="F324" s="356" t="s">
        <v>418</v>
      </c>
      <c r="G324" s="357" t="s">
        <v>419</v>
      </c>
      <c r="H324" s="355" t="s">
        <v>32</v>
      </c>
      <c r="I324" s="358" t="s">
        <v>597</v>
      </c>
      <c r="J324" s="18" t="s">
        <v>42</v>
      </c>
      <c r="K324" s="18" t="s">
        <v>42</v>
      </c>
      <c r="L324" s="18" t="s">
        <v>42</v>
      </c>
      <c r="M324" s="18" t="s">
        <v>42</v>
      </c>
      <c r="N324" s="18" t="s">
        <v>42</v>
      </c>
      <c r="O324" s="18" t="s">
        <v>42</v>
      </c>
      <c r="P324" s="18" t="s">
        <v>42</v>
      </c>
      <c r="Q324" s="220"/>
      <c r="R324" s="220"/>
      <c r="S324" s="259" t="s">
        <v>332</v>
      </c>
    </row>
    <row r="325" spans="1:19" hidden="1">
      <c r="A325" s="327" t="s">
        <v>110</v>
      </c>
      <c r="C325" s="205" t="s">
        <v>111</v>
      </c>
      <c r="D325" s="196" t="s">
        <v>599</v>
      </c>
      <c r="E325" s="196" t="s">
        <v>29</v>
      </c>
      <c r="F325" s="196" t="s">
        <v>418</v>
      </c>
      <c r="G325" s="197" t="s">
        <v>600</v>
      </c>
      <c r="H325" s="205" t="s">
        <v>32</v>
      </c>
      <c r="I325" s="207" t="s">
        <v>601</v>
      </c>
      <c r="J325" s="88" t="s">
        <v>34</v>
      </c>
      <c r="K325" s="88" t="s">
        <v>34</v>
      </c>
      <c r="Q325" s="193"/>
      <c r="R325" s="193"/>
    </row>
    <row r="326" spans="1:19" hidden="1">
      <c r="A326" s="327" t="s">
        <v>110</v>
      </c>
      <c r="C326" s="206" t="s">
        <v>111</v>
      </c>
      <c r="D326" s="204" t="s">
        <v>602</v>
      </c>
      <c r="E326" s="204" t="s">
        <v>29</v>
      </c>
      <c r="F326" s="204" t="s">
        <v>413</v>
      </c>
      <c r="G326" s="198" t="s">
        <v>603</v>
      </c>
      <c r="H326" s="206" t="s">
        <v>32</v>
      </c>
      <c r="I326" s="208" t="s">
        <v>601</v>
      </c>
      <c r="J326" s="88" t="s">
        <v>34</v>
      </c>
      <c r="K326" s="88" t="s">
        <v>34</v>
      </c>
      <c r="Q326" s="193"/>
      <c r="R326" s="193"/>
    </row>
    <row r="327" spans="1:19" hidden="1">
      <c r="A327" s="327" t="s">
        <v>110</v>
      </c>
      <c r="C327" s="205" t="s">
        <v>111</v>
      </c>
      <c r="D327" s="196" t="s">
        <v>604</v>
      </c>
      <c r="E327" s="196" t="s">
        <v>29</v>
      </c>
      <c r="F327" s="196" t="s">
        <v>413</v>
      </c>
      <c r="G327" s="197" t="s">
        <v>605</v>
      </c>
      <c r="H327" s="205" t="s">
        <v>32</v>
      </c>
      <c r="I327" s="207" t="s">
        <v>601</v>
      </c>
      <c r="J327" s="88" t="s">
        <v>34</v>
      </c>
      <c r="K327" s="88" t="s">
        <v>34</v>
      </c>
      <c r="Q327" s="193"/>
      <c r="R327" s="193"/>
    </row>
    <row r="328" spans="1:19" hidden="1">
      <c r="A328" s="324" t="s">
        <v>110</v>
      </c>
      <c r="B328" s="6"/>
      <c r="C328" s="126" t="s">
        <v>27</v>
      </c>
      <c r="D328" s="124" t="s">
        <v>606</v>
      </c>
      <c r="E328" s="124" t="s">
        <v>167</v>
      </c>
      <c r="F328" s="227" t="s">
        <v>30</v>
      </c>
      <c r="G328" s="125" t="s">
        <v>319</v>
      </c>
      <c r="H328" s="126" t="s">
        <v>40</v>
      </c>
      <c r="I328" s="207" t="s">
        <v>424</v>
      </c>
      <c r="J328" s="88" t="s">
        <v>34</v>
      </c>
      <c r="K328" s="88" t="s">
        <v>34</v>
      </c>
      <c r="L328" s="70"/>
      <c r="M328" s="70"/>
      <c r="N328" s="70"/>
      <c r="O328" s="70"/>
      <c r="P328" s="70"/>
      <c r="Q328" s="193"/>
      <c r="R328" s="193"/>
    </row>
    <row r="329" spans="1:19" hidden="1">
      <c r="A329" s="324" t="s">
        <v>110</v>
      </c>
      <c r="B329" s="6" t="s">
        <v>26</v>
      </c>
      <c r="C329" s="6" t="s">
        <v>27</v>
      </c>
      <c r="D329" s="124" t="s">
        <v>607</v>
      </c>
      <c r="E329" s="7" t="s">
        <v>167</v>
      </c>
      <c r="F329" s="7" t="s">
        <v>30</v>
      </c>
      <c r="G329" s="8" t="s">
        <v>162</v>
      </c>
      <c r="H329" s="6" t="s">
        <v>40</v>
      </c>
      <c r="I329" s="207" t="s">
        <v>424</v>
      </c>
      <c r="J329" s="88" t="s">
        <v>34</v>
      </c>
      <c r="K329" s="88" t="s">
        <v>34</v>
      </c>
      <c r="Q329" s="193"/>
      <c r="R329" s="193"/>
    </row>
    <row r="330" spans="1:19">
      <c r="A330" s="324" t="s">
        <v>110</v>
      </c>
      <c r="B330" s="6" t="s">
        <v>26</v>
      </c>
      <c r="C330" s="6" t="s">
        <v>27</v>
      </c>
      <c r="D330" s="124" t="s">
        <v>608</v>
      </c>
      <c r="E330" s="7" t="s">
        <v>167</v>
      </c>
      <c r="F330" s="7" t="s">
        <v>30</v>
      </c>
      <c r="G330" s="8" t="s">
        <v>374</v>
      </c>
      <c r="H330" s="6" t="s">
        <v>40</v>
      </c>
      <c r="I330" s="207" t="s">
        <v>424</v>
      </c>
      <c r="J330" s="88" t="s">
        <v>34</v>
      </c>
      <c r="K330" s="88" t="s">
        <v>34</v>
      </c>
      <c r="L330" s="88" t="s">
        <v>34</v>
      </c>
      <c r="M330" s="88" t="s">
        <v>34</v>
      </c>
      <c r="N330" s="88" t="s">
        <v>34</v>
      </c>
      <c r="O330" s="88" t="s">
        <v>34</v>
      </c>
      <c r="P330" s="88" t="s">
        <v>34</v>
      </c>
      <c r="Q330" s="191">
        <v>45015</v>
      </c>
      <c r="R330" s="193" t="s">
        <v>35</v>
      </c>
      <c r="S330" s="11" t="s">
        <v>50</v>
      </c>
    </row>
    <row r="331" spans="1:19">
      <c r="A331" s="324" t="s">
        <v>110</v>
      </c>
      <c r="B331" s="6" t="s">
        <v>26</v>
      </c>
      <c r="C331" s="126" t="s">
        <v>27</v>
      </c>
      <c r="D331" s="124" t="s">
        <v>609</v>
      </c>
      <c r="E331" s="124" t="s">
        <v>167</v>
      </c>
      <c r="F331" s="124" t="s">
        <v>30</v>
      </c>
      <c r="G331" s="125" t="s">
        <v>52</v>
      </c>
      <c r="H331" s="126" t="s">
        <v>40</v>
      </c>
      <c r="I331" s="207" t="s">
        <v>424</v>
      </c>
      <c r="J331" s="88" t="s">
        <v>34</v>
      </c>
      <c r="K331" s="88" t="s">
        <v>34</v>
      </c>
      <c r="L331" s="88" t="s">
        <v>34</v>
      </c>
      <c r="M331" s="88" t="s">
        <v>34</v>
      </c>
      <c r="N331" s="88" t="s">
        <v>34</v>
      </c>
      <c r="O331" s="88" t="s">
        <v>34</v>
      </c>
      <c r="P331" s="88" t="s">
        <v>34</v>
      </c>
      <c r="Q331" s="191">
        <v>45015</v>
      </c>
      <c r="R331" s="193" t="s">
        <v>35</v>
      </c>
      <c r="S331" s="11" t="s">
        <v>50</v>
      </c>
    </row>
    <row r="332" spans="1:19">
      <c r="A332" s="324" t="s">
        <v>110</v>
      </c>
      <c r="B332" s="6" t="s">
        <v>26</v>
      </c>
      <c r="C332" s="126" t="s">
        <v>27</v>
      </c>
      <c r="D332" s="124" t="s">
        <v>610</v>
      </c>
      <c r="E332" s="124" t="s">
        <v>167</v>
      </c>
      <c r="F332" s="124" t="s">
        <v>30</v>
      </c>
      <c r="G332" s="125" t="s">
        <v>236</v>
      </c>
      <c r="H332" s="126" t="s">
        <v>40</v>
      </c>
      <c r="I332" s="207" t="s">
        <v>424</v>
      </c>
      <c r="J332" s="88" t="s">
        <v>34</v>
      </c>
      <c r="K332" s="88" t="s">
        <v>34</v>
      </c>
      <c r="L332" s="88" t="s">
        <v>34</v>
      </c>
      <c r="M332" s="88" t="s">
        <v>34</v>
      </c>
      <c r="N332" s="88" t="s">
        <v>34</v>
      </c>
      <c r="O332" s="88" t="s">
        <v>34</v>
      </c>
      <c r="P332" s="88" t="s">
        <v>34</v>
      </c>
      <c r="Q332" s="191">
        <v>45015</v>
      </c>
      <c r="R332" s="193" t="s">
        <v>35</v>
      </c>
      <c r="S332" s="11" t="s">
        <v>50</v>
      </c>
    </row>
    <row r="333" spans="1:19">
      <c r="A333" s="324" t="s">
        <v>110</v>
      </c>
      <c r="B333" s="6" t="s">
        <v>26</v>
      </c>
      <c r="C333" s="126" t="s">
        <v>27</v>
      </c>
      <c r="D333" s="124" t="s">
        <v>611</v>
      </c>
      <c r="E333" s="124" t="s">
        <v>167</v>
      </c>
      <c r="F333" s="124" t="s">
        <v>30</v>
      </c>
      <c r="G333" s="125" t="s">
        <v>243</v>
      </c>
      <c r="H333" s="126" t="s">
        <v>32</v>
      </c>
      <c r="I333" s="207" t="s">
        <v>424</v>
      </c>
      <c r="J333" s="88" t="s">
        <v>34</v>
      </c>
      <c r="K333" s="88" t="s">
        <v>34</v>
      </c>
      <c r="L333" s="88" t="s">
        <v>34</v>
      </c>
      <c r="M333" s="88" t="s">
        <v>34</v>
      </c>
      <c r="N333" s="88" t="s">
        <v>34</v>
      </c>
      <c r="O333" s="88" t="s">
        <v>34</v>
      </c>
      <c r="P333" s="88" t="s">
        <v>34</v>
      </c>
      <c r="Q333" s="191">
        <v>45015</v>
      </c>
      <c r="R333" s="193" t="s">
        <v>35</v>
      </c>
      <c r="S333" s="11" t="s">
        <v>50</v>
      </c>
    </row>
    <row r="334" spans="1:19" hidden="1">
      <c r="A334" s="324" t="s">
        <v>110</v>
      </c>
      <c r="B334" s="6" t="s">
        <v>26</v>
      </c>
      <c r="C334" s="126" t="s">
        <v>27</v>
      </c>
      <c r="D334" s="124" t="s">
        <v>612</v>
      </c>
      <c r="E334" s="124" t="s">
        <v>167</v>
      </c>
      <c r="F334" s="124" t="s">
        <v>30</v>
      </c>
      <c r="G334" s="125" t="s">
        <v>316</v>
      </c>
      <c r="H334" s="126" t="s">
        <v>32</v>
      </c>
      <c r="I334" s="207" t="s">
        <v>424</v>
      </c>
      <c r="J334" s="88" t="s">
        <v>34</v>
      </c>
      <c r="K334" s="88" t="s">
        <v>34</v>
      </c>
      <c r="Q334" s="193"/>
      <c r="R334" s="193"/>
    </row>
    <row r="335" spans="1:19">
      <c r="A335" s="328" t="s">
        <v>110</v>
      </c>
      <c r="B335" s="137" t="s">
        <v>26</v>
      </c>
      <c r="C335" s="225" t="s">
        <v>27</v>
      </c>
      <c r="D335" s="228" t="s">
        <v>613</v>
      </c>
      <c r="E335" s="124" t="s">
        <v>167</v>
      </c>
      <c r="F335" s="124" t="s">
        <v>30</v>
      </c>
      <c r="G335" s="229" t="s">
        <v>280</v>
      </c>
      <c r="H335" s="230" t="s">
        <v>32</v>
      </c>
      <c r="I335" s="207" t="s">
        <v>424</v>
      </c>
      <c r="J335" s="88" t="s">
        <v>34</v>
      </c>
      <c r="K335" s="88" t="s">
        <v>34</v>
      </c>
      <c r="L335" s="88" t="s">
        <v>34</v>
      </c>
      <c r="M335" s="88" t="s">
        <v>34</v>
      </c>
      <c r="N335" s="88" t="s">
        <v>34</v>
      </c>
      <c r="O335" s="88" t="s">
        <v>34</v>
      </c>
      <c r="P335" s="88" t="s">
        <v>34</v>
      </c>
      <c r="Q335" s="191">
        <v>45015</v>
      </c>
      <c r="R335" s="193" t="s">
        <v>35</v>
      </c>
      <c r="S335" s="11" t="s">
        <v>50</v>
      </c>
    </row>
    <row r="336" spans="1:19">
      <c r="A336" s="324" t="s">
        <v>110</v>
      </c>
      <c r="B336" s="6" t="s">
        <v>26</v>
      </c>
      <c r="C336" s="126" t="s">
        <v>27</v>
      </c>
      <c r="D336" s="124" t="s">
        <v>614</v>
      </c>
      <c r="E336" s="124" t="s">
        <v>167</v>
      </c>
      <c r="F336" s="124" t="s">
        <v>30</v>
      </c>
      <c r="G336" s="125" t="s">
        <v>233</v>
      </c>
      <c r="H336" s="126" t="s">
        <v>32</v>
      </c>
      <c r="I336" s="207" t="s">
        <v>424</v>
      </c>
      <c r="J336" s="88" t="s">
        <v>34</v>
      </c>
      <c r="K336" s="88" t="s">
        <v>34</v>
      </c>
      <c r="L336" s="88" t="s">
        <v>34</v>
      </c>
      <c r="M336" s="88" t="s">
        <v>34</v>
      </c>
      <c r="N336" s="88" t="s">
        <v>34</v>
      </c>
      <c r="O336" s="88" t="s">
        <v>34</v>
      </c>
      <c r="P336" s="88" t="s">
        <v>34</v>
      </c>
      <c r="Q336" s="191">
        <v>45015</v>
      </c>
      <c r="R336" s="193" t="s">
        <v>35</v>
      </c>
      <c r="S336" s="11" t="s">
        <v>50</v>
      </c>
    </row>
    <row r="337" spans="1:19" hidden="1">
      <c r="A337" s="324" t="s">
        <v>110</v>
      </c>
      <c r="C337" s="126" t="s">
        <v>27</v>
      </c>
      <c r="D337" s="124" t="s">
        <v>615</v>
      </c>
      <c r="E337" s="124" t="s">
        <v>167</v>
      </c>
      <c r="F337" s="124" t="s">
        <v>30</v>
      </c>
      <c r="G337" s="125" t="s">
        <v>400</v>
      </c>
      <c r="H337" s="126" t="s">
        <v>32</v>
      </c>
      <c r="I337" s="207" t="s">
        <v>424</v>
      </c>
      <c r="J337" s="88" t="s">
        <v>34</v>
      </c>
      <c r="K337" s="88" t="s">
        <v>34</v>
      </c>
      <c r="Q337" s="193"/>
      <c r="R337" s="193"/>
    </row>
    <row r="338" spans="1:19">
      <c r="A338" s="324" t="s">
        <v>110</v>
      </c>
      <c r="C338" s="126" t="s">
        <v>27</v>
      </c>
      <c r="D338" s="124" t="s">
        <v>616</v>
      </c>
      <c r="E338" s="124" t="s">
        <v>167</v>
      </c>
      <c r="F338" s="124" t="s">
        <v>30</v>
      </c>
      <c r="G338" s="125" t="s">
        <v>403</v>
      </c>
      <c r="H338" s="126" t="s">
        <v>32</v>
      </c>
      <c r="I338" s="207" t="s">
        <v>424</v>
      </c>
      <c r="J338" s="88" t="s">
        <v>34</v>
      </c>
      <c r="K338" s="88" t="s">
        <v>34</v>
      </c>
      <c r="L338" s="88" t="s">
        <v>34</v>
      </c>
      <c r="M338" s="88" t="s">
        <v>34</v>
      </c>
      <c r="N338" s="88" t="s">
        <v>34</v>
      </c>
      <c r="O338" s="88" t="s">
        <v>34</v>
      </c>
      <c r="P338" s="88" t="s">
        <v>34</v>
      </c>
      <c r="Q338" s="191">
        <v>45015</v>
      </c>
      <c r="R338" s="193" t="s">
        <v>35</v>
      </c>
      <c r="S338" s="11" t="s">
        <v>50</v>
      </c>
    </row>
    <row r="339" spans="1:19" s="259" customFormat="1" hidden="1">
      <c r="A339" s="330" t="s">
        <v>110</v>
      </c>
      <c r="B339"/>
      <c r="C339" s="214" t="s">
        <v>27</v>
      </c>
      <c r="D339" s="216" t="s">
        <v>617</v>
      </c>
      <c r="E339" s="216" t="s">
        <v>167</v>
      </c>
      <c r="F339" s="216" t="s">
        <v>30</v>
      </c>
      <c r="G339" s="217" t="s">
        <v>331</v>
      </c>
      <c r="H339" s="214" t="s">
        <v>32</v>
      </c>
      <c r="I339" s="320" t="s">
        <v>424</v>
      </c>
      <c r="J339" s="18" t="s">
        <v>42</v>
      </c>
      <c r="K339" s="18" t="s">
        <v>42</v>
      </c>
      <c r="L339" s="18" t="s">
        <v>42</v>
      </c>
      <c r="M339" s="18" t="s">
        <v>42</v>
      </c>
      <c r="N339" s="18" t="s">
        <v>42</v>
      </c>
      <c r="O339" s="18" t="s">
        <v>42</v>
      </c>
      <c r="P339" s="18" t="s">
        <v>42</v>
      </c>
      <c r="Q339" s="321"/>
      <c r="R339" s="321"/>
      <c r="S339" s="259" t="s">
        <v>618</v>
      </c>
    </row>
    <row r="340" spans="1:19">
      <c r="A340" s="324" t="s">
        <v>110</v>
      </c>
      <c r="C340" s="126" t="s">
        <v>27</v>
      </c>
      <c r="D340" s="124" t="s">
        <v>619</v>
      </c>
      <c r="E340" s="124" t="s">
        <v>167</v>
      </c>
      <c r="F340" s="124" t="s">
        <v>30</v>
      </c>
      <c r="G340" s="125" t="s">
        <v>296</v>
      </c>
      <c r="H340" s="126" t="s">
        <v>32</v>
      </c>
      <c r="I340" s="207" t="s">
        <v>424</v>
      </c>
      <c r="J340" s="88" t="s">
        <v>34</v>
      </c>
      <c r="K340" s="88" t="s">
        <v>34</v>
      </c>
      <c r="L340" s="88" t="s">
        <v>34</v>
      </c>
      <c r="M340" s="88" t="s">
        <v>34</v>
      </c>
      <c r="N340" s="88" t="s">
        <v>34</v>
      </c>
      <c r="O340" s="88" t="s">
        <v>34</v>
      </c>
      <c r="P340" s="88" t="s">
        <v>34</v>
      </c>
      <c r="Q340" s="191">
        <v>45015</v>
      </c>
      <c r="R340" s="193" t="s">
        <v>35</v>
      </c>
      <c r="S340" s="11" t="s">
        <v>50</v>
      </c>
    </row>
    <row r="341" spans="1:19">
      <c r="A341" s="324" t="s">
        <v>110</v>
      </c>
      <c r="C341" s="126" t="s">
        <v>27</v>
      </c>
      <c r="D341" s="124" t="s">
        <v>620</v>
      </c>
      <c r="E341" s="124" t="s">
        <v>167</v>
      </c>
      <c r="F341" s="124" t="s">
        <v>30</v>
      </c>
      <c r="G341" s="125" t="s">
        <v>241</v>
      </c>
      <c r="H341" s="126" t="s">
        <v>32</v>
      </c>
      <c r="I341" s="207" t="s">
        <v>424</v>
      </c>
      <c r="J341" s="88" t="s">
        <v>34</v>
      </c>
      <c r="K341" s="88" t="s">
        <v>34</v>
      </c>
      <c r="L341" s="88" t="s">
        <v>34</v>
      </c>
      <c r="M341" s="88" t="s">
        <v>34</v>
      </c>
      <c r="N341" s="88" t="s">
        <v>34</v>
      </c>
      <c r="O341" s="88" t="s">
        <v>34</v>
      </c>
      <c r="P341" s="88" t="s">
        <v>34</v>
      </c>
      <c r="Q341" s="191">
        <v>45015</v>
      </c>
      <c r="R341" s="193" t="s">
        <v>35</v>
      </c>
      <c r="S341" s="11" t="s">
        <v>50</v>
      </c>
    </row>
    <row r="342" spans="1:19">
      <c r="A342" s="324" t="s">
        <v>110</v>
      </c>
      <c r="C342" s="126" t="s">
        <v>27</v>
      </c>
      <c r="D342" s="124" t="s">
        <v>621</v>
      </c>
      <c r="E342" s="124" t="s">
        <v>167</v>
      </c>
      <c r="F342" s="124" t="s">
        <v>30</v>
      </c>
      <c r="G342" s="125" t="s">
        <v>300</v>
      </c>
      <c r="H342" s="126" t="s">
        <v>32</v>
      </c>
      <c r="I342" s="207" t="s">
        <v>424</v>
      </c>
      <c r="J342" s="88" t="s">
        <v>34</v>
      </c>
      <c r="K342" s="88" t="s">
        <v>34</v>
      </c>
      <c r="L342" s="88" t="s">
        <v>34</v>
      </c>
      <c r="M342" s="88" t="s">
        <v>34</v>
      </c>
      <c r="N342" s="88" t="s">
        <v>34</v>
      </c>
      <c r="O342" s="88" t="s">
        <v>34</v>
      </c>
      <c r="P342" s="88" t="s">
        <v>34</v>
      </c>
      <c r="Q342" s="191">
        <v>45015</v>
      </c>
      <c r="R342" s="193" t="s">
        <v>35</v>
      </c>
      <c r="S342" s="11" t="s">
        <v>50</v>
      </c>
    </row>
    <row r="343" spans="1:19">
      <c r="A343" s="324" t="s">
        <v>25</v>
      </c>
      <c r="C343" s="126" t="s">
        <v>27</v>
      </c>
      <c r="D343" s="124" t="s">
        <v>622</v>
      </c>
      <c r="E343" s="124" t="s">
        <v>167</v>
      </c>
      <c r="F343" s="124" t="s">
        <v>30</v>
      </c>
      <c r="G343" s="125" t="s">
        <v>403</v>
      </c>
      <c r="H343" s="126" t="s">
        <v>32</v>
      </c>
      <c r="I343" s="207" t="s">
        <v>96</v>
      </c>
      <c r="J343" s="88" t="s">
        <v>34</v>
      </c>
      <c r="K343" s="88" t="s">
        <v>34</v>
      </c>
      <c r="L343" s="88" t="s">
        <v>34</v>
      </c>
      <c r="M343" s="88" t="s">
        <v>34</v>
      </c>
      <c r="N343" s="88" t="s">
        <v>34</v>
      </c>
      <c r="O343" s="88" t="s">
        <v>34</v>
      </c>
      <c r="P343" s="88" t="s">
        <v>34</v>
      </c>
      <c r="Q343" s="191">
        <v>44985</v>
      </c>
      <c r="R343" s="193" t="s">
        <v>114</v>
      </c>
      <c r="S343" s="11" t="s">
        <v>50</v>
      </c>
    </row>
    <row r="344" spans="1:19">
      <c r="A344" s="342" t="s">
        <v>110</v>
      </c>
      <c r="C344" s="236" t="s">
        <v>27</v>
      </c>
      <c r="D344" s="177" t="s">
        <v>623</v>
      </c>
      <c r="E344" s="177" t="s">
        <v>167</v>
      </c>
      <c r="F344" s="177" t="s">
        <v>30</v>
      </c>
      <c r="G344" s="343" t="s">
        <v>231</v>
      </c>
      <c r="H344" s="236" t="s">
        <v>40</v>
      </c>
      <c r="I344" s="207" t="s">
        <v>424</v>
      </c>
      <c r="J344" s="88" t="s">
        <v>34</v>
      </c>
      <c r="K344" s="88" t="s">
        <v>34</v>
      </c>
      <c r="L344" s="88" t="s">
        <v>34</v>
      </c>
      <c r="M344" s="88" t="s">
        <v>34</v>
      </c>
      <c r="N344" s="88" t="s">
        <v>34</v>
      </c>
      <c r="O344" s="88" t="s">
        <v>34</v>
      </c>
      <c r="P344" s="88" t="s">
        <v>34</v>
      </c>
      <c r="Q344" s="191">
        <v>45015</v>
      </c>
      <c r="R344" s="193" t="s">
        <v>35</v>
      </c>
      <c r="S344" s="11" t="s">
        <v>50</v>
      </c>
    </row>
    <row r="345" spans="1:19">
      <c r="A345" s="342" t="s">
        <v>110</v>
      </c>
      <c r="C345" s="236" t="s">
        <v>27</v>
      </c>
      <c r="D345" s="177" t="s">
        <v>624</v>
      </c>
      <c r="E345" s="177" t="s">
        <v>167</v>
      </c>
      <c r="F345" s="177" t="s">
        <v>30</v>
      </c>
      <c r="G345" s="343" t="s">
        <v>247</v>
      </c>
      <c r="H345" s="236" t="s">
        <v>40</v>
      </c>
      <c r="I345" s="207" t="s">
        <v>424</v>
      </c>
      <c r="J345" s="88" t="s">
        <v>34</v>
      </c>
      <c r="K345" s="88" t="s">
        <v>34</v>
      </c>
      <c r="L345" s="88" t="s">
        <v>34</v>
      </c>
      <c r="M345" s="88" t="s">
        <v>34</v>
      </c>
      <c r="N345" s="88" t="s">
        <v>34</v>
      </c>
      <c r="O345" s="88" t="s">
        <v>34</v>
      </c>
      <c r="P345" s="88" t="s">
        <v>34</v>
      </c>
      <c r="Q345" s="191">
        <v>45015</v>
      </c>
      <c r="R345" s="193" t="s">
        <v>35</v>
      </c>
      <c r="S345" s="11" t="s">
        <v>50</v>
      </c>
    </row>
    <row r="346" spans="1:19">
      <c r="A346" s="342" t="s">
        <v>110</v>
      </c>
      <c r="C346" s="236" t="s">
        <v>27</v>
      </c>
      <c r="D346" s="177" t="s">
        <v>625</v>
      </c>
      <c r="E346" s="177" t="s">
        <v>167</v>
      </c>
      <c r="F346" s="177" t="s">
        <v>30</v>
      </c>
      <c r="G346" s="343" t="s">
        <v>310</v>
      </c>
      <c r="H346" s="236" t="s">
        <v>40</v>
      </c>
      <c r="I346" s="207" t="s">
        <v>424</v>
      </c>
      <c r="J346" s="88" t="s">
        <v>34</v>
      </c>
      <c r="K346" s="88" t="s">
        <v>34</v>
      </c>
      <c r="L346" s="88" t="s">
        <v>34</v>
      </c>
      <c r="M346" s="88" t="s">
        <v>34</v>
      </c>
      <c r="N346" s="88" t="s">
        <v>34</v>
      </c>
      <c r="O346" s="88" t="s">
        <v>34</v>
      </c>
      <c r="P346" s="88" t="s">
        <v>34</v>
      </c>
      <c r="Q346" s="191">
        <v>45015</v>
      </c>
      <c r="R346" s="193" t="s">
        <v>35</v>
      </c>
      <c r="S346" s="11" t="s">
        <v>50</v>
      </c>
    </row>
    <row r="347" spans="1:19" hidden="1">
      <c r="A347" s="324" t="s">
        <v>626</v>
      </c>
      <c r="C347" s="126" t="s">
        <v>433</v>
      </c>
      <c r="D347" s="498" t="s">
        <v>627</v>
      </c>
      <c r="E347" s="498" t="s">
        <v>38</v>
      </c>
      <c r="F347" s="498" t="s">
        <v>68</v>
      </c>
      <c r="G347" s="499" t="s">
        <v>47</v>
      </c>
      <c r="H347" s="500" t="s">
        <v>40</v>
      </c>
      <c r="I347" s="502" t="s">
        <v>628</v>
      </c>
      <c r="R347" s="192" t="s">
        <v>171</v>
      </c>
    </row>
    <row r="348" spans="1:19" hidden="1">
      <c r="A348" s="342" t="s">
        <v>626</v>
      </c>
      <c r="C348" s="236" t="s">
        <v>433</v>
      </c>
      <c r="D348" s="498" t="s">
        <v>629</v>
      </c>
      <c r="E348" s="498" t="s">
        <v>38</v>
      </c>
      <c r="F348" s="498" t="s">
        <v>68</v>
      </c>
      <c r="G348" s="499" t="s">
        <v>52</v>
      </c>
      <c r="H348" s="500" t="s">
        <v>40</v>
      </c>
      <c r="I348" s="502" t="s">
        <v>628</v>
      </c>
      <c r="R348" s="192" t="s">
        <v>171</v>
      </c>
    </row>
    <row r="349" spans="1:19" hidden="1">
      <c r="A349" s="342" t="s">
        <v>626</v>
      </c>
      <c r="C349" s="236" t="s">
        <v>433</v>
      </c>
      <c r="D349" s="498" t="s">
        <v>630</v>
      </c>
      <c r="E349" s="498" t="s">
        <v>38</v>
      </c>
      <c r="F349" s="498" t="s">
        <v>68</v>
      </c>
      <c r="G349" s="499" t="s">
        <v>54</v>
      </c>
      <c r="H349" s="500" t="s">
        <v>40</v>
      </c>
      <c r="I349" s="502" t="s">
        <v>628</v>
      </c>
      <c r="R349" s="192" t="s">
        <v>171</v>
      </c>
    </row>
    <row r="350" spans="1:19" hidden="1">
      <c r="A350" s="342" t="s">
        <v>626</v>
      </c>
      <c r="C350" s="236" t="s">
        <v>433</v>
      </c>
      <c r="D350" s="498" t="s">
        <v>631</v>
      </c>
      <c r="E350" s="498" t="s">
        <v>38</v>
      </c>
      <c r="F350" s="498" t="s">
        <v>68</v>
      </c>
      <c r="G350" s="125" t="s">
        <v>56</v>
      </c>
      <c r="H350" s="236" t="s">
        <v>40</v>
      </c>
      <c r="I350" s="502" t="s">
        <v>628</v>
      </c>
      <c r="R350" s="192" t="s">
        <v>171</v>
      </c>
    </row>
    <row r="351" spans="1:19" hidden="1">
      <c r="A351" s="342" t="s">
        <v>626</v>
      </c>
      <c r="C351" s="236" t="s">
        <v>433</v>
      </c>
      <c r="D351" s="498" t="s">
        <v>632</v>
      </c>
      <c r="E351" s="498" t="s">
        <v>38</v>
      </c>
      <c r="F351" s="498" t="s">
        <v>68</v>
      </c>
      <c r="G351" s="125" t="s">
        <v>58</v>
      </c>
      <c r="H351" s="236" t="s">
        <v>40</v>
      </c>
      <c r="I351" s="502" t="s">
        <v>628</v>
      </c>
      <c r="R351" s="192" t="s">
        <v>171</v>
      </c>
    </row>
    <row r="352" spans="1:19" hidden="1">
      <c r="A352" s="342" t="s">
        <v>626</v>
      </c>
      <c r="C352" s="236" t="s">
        <v>433</v>
      </c>
      <c r="D352" s="498" t="s">
        <v>633</v>
      </c>
      <c r="E352" s="498" t="s">
        <v>38</v>
      </c>
      <c r="F352" s="498" t="s">
        <v>68</v>
      </c>
      <c r="G352" s="125" t="s">
        <v>60</v>
      </c>
      <c r="H352" s="500" t="s">
        <v>40</v>
      </c>
      <c r="I352" s="502" t="s">
        <v>628</v>
      </c>
      <c r="R352" s="192" t="s">
        <v>171</v>
      </c>
    </row>
    <row r="353" spans="1:18" hidden="1">
      <c r="A353" s="342" t="s">
        <v>626</v>
      </c>
      <c r="C353" s="236" t="s">
        <v>433</v>
      </c>
      <c r="D353" s="498" t="s">
        <v>634</v>
      </c>
      <c r="E353" s="498" t="s">
        <v>38</v>
      </c>
      <c r="F353" s="498" t="s">
        <v>68</v>
      </c>
      <c r="G353" s="125" t="s">
        <v>62</v>
      </c>
      <c r="H353" s="500" t="s">
        <v>40</v>
      </c>
      <c r="I353" s="502" t="s">
        <v>628</v>
      </c>
      <c r="R353" s="192" t="s">
        <v>171</v>
      </c>
    </row>
    <row r="354" spans="1:18" hidden="1">
      <c r="A354" s="342" t="s">
        <v>626</v>
      </c>
      <c r="C354" s="236" t="s">
        <v>433</v>
      </c>
      <c r="D354" s="498" t="s">
        <v>635</v>
      </c>
      <c r="E354" s="498" t="s">
        <v>38</v>
      </c>
      <c r="F354" s="498" t="s">
        <v>68</v>
      </c>
      <c r="G354" s="343" t="s">
        <v>64</v>
      </c>
      <c r="H354" s="500" t="s">
        <v>40</v>
      </c>
      <c r="I354" s="502" t="s">
        <v>628</v>
      </c>
      <c r="R354" s="192" t="s">
        <v>171</v>
      </c>
    </row>
    <row r="355" spans="1:18" hidden="1">
      <c r="A355" s="342" t="s">
        <v>626</v>
      </c>
      <c r="C355" s="236" t="s">
        <v>433</v>
      </c>
      <c r="D355" s="498" t="s">
        <v>636</v>
      </c>
      <c r="E355" s="498" t="s">
        <v>38</v>
      </c>
      <c r="F355" s="498" t="s">
        <v>68</v>
      </c>
      <c r="G355" s="343" t="s">
        <v>66</v>
      </c>
      <c r="H355" s="500" t="s">
        <v>40</v>
      </c>
      <c r="I355" s="502" t="s">
        <v>628</v>
      </c>
      <c r="R355" s="192" t="s">
        <v>171</v>
      </c>
    </row>
    <row r="356" spans="1:18" hidden="1">
      <c r="A356" s="342" t="s">
        <v>626</v>
      </c>
      <c r="C356" s="236" t="s">
        <v>433</v>
      </c>
      <c r="D356" s="177" t="s">
        <v>637</v>
      </c>
      <c r="E356" s="498" t="s">
        <v>38</v>
      </c>
      <c r="F356" s="498" t="s">
        <v>68</v>
      </c>
      <c r="G356" s="501" t="s">
        <v>69</v>
      </c>
      <c r="H356" s="500" t="s">
        <v>32</v>
      </c>
      <c r="I356" s="502" t="s">
        <v>628</v>
      </c>
      <c r="R356" s="192" t="s">
        <v>171</v>
      </c>
    </row>
    <row r="357" spans="1:18" hidden="1">
      <c r="A357" s="324" t="s">
        <v>626</v>
      </c>
      <c r="C357" s="126" t="s">
        <v>433</v>
      </c>
      <c r="D357" s="498" t="s">
        <v>638</v>
      </c>
      <c r="E357" s="498" t="s">
        <v>38</v>
      </c>
      <c r="F357" s="498" t="s">
        <v>68</v>
      </c>
      <c r="G357" s="501" t="s">
        <v>71</v>
      </c>
      <c r="H357" s="500" t="s">
        <v>32</v>
      </c>
      <c r="I357" s="502" t="s">
        <v>628</v>
      </c>
      <c r="R357" s="192" t="s">
        <v>171</v>
      </c>
    </row>
    <row r="358" spans="1:18" hidden="1">
      <c r="A358" s="324" t="s">
        <v>626</v>
      </c>
      <c r="C358" s="126" t="s">
        <v>433</v>
      </c>
      <c r="D358" s="498" t="s">
        <v>639</v>
      </c>
      <c r="E358" s="498" t="s">
        <v>38</v>
      </c>
      <c r="F358" s="498" t="s">
        <v>68</v>
      </c>
      <c r="G358" s="501" t="s">
        <v>73</v>
      </c>
      <c r="H358" s="500" t="s">
        <v>32</v>
      </c>
      <c r="I358" s="502" t="s">
        <v>628</v>
      </c>
      <c r="R358" s="192" t="s">
        <v>171</v>
      </c>
    </row>
    <row r="359" spans="1:18" hidden="1">
      <c r="A359" s="324" t="s">
        <v>626</v>
      </c>
      <c r="C359" s="126" t="s">
        <v>433</v>
      </c>
      <c r="D359" s="498" t="s">
        <v>640</v>
      </c>
      <c r="E359" s="498" t="s">
        <v>38</v>
      </c>
      <c r="F359" s="498" t="s">
        <v>68</v>
      </c>
      <c r="G359" s="501" t="s">
        <v>75</v>
      </c>
      <c r="H359" s="500" t="s">
        <v>32</v>
      </c>
      <c r="I359" s="502" t="s">
        <v>628</v>
      </c>
      <c r="R359" s="192" t="s">
        <v>171</v>
      </c>
    </row>
    <row r="360" spans="1:18" hidden="1">
      <c r="A360" s="342" t="s">
        <v>626</v>
      </c>
      <c r="C360" s="236" t="s">
        <v>433</v>
      </c>
      <c r="D360" s="498" t="s">
        <v>641</v>
      </c>
      <c r="E360" s="498" t="s">
        <v>38</v>
      </c>
      <c r="F360" s="498" t="s">
        <v>68</v>
      </c>
      <c r="G360" s="501" t="s">
        <v>77</v>
      </c>
      <c r="H360" s="500" t="s">
        <v>32</v>
      </c>
      <c r="I360" s="502" t="s">
        <v>628</v>
      </c>
      <c r="R360" s="192" t="s">
        <v>171</v>
      </c>
    </row>
    <row r="361" spans="1:18" hidden="1">
      <c r="A361" s="324" t="s">
        <v>626</v>
      </c>
      <c r="C361" s="126" t="s">
        <v>433</v>
      </c>
      <c r="D361" s="498" t="s">
        <v>642</v>
      </c>
      <c r="E361" s="498" t="s">
        <v>38</v>
      </c>
      <c r="F361" s="498" t="s">
        <v>68</v>
      </c>
      <c r="G361" s="501" t="s">
        <v>79</v>
      </c>
      <c r="H361" s="500" t="s">
        <v>32</v>
      </c>
      <c r="I361" s="502" t="s">
        <v>628</v>
      </c>
      <c r="R361" s="192" t="s">
        <v>171</v>
      </c>
    </row>
    <row r="362" spans="1:18" hidden="1">
      <c r="A362" s="324" t="s">
        <v>626</v>
      </c>
      <c r="C362" s="126" t="s">
        <v>433</v>
      </c>
      <c r="D362" s="498" t="s">
        <v>643</v>
      </c>
      <c r="E362" s="498" t="s">
        <v>38</v>
      </c>
      <c r="F362" s="498" t="s">
        <v>68</v>
      </c>
      <c r="G362" s="501" t="s">
        <v>81</v>
      </c>
      <c r="H362" s="500" t="s">
        <v>32</v>
      </c>
      <c r="I362" s="502" t="s">
        <v>628</v>
      </c>
      <c r="R362" s="192" t="s">
        <v>171</v>
      </c>
    </row>
    <row r="363" spans="1:18" hidden="1">
      <c r="A363" s="342" t="s">
        <v>626</v>
      </c>
      <c r="C363" s="236" t="s">
        <v>433</v>
      </c>
      <c r="D363" s="498" t="s">
        <v>644</v>
      </c>
      <c r="E363" s="498" t="s">
        <v>38</v>
      </c>
      <c r="F363" s="498" t="s">
        <v>68</v>
      </c>
      <c r="G363" s="501" t="s">
        <v>83</v>
      </c>
      <c r="H363" s="500" t="s">
        <v>32</v>
      </c>
      <c r="I363" s="502" t="s">
        <v>628</v>
      </c>
      <c r="R363" s="192" t="s">
        <v>171</v>
      </c>
    </row>
    <row r="364" spans="1:18" hidden="1">
      <c r="A364" s="342" t="s">
        <v>626</v>
      </c>
      <c r="C364" s="236" t="s">
        <v>433</v>
      </c>
      <c r="D364" s="124" t="s">
        <v>645</v>
      </c>
      <c r="E364" s="498" t="s">
        <v>38</v>
      </c>
      <c r="F364" s="498" t="s">
        <v>68</v>
      </c>
      <c r="G364" s="501" t="s">
        <v>85</v>
      </c>
      <c r="H364" s="500" t="s">
        <v>32</v>
      </c>
      <c r="I364" s="502" t="s">
        <v>628</v>
      </c>
      <c r="R364" s="192" t="s">
        <v>171</v>
      </c>
    </row>
    <row r="365" spans="1:18" hidden="1">
      <c r="A365" s="324" t="s">
        <v>626</v>
      </c>
      <c r="C365" s="126" t="s">
        <v>433</v>
      </c>
      <c r="D365" s="124" t="s">
        <v>646</v>
      </c>
      <c r="E365" s="498" t="s">
        <v>38</v>
      </c>
      <c r="F365" s="498" t="s">
        <v>68</v>
      </c>
      <c r="G365" s="501" t="s">
        <v>87</v>
      </c>
      <c r="H365" s="500" t="s">
        <v>32</v>
      </c>
      <c r="I365" s="502" t="s">
        <v>628</v>
      </c>
      <c r="R365" s="192" t="s">
        <v>171</v>
      </c>
    </row>
    <row r="366" spans="1:18" hidden="1">
      <c r="A366" s="324" t="s">
        <v>626</v>
      </c>
      <c r="C366" s="126" t="s">
        <v>433</v>
      </c>
      <c r="D366" s="124" t="s">
        <v>647</v>
      </c>
      <c r="E366" s="498" t="s">
        <v>38</v>
      </c>
      <c r="F366" s="498" t="s">
        <v>68</v>
      </c>
      <c r="G366" s="501" t="s">
        <v>89</v>
      </c>
      <c r="H366" s="500" t="s">
        <v>32</v>
      </c>
      <c r="I366" s="502" t="s">
        <v>628</v>
      </c>
      <c r="R366" s="192" t="s">
        <v>171</v>
      </c>
    </row>
    <row r="367" spans="1:18" hidden="1">
      <c r="A367" s="342" t="s">
        <v>626</v>
      </c>
      <c r="C367" s="236" t="s">
        <v>433</v>
      </c>
      <c r="D367" s="177" t="s">
        <v>648</v>
      </c>
      <c r="E367" s="498" t="s">
        <v>38</v>
      </c>
      <c r="F367" s="498" t="s">
        <v>68</v>
      </c>
      <c r="G367" s="501" t="s">
        <v>91</v>
      </c>
      <c r="H367" s="500" t="s">
        <v>32</v>
      </c>
      <c r="I367" s="502" t="s">
        <v>628</v>
      </c>
      <c r="R367" s="192" t="s">
        <v>171</v>
      </c>
    </row>
  </sheetData>
  <mergeCells count="1">
    <mergeCell ref="M1:N1"/>
  </mergeCells>
  <phoneticPr fontId="12" type="noConversion"/>
  <conditionalFormatting sqref="E243:E244">
    <cfRule type="expression" dxfId="74" priority="46">
      <formula>$S243="Out of Scope"</formula>
    </cfRule>
  </conditionalFormatting>
  <conditionalFormatting sqref="E245">
    <cfRule type="expression" dxfId="73" priority="45">
      <formula>$S245="Out of Scope"</formula>
    </cfRule>
  </conditionalFormatting>
  <conditionalFormatting sqref="F243:F244">
    <cfRule type="expression" dxfId="72" priority="44">
      <formula>$S243="Out of Scope"</formula>
    </cfRule>
  </conditionalFormatting>
  <conditionalFormatting sqref="F245">
    <cfRule type="expression" dxfId="71" priority="43">
      <formula>$S245="Out of Scope"</formula>
    </cfRule>
  </conditionalFormatting>
  <conditionalFormatting sqref="G244:G245">
    <cfRule type="expression" dxfId="70" priority="42">
      <formula>$S244="Out of Scope"</formula>
    </cfRule>
  </conditionalFormatting>
  <conditionalFormatting sqref="E236">
    <cfRule type="expression" dxfId="69" priority="41">
      <formula>$S236="Out of Scope"</formula>
    </cfRule>
  </conditionalFormatting>
  <conditionalFormatting sqref="F236">
    <cfRule type="expression" dxfId="68" priority="40">
      <formula>$S236="Out of Scope"</formula>
    </cfRule>
  </conditionalFormatting>
  <conditionalFormatting sqref="E237">
    <cfRule type="expression" dxfId="67" priority="39">
      <formula>$S237="Out of Scope"</formula>
    </cfRule>
  </conditionalFormatting>
  <conditionalFormatting sqref="F237">
    <cfRule type="expression" dxfId="66" priority="38">
      <formula>$S237="Out of Scope"</formula>
    </cfRule>
  </conditionalFormatting>
  <conditionalFormatting sqref="E238">
    <cfRule type="expression" dxfId="65" priority="37">
      <formula>$S238="Out of Scope"</formula>
    </cfRule>
  </conditionalFormatting>
  <conditionalFormatting sqref="F238">
    <cfRule type="expression" dxfId="64" priority="36">
      <formula>$S238="Out of Scope"</formula>
    </cfRule>
  </conditionalFormatting>
  <conditionalFormatting sqref="E239">
    <cfRule type="expression" dxfId="63" priority="35">
      <formula>$S239="Out of Scope"</formula>
    </cfRule>
  </conditionalFormatting>
  <conditionalFormatting sqref="F239">
    <cfRule type="expression" dxfId="62" priority="34">
      <formula>$S239="Out of Scope"</formula>
    </cfRule>
  </conditionalFormatting>
  <conditionalFormatting sqref="E240">
    <cfRule type="expression" dxfId="61" priority="33">
      <formula>$S240="Out of Scope"</formula>
    </cfRule>
  </conditionalFormatting>
  <conditionalFormatting sqref="F240">
    <cfRule type="expression" dxfId="60" priority="32">
      <formula>$S240="Out of Scope"</formula>
    </cfRule>
  </conditionalFormatting>
  <conditionalFormatting sqref="E241">
    <cfRule type="expression" dxfId="59" priority="31">
      <formula>$S241="Out of Scope"</formula>
    </cfRule>
  </conditionalFormatting>
  <conditionalFormatting sqref="F241">
    <cfRule type="expression" dxfId="58" priority="30">
      <formula>$S241="Out of Scope"</formula>
    </cfRule>
  </conditionalFormatting>
  <conditionalFormatting sqref="E242">
    <cfRule type="expression" dxfId="57" priority="29">
      <formula>$S242="Out of Scope"</formula>
    </cfRule>
  </conditionalFormatting>
  <conditionalFormatting sqref="F242">
    <cfRule type="expression" dxfId="56" priority="28">
      <formula>$S242="Out of Scope"</formula>
    </cfRule>
  </conditionalFormatting>
  <conditionalFormatting sqref="C347:C367">
    <cfRule type="expression" dxfId="55" priority="27">
      <formula>$S347="Out of Scope"</formula>
    </cfRule>
  </conditionalFormatting>
  <conditionalFormatting sqref="D347:D349">
    <cfRule type="expression" dxfId="54" priority="25">
      <formula>$S347="Out of Scope"</formula>
    </cfRule>
  </conditionalFormatting>
  <conditionalFormatting sqref="D347:D349">
    <cfRule type="duplicateValues" dxfId="53" priority="26"/>
  </conditionalFormatting>
  <conditionalFormatting sqref="E347:F349">
    <cfRule type="expression" dxfId="52" priority="24">
      <formula>$S347="Out of Scope"</formula>
    </cfRule>
  </conditionalFormatting>
  <conditionalFormatting sqref="G347:G349">
    <cfRule type="expression" dxfId="51" priority="23">
      <formula>$S347="Out of Scope"</formula>
    </cfRule>
  </conditionalFormatting>
  <conditionalFormatting sqref="H347:H349">
    <cfRule type="expression" dxfId="50" priority="22">
      <formula>$S347="Out of Scope"</formula>
    </cfRule>
  </conditionalFormatting>
  <conditionalFormatting sqref="I347:I367">
    <cfRule type="expression" dxfId="49" priority="21">
      <formula>$S347="Out of Scope"</formula>
    </cfRule>
  </conditionalFormatting>
  <conditionalFormatting sqref="G350:G354">
    <cfRule type="expression" dxfId="48" priority="20">
      <formula>$S350="Out of Scope"</formula>
    </cfRule>
  </conditionalFormatting>
  <conditionalFormatting sqref="E350:F352">
    <cfRule type="expression" dxfId="47" priority="19">
      <formula>$S350="Out of Scope"</formula>
    </cfRule>
  </conditionalFormatting>
  <conditionalFormatting sqref="E353:F363">
    <cfRule type="expression" dxfId="46" priority="18">
      <formula>$S353="Out of Scope"</formula>
    </cfRule>
  </conditionalFormatting>
  <conditionalFormatting sqref="D350:D354">
    <cfRule type="expression" dxfId="45" priority="16">
      <formula>$S350="Out of Scope"</formula>
    </cfRule>
  </conditionalFormatting>
  <conditionalFormatting sqref="D350:D354">
    <cfRule type="duplicateValues" dxfId="44" priority="17"/>
  </conditionalFormatting>
  <conditionalFormatting sqref="H352:H355">
    <cfRule type="expression" dxfId="43" priority="15">
      <formula>$S352="Out of Scope"</formula>
    </cfRule>
  </conditionalFormatting>
  <conditionalFormatting sqref="G355">
    <cfRule type="expression" dxfId="42" priority="14">
      <formula>$S355="Out of Scope"</formula>
    </cfRule>
  </conditionalFormatting>
  <conditionalFormatting sqref="D355">
    <cfRule type="expression" dxfId="41" priority="12">
      <formula>$S355="Out of Scope"</formula>
    </cfRule>
  </conditionalFormatting>
  <conditionalFormatting sqref="D355">
    <cfRule type="duplicateValues" dxfId="40" priority="13"/>
  </conditionalFormatting>
  <conditionalFormatting sqref="D356">
    <cfRule type="expression" dxfId="39" priority="10">
      <formula>$S356="Out of Scope"</formula>
    </cfRule>
  </conditionalFormatting>
  <conditionalFormatting sqref="D356">
    <cfRule type="duplicateValues" dxfId="38" priority="11"/>
  </conditionalFormatting>
  <conditionalFormatting sqref="G356">
    <cfRule type="expression" dxfId="37" priority="9">
      <formula>$S356="Out of Scope"</formula>
    </cfRule>
  </conditionalFormatting>
  <conditionalFormatting sqref="H356:H367">
    <cfRule type="expression" dxfId="36" priority="8">
      <formula>$S356="Out of Scope"</formula>
    </cfRule>
  </conditionalFormatting>
  <conditionalFormatting sqref="D357:D363">
    <cfRule type="expression" dxfId="35" priority="6">
      <formula>$S357="Out of Scope"</formula>
    </cfRule>
  </conditionalFormatting>
  <conditionalFormatting sqref="D357:D363">
    <cfRule type="duplicateValues" dxfId="34" priority="7"/>
  </conditionalFormatting>
  <conditionalFormatting sqref="G357:G363">
    <cfRule type="expression" dxfId="33" priority="5">
      <formula>$S357="Out of Scope"</formula>
    </cfRule>
  </conditionalFormatting>
  <conditionalFormatting sqref="D364:D367">
    <cfRule type="expression" dxfId="32" priority="3">
      <formula>$S364="Out of Scope"</formula>
    </cfRule>
  </conditionalFormatting>
  <conditionalFormatting sqref="D364:D367">
    <cfRule type="duplicateValues" dxfId="31" priority="4"/>
  </conditionalFormatting>
  <conditionalFormatting sqref="E364:F367">
    <cfRule type="expression" dxfId="30" priority="2">
      <formula>$S364="Out of Scope"</formula>
    </cfRule>
  </conditionalFormatting>
  <conditionalFormatting sqref="G364:G367">
    <cfRule type="expression" dxfId="29" priority="1">
      <formula>$S364="Out of Scope"</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C4D6-8E88-4DE9-9C06-9150F931E89E}">
  <sheetPr filterMode="1">
    <tabColor theme="7" tint="0.59999389629810485"/>
  </sheetPr>
  <dimension ref="A1:O109"/>
  <sheetViews>
    <sheetView topLeftCell="G1" zoomScale="90" zoomScaleNormal="90" workbookViewId="0">
      <selection activeCell="M29" sqref="M29"/>
    </sheetView>
  </sheetViews>
  <sheetFormatPr defaultRowHeight="14.45"/>
  <cols>
    <col min="4" max="4" width="16.140625" customWidth="1"/>
    <col min="5" max="5" width="23.85546875" customWidth="1"/>
    <col min="6" max="6" width="24.85546875" customWidth="1"/>
    <col min="7" max="7" width="38.7109375" customWidth="1"/>
    <col min="8" max="8" width="10.5703125" customWidth="1"/>
    <col min="9" max="9" width="30.7109375" customWidth="1"/>
    <col min="10" max="13" width="28.42578125" customWidth="1"/>
    <col min="14" max="14" width="30.140625" customWidth="1"/>
    <col min="15" max="15" width="84.85546875" customWidth="1"/>
  </cols>
  <sheetData>
    <row r="1" spans="1:15" ht="116.1">
      <c r="A1" s="3" t="s">
        <v>649</v>
      </c>
      <c r="B1" s="3" t="s">
        <v>7</v>
      </c>
      <c r="C1" s="3" t="s">
        <v>8</v>
      </c>
      <c r="D1" s="3" t="s">
        <v>9</v>
      </c>
      <c r="E1" s="3" t="s">
        <v>10</v>
      </c>
      <c r="F1" s="3" t="s">
        <v>11</v>
      </c>
      <c r="G1" s="3" t="s">
        <v>12</v>
      </c>
      <c r="H1" s="3" t="s">
        <v>13</v>
      </c>
      <c r="I1" s="4" t="s">
        <v>14</v>
      </c>
      <c r="J1" s="117" t="s">
        <v>2</v>
      </c>
      <c r="K1" s="503" t="s">
        <v>3</v>
      </c>
      <c r="L1" s="503"/>
      <c r="M1" s="117" t="s">
        <v>650</v>
      </c>
      <c r="N1" s="117" t="s">
        <v>5</v>
      </c>
      <c r="O1" s="117" t="s">
        <v>24</v>
      </c>
    </row>
    <row r="2" spans="1:15" hidden="1">
      <c r="A2" s="12" t="s">
        <v>36</v>
      </c>
      <c r="B2" s="12" t="s">
        <v>26</v>
      </c>
      <c r="C2" s="12" t="s">
        <v>27</v>
      </c>
      <c r="D2" s="13" t="s">
        <v>37</v>
      </c>
      <c r="E2" s="13" t="s">
        <v>38</v>
      </c>
      <c r="F2" s="13" t="s">
        <v>38</v>
      </c>
      <c r="G2" s="14" t="s">
        <v>39</v>
      </c>
      <c r="H2" s="12" t="s">
        <v>40</v>
      </c>
      <c r="I2" s="15" t="s">
        <v>41</v>
      </c>
      <c r="J2" s="18" t="s">
        <v>42</v>
      </c>
      <c r="K2" s="18" t="s">
        <v>42</v>
      </c>
      <c r="L2" s="18" t="s">
        <v>42</v>
      </c>
      <c r="M2" s="18" t="s">
        <v>42</v>
      </c>
      <c r="N2" s="18" t="s">
        <v>42</v>
      </c>
      <c r="O2" s="19" t="s">
        <v>43</v>
      </c>
    </row>
    <row r="3" spans="1:15" hidden="1">
      <c r="A3" s="12" t="s">
        <v>36</v>
      </c>
      <c r="B3" s="12" t="s">
        <v>26</v>
      </c>
      <c r="C3" s="12" t="s">
        <v>27</v>
      </c>
      <c r="D3" s="13" t="s">
        <v>44</v>
      </c>
      <c r="E3" s="13" t="s">
        <v>38</v>
      </c>
      <c r="F3" s="13" t="s">
        <v>38</v>
      </c>
      <c r="G3" s="14" t="s">
        <v>45</v>
      </c>
      <c r="H3" s="12" t="s">
        <v>40</v>
      </c>
      <c r="I3" s="15" t="s">
        <v>41</v>
      </c>
      <c r="J3" s="18" t="s">
        <v>42</v>
      </c>
      <c r="K3" s="18" t="s">
        <v>42</v>
      </c>
      <c r="L3" s="18" t="s">
        <v>42</v>
      </c>
      <c r="M3" s="18" t="s">
        <v>42</v>
      </c>
      <c r="N3" s="18" t="s">
        <v>42</v>
      </c>
      <c r="O3" s="19" t="s">
        <v>43</v>
      </c>
    </row>
    <row r="4" spans="1:15" hidden="1">
      <c r="A4" s="6" t="s">
        <v>36</v>
      </c>
      <c r="B4" s="6" t="s">
        <v>26</v>
      </c>
      <c r="C4" s="6" t="s">
        <v>27</v>
      </c>
      <c r="D4" s="7" t="s">
        <v>46</v>
      </c>
      <c r="E4" s="7" t="s">
        <v>38</v>
      </c>
      <c r="F4" s="7" t="s">
        <v>38</v>
      </c>
      <c r="G4" s="8" t="s">
        <v>47</v>
      </c>
      <c r="H4" s="6" t="s">
        <v>40</v>
      </c>
      <c r="I4" s="9" t="s">
        <v>48</v>
      </c>
      <c r="J4" s="5" t="s">
        <v>34</v>
      </c>
      <c r="K4" s="5" t="s">
        <v>34</v>
      </c>
      <c r="L4" s="5" t="s">
        <v>34</v>
      </c>
      <c r="M4" s="189"/>
      <c r="N4" s="10"/>
      <c r="O4" s="11"/>
    </row>
    <row r="5" spans="1:15" hidden="1">
      <c r="A5" s="6" t="s">
        <v>36</v>
      </c>
      <c r="B5" s="6" t="s">
        <v>26</v>
      </c>
      <c r="C5" s="6" t="s">
        <v>27</v>
      </c>
      <c r="D5" s="7" t="s">
        <v>51</v>
      </c>
      <c r="E5" s="7" t="s">
        <v>38</v>
      </c>
      <c r="F5" s="7" t="s">
        <v>38</v>
      </c>
      <c r="G5" s="8" t="s">
        <v>52</v>
      </c>
      <c r="H5" s="6" t="s">
        <v>40</v>
      </c>
      <c r="I5" s="9" t="s">
        <v>48</v>
      </c>
      <c r="J5" s="5" t="s">
        <v>34</v>
      </c>
      <c r="K5" s="5" t="s">
        <v>34</v>
      </c>
      <c r="L5" s="5" t="s">
        <v>34</v>
      </c>
      <c r="M5" s="189"/>
      <c r="N5" s="10"/>
      <c r="O5" s="11"/>
    </row>
    <row r="6" spans="1:15" hidden="1">
      <c r="A6" s="6" t="s">
        <v>36</v>
      </c>
      <c r="B6" s="6" t="s">
        <v>26</v>
      </c>
      <c r="C6" s="6" t="s">
        <v>27</v>
      </c>
      <c r="D6" s="7" t="s">
        <v>53</v>
      </c>
      <c r="E6" s="7" t="s">
        <v>38</v>
      </c>
      <c r="F6" s="7" t="s">
        <v>38</v>
      </c>
      <c r="G6" s="8" t="s">
        <v>54</v>
      </c>
      <c r="H6" s="6" t="s">
        <v>40</v>
      </c>
      <c r="I6" s="9" t="s">
        <v>48</v>
      </c>
      <c r="J6" s="5" t="s">
        <v>34</v>
      </c>
      <c r="K6" s="5" t="s">
        <v>34</v>
      </c>
      <c r="L6" s="5" t="s">
        <v>34</v>
      </c>
      <c r="M6" s="189"/>
      <c r="N6" s="10"/>
      <c r="O6" s="11"/>
    </row>
    <row r="7" spans="1:15" hidden="1">
      <c r="A7" s="6" t="s">
        <v>36</v>
      </c>
      <c r="B7" s="6" t="s">
        <v>26</v>
      </c>
      <c r="C7" s="6" t="s">
        <v>27</v>
      </c>
      <c r="D7" s="7" t="s">
        <v>55</v>
      </c>
      <c r="E7" s="7" t="s">
        <v>38</v>
      </c>
      <c r="F7" s="7" t="s">
        <v>38</v>
      </c>
      <c r="G7" s="8" t="s">
        <v>56</v>
      </c>
      <c r="H7" s="6" t="s">
        <v>40</v>
      </c>
      <c r="I7" s="9" t="s">
        <v>48</v>
      </c>
      <c r="J7" s="5" t="s">
        <v>34</v>
      </c>
      <c r="K7" s="5" t="s">
        <v>34</v>
      </c>
      <c r="L7" s="5" t="s">
        <v>34</v>
      </c>
      <c r="M7" s="189"/>
      <c r="N7" s="10"/>
      <c r="O7" s="11"/>
    </row>
    <row r="8" spans="1:15" hidden="1">
      <c r="A8" s="6" t="s">
        <v>36</v>
      </c>
      <c r="B8" s="6" t="s">
        <v>26</v>
      </c>
      <c r="C8" s="6" t="s">
        <v>27</v>
      </c>
      <c r="D8" s="7" t="s">
        <v>57</v>
      </c>
      <c r="E8" s="7" t="s">
        <v>38</v>
      </c>
      <c r="F8" s="7" t="s">
        <v>38</v>
      </c>
      <c r="G8" s="8" t="s">
        <v>58</v>
      </c>
      <c r="H8" s="6" t="s">
        <v>40</v>
      </c>
      <c r="I8" s="9" t="s">
        <v>48</v>
      </c>
      <c r="J8" s="5" t="s">
        <v>34</v>
      </c>
      <c r="K8" s="5" t="s">
        <v>34</v>
      </c>
      <c r="L8" s="5" t="s">
        <v>34</v>
      </c>
      <c r="M8" s="189"/>
      <c r="N8" s="10"/>
      <c r="O8" s="11"/>
    </row>
    <row r="9" spans="1:15" hidden="1">
      <c r="A9" s="6" t="s">
        <v>36</v>
      </c>
      <c r="B9" s="6" t="s">
        <v>26</v>
      </c>
      <c r="C9" s="6" t="s">
        <v>27</v>
      </c>
      <c r="D9" s="7" t="s">
        <v>59</v>
      </c>
      <c r="E9" s="7" t="s">
        <v>38</v>
      </c>
      <c r="F9" s="7" t="s">
        <v>38</v>
      </c>
      <c r="G9" s="8" t="s">
        <v>60</v>
      </c>
      <c r="H9" s="6" t="s">
        <v>40</v>
      </c>
      <c r="I9" s="9" t="s">
        <v>48</v>
      </c>
      <c r="J9" s="5" t="s">
        <v>34</v>
      </c>
      <c r="K9" s="5" t="s">
        <v>34</v>
      </c>
      <c r="L9" s="5" t="s">
        <v>34</v>
      </c>
      <c r="M9" s="189"/>
      <c r="N9" s="10"/>
      <c r="O9" s="11"/>
    </row>
    <row r="10" spans="1:15" hidden="1">
      <c r="A10" s="6" t="s">
        <v>36</v>
      </c>
      <c r="B10" s="6" t="s">
        <v>26</v>
      </c>
      <c r="C10" s="6" t="s">
        <v>27</v>
      </c>
      <c r="D10" s="7" t="s">
        <v>61</v>
      </c>
      <c r="E10" s="7" t="s">
        <v>38</v>
      </c>
      <c r="F10" s="7" t="s">
        <v>38</v>
      </c>
      <c r="G10" s="8" t="s">
        <v>62</v>
      </c>
      <c r="H10" s="6" t="s">
        <v>32</v>
      </c>
      <c r="I10" s="9" t="s">
        <v>48</v>
      </c>
      <c r="J10" s="5" t="s">
        <v>34</v>
      </c>
      <c r="K10" s="5" t="s">
        <v>34</v>
      </c>
      <c r="L10" s="5" t="s">
        <v>34</v>
      </c>
      <c r="M10" s="189"/>
      <c r="N10" s="10"/>
      <c r="O10" s="11"/>
    </row>
    <row r="11" spans="1:15" hidden="1">
      <c r="A11" s="6" t="s">
        <v>36</v>
      </c>
      <c r="B11" s="6" t="s">
        <v>26</v>
      </c>
      <c r="C11" s="6" t="s">
        <v>27</v>
      </c>
      <c r="D11" s="7" t="s">
        <v>63</v>
      </c>
      <c r="E11" s="7" t="s">
        <v>38</v>
      </c>
      <c r="F11" s="7" t="s">
        <v>38</v>
      </c>
      <c r="G11" s="8" t="s">
        <v>64</v>
      </c>
      <c r="H11" s="6" t="s">
        <v>32</v>
      </c>
      <c r="I11" s="9" t="s">
        <v>48</v>
      </c>
      <c r="J11" s="5" t="s">
        <v>34</v>
      </c>
      <c r="K11" s="5" t="s">
        <v>34</v>
      </c>
      <c r="L11" s="5" t="s">
        <v>34</v>
      </c>
      <c r="M11" s="189"/>
      <c r="N11" s="10"/>
      <c r="O11" s="11"/>
    </row>
    <row r="12" spans="1:15" hidden="1">
      <c r="A12" s="6" t="s">
        <v>36</v>
      </c>
      <c r="B12" s="6" t="s">
        <v>26</v>
      </c>
      <c r="C12" s="6" t="s">
        <v>27</v>
      </c>
      <c r="D12" s="7" t="s">
        <v>65</v>
      </c>
      <c r="E12" s="7" t="s">
        <v>38</v>
      </c>
      <c r="F12" s="7" t="s">
        <v>38</v>
      </c>
      <c r="G12" s="8" t="s">
        <v>66</v>
      </c>
      <c r="H12" s="6" t="s">
        <v>40</v>
      </c>
      <c r="I12" s="9" t="s">
        <v>48</v>
      </c>
      <c r="J12" s="5" t="s">
        <v>34</v>
      </c>
      <c r="K12" s="5" t="s">
        <v>34</v>
      </c>
      <c r="L12" s="5" t="s">
        <v>34</v>
      </c>
      <c r="M12" s="189"/>
      <c r="N12" s="10"/>
      <c r="O12" s="11"/>
    </row>
    <row r="13" spans="1:15" hidden="1">
      <c r="A13" s="12" t="s">
        <v>36</v>
      </c>
      <c r="B13" s="12" t="s">
        <v>26</v>
      </c>
      <c r="C13" s="12" t="s">
        <v>105</v>
      </c>
      <c r="D13" s="13" t="s">
        <v>106</v>
      </c>
      <c r="E13" s="13" t="s">
        <v>38</v>
      </c>
      <c r="F13" s="13" t="s">
        <v>38</v>
      </c>
      <c r="G13" s="14" t="s">
        <v>39</v>
      </c>
      <c r="H13" s="12" t="s">
        <v>40</v>
      </c>
      <c r="I13" s="15" t="s">
        <v>41</v>
      </c>
      <c r="J13" s="18" t="s">
        <v>42</v>
      </c>
      <c r="K13" s="18" t="s">
        <v>42</v>
      </c>
      <c r="L13" s="18" t="s">
        <v>42</v>
      </c>
      <c r="M13" s="18" t="s">
        <v>42</v>
      </c>
      <c r="N13" s="18" t="s">
        <v>42</v>
      </c>
      <c r="O13" s="19" t="s">
        <v>43</v>
      </c>
    </row>
    <row r="14" spans="1:15" hidden="1">
      <c r="A14" s="12" t="s">
        <v>36</v>
      </c>
      <c r="B14" s="12" t="s">
        <v>26</v>
      </c>
      <c r="C14" s="12" t="s">
        <v>105</v>
      </c>
      <c r="D14" s="13" t="s">
        <v>107</v>
      </c>
      <c r="E14" s="13" t="s">
        <v>38</v>
      </c>
      <c r="F14" s="13" t="s">
        <v>38</v>
      </c>
      <c r="G14" s="14" t="s">
        <v>45</v>
      </c>
      <c r="H14" s="12" t="s">
        <v>40</v>
      </c>
      <c r="I14" s="15" t="s">
        <v>41</v>
      </c>
      <c r="J14" s="18" t="s">
        <v>42</v>
      </c>
      <c r="K14" s="18" t="s">
        <v>42</v>
      </c>
      <c r="L14" s="18" t="s">
        <v>42</v>
      </c>
      <c r="M14" s="18" t="s">
        <v>42</v>
      </c>
      <c r="N14" s="18" t="s">
        <v>42</v>
      </c>
      <c r="O14" s="19" t="s">
        <v>43</v>
      </c>
    </row>
    <row r="15" spans="1:15" hidden="1">
      <c r="A15" s="6" t="s">
        <v>36</v>
      </c>
      <c r="B15" s="6" t="s">
        <v>26</v>
      </c>
      <c r="C15" s="6" t="s">
        <v>105</v>
      </c>
      <c r="D15" s="7" t="s">
        <v>173</v>
      </c>
      <c r="E15" s="7" t="s">
        <v>38</v>
      </c>
      <c r="F15" s="7" t="s">
        <v>38</v>
      </c>
      <c r="G15" s="8" t="s">
        <v>47</v>
      </c>
      <c r="H15" s="6" t="s">
        <v>40</v>
      </c>
      <c r="I15" s="9" t="s">
        <v>48</v>
      </c>
      <c r="J15" s="5" t="s">
        <v>34</v>
      </c>
      <c r="K15" s="5" t="s">
        <v>34</v>
      </c>
      <c r="L15" s="5" t="s">
        <v>34</v>
      </c>
      <c r="M15" s="189"/>
      <c r="N15" s="10"/>
      <c r="O15" s="11"/>
    </row>
    <row r="16" spans="1:15" hidden="1">
      <c r="A16" s="6" t="s">
        <v>36</v>
      </c>
      <c r="B16" s="6" t="s">
        <v>26</v>
      </c>
      <c r="C16" s="6" t="s">
        <v>105</v>
      </c>
      <c r="D16" s="7" t="s">
        <v>175</v>
      </c>
      <c r="E16" s="7" t="s">
        <v>38</v>
      </c>
      <c r="F16" s="7" t="s">
        <v>38</v>
      </c>
      <c r="G16" s="8" t="s">
        <v>52</v>
      </c>
      <c r="H16" s="6" t="s">
        <v>40</v>
      </c>
      <c r="I16" s="9" t="s">
        <v>48</v>
      </c>
      <c r="J16" s="5" t="s">
        <v>34</v>
      </c>
      <c r="K16" s="5" t="s">
        <v>34</v>
      </c>
      <c r="L16" s="5" t="s">
        <v>34</v>
      </c>
      <c r="M16" s="189"/>
      <c r="N16" s="10"/>
      <c r="O16" s="11"/>
    </row>
    <row r="17" spans="1:15" hidden="1">
      <c r="A17" s="6" t="s">
        <v>36</v>
      </c>
      <c r="B17" s="6" t="s">
        <v>26</v>
      </c>
      <c r="C17" s="6" t="s">
        <v>105</v>
      </c>
      <c r="D17" s="7" t="s">
        <v>176</v>
      </c>
      <c r="E17" s="7" t="s">
        <v>38</v>
      </c>
      <c r="F17" s="7" t="s">
        <v>38</v>
      </c>
      <c r="G17" s="8" t="s">
        <v>54</v>
      </c>
      <c r="H17" s="6" t="s">
        <v>40</v>
      </c>
      <c r="I17" s="9" t="s">
        <v>48</v>
      </c>
      <c r="J17" s="5" t="s">
        <v>34</v>
      </c>
      <c r="K17" s="5" t="s">
        <v>34</v>
      </c>
      <c r="L17" s="5" t="s">
        <v>34</v>
      </c>
      <c r="M17" s="189"/>
      <c r="N17" s="10"/>
      <c r="O17" s="11"/>
    </row>
    <row r="18" spans="1:15" hidden="1">
      <c r="A18" s="6" t="s">
        <v>36</v>
      </c>
      <c r="B18" s="6" t="s">
        <v>26</v>
      </c>
      <c r="C18" s="6" t="s">
        <v>105</v>
      </c>
      <c r="D18" s="7" t="s">
        <v>177</v>
      </c>
      <c r="E18" s="7" t="s">
        <v>38</v>
      </c>
      <c r="F18" s="7" t="s">
        <v>38</v>
      </c>
      <c r="G18" s="8" t="s">
        <v>56</v>
      </c>
      <c r="H18" s="6" t="s">
        <v>40</v>
      </c>
      <c r="I18" s="9" t="s">
        <v>48</v>
      </c>
      <c r="J18" s="5" t="s">
        <v>34</v>
      </c>
      <c r="K18" s="5" t="s">
        <v>34</v>
      </c>
      <c r="L18" s="5" t="s">
        <v>34</v>
      </c>
      <c r="M18" s="189"/>
      <c r="N18" s="10"/>
      <c r="O18" s="11"/>
    </row>
    <row r="19" spans="1:15" hidden="1">
      <c r="A19" s="6" t="s">
        <v>36</v>
      </c>
      <c r="B19" s="6" t="s">
        <v>26</v>
      </c>
      <c r="C19" s="6" t="s">
        <v>105</v>
      </c>
      <c r="D19" s="7" t="s">
        <v>182</v>
      </c>
      <c r="E19" s="7" t="s">
        <v>38</v>
      </c>
      <c r="F19" s="7" t="s">
        <v>38</v>
      </c>
      <c r="G19" s="8" t="s">
        <v>58</v>
      </c>
      <c r="H19" s="6" t="s">
        <v>40</v>
      </c>
      <c r="I19" s="9" t="s">
        <v>48</v>
      </c>
      <c r="J19" s="5" t="s">
        <v>34</v>
      </c>
      <c r="K19" s="5" t="s">
        <v>34</v>
      </c>
      <c r="L19" s="5" t="s">
        <v>34</v>
      </c>
      <c r="M19" s="189"/>
      <c r="N19" s="10"/>
      <c r="O19" s="11"/>
    </row>
    <row r="20" spans="1:15" hidden="1">
      <c r="A20" s="6" t="s">
        <v>36</v>
      </c>
      <c r="B20" s="6" t="s">
        <v>26</v>
      </c>
      <c r="C20" s="6" t="s">
        <v>105</v>
      </c>
      <c r="D20" s="7" t="s">
        <v>210</v>
      </c>
      <c r="E20" s="7" t="s">
        <v>38</v>
      </c>
      <c r="F20" s="7" t="s">
        <v>38</v>
      </c>
      <c r="G20" s="8" t="s">
        <v>60</v>
      </c>
      <c r="H20" s="6" t="s">
        <v>40</v>
      </c>
      <c r="I20" s="9" t="s">
        <v>48</v>
      </c>
      <c r="J20" s="5" t="s">
        <v>34</v>
      </c>
      <c r="K20" s="5" t="s">
        <v>34</v>
      </c>
      <c r="L20" s="5" t="s">
        <v>34</v>
      </c>
      <c r="M20" s="189"/>
      <c r="N20" s="10"/>
      <c r="O20" s="11"/>
    </row>
    <row r="21" spans="1:15" hidden="1">
      <c r="A21" s="6" t="s">
        <v>36</v>
      </c>
      <c r="B21" s="6" t="s">
        <v>26</v>
      </c>
      <c r="C21" s="6" t="s">
        <v>105</v>
      </c>
      <c r="D21" s="7" t="s">
        <v>211</v>
      </c>
      <c r="E21" s="7" t="s">
        <v>38</v>
      </c>
      <c r="F21" s="7" t="s">
        <v>38</v>
      </c>
      <c r="G21" s="8" t="s">
        <v>62</v>
      </c>
      <c r="H21" s="6" t="s">
        <v>32</v>
      </c>
      <c r="I21" s="9" t="s">
        <v>48</v>
      </c>
      <c r="J21" s="5" t="s">
        <v>34</v>
      </c>
      <c r="K21" s="5" t="s">
        <v>34</v>
      </c>
      <c r="L21" s="5" t="s">
        <v>34</v>
      </c>
      <c r="M21" s="189"/>
      <c r="N21" s="10"/>
      <c r="O21" s="11"/>
    </row>
    <row r="22" spans="1:15" hidden="1">
      <c r="A22" s="6" t="s">
        <v>36</v>
      </c>
      <c r="B22" s="6" t="s">
        <v>26</v>
      </c>
      <c r="C22" s="6" t="s">
        <v>105</v>
      </c>
      <c r="D22" s="7" t="s">
        <v>212</v>
      </c>
      <c r="E22" s="7" t="s">
        <v>38</v>
      </c>
      <c r="F22" s="7" t="s">
        <v>38</v>
      </c>
      <c r="G22" s="8" t="s">
        <v>64</v>
      </c>
      <c r="H22" s="6" t="s">
        <v>32</v>
      </c>
      <c r="I22" s="9" t="s">
        <v>48</v>
      </c>
      <c r="J22" s="5" t="s">
        <v>34</v>
      </c>
      <c r="K22" s="5" t="s">
        <v>34</v>
      </c>
      <c r="L22" s="5" t="s">
        <v>34</v>
      </c>
      <c r="M22" s="189"/>
      <c r="N22" s="10"/>
      <c r="O22" s="11"/>
    </row>
    <row r="23" spans="1:15" hidden="1">
      <c r="A23" s="6" t="s">
        <v>36</v>
      </c>
      <c r="B23" s="6" t="s">
        <v>26</v>
      </c>
      <c r="C23" s="6" t="s">
        <v>105</v>
      </c>
      <c r="D23" s="7" t="s">
        <v>213</v>
      </c>
      <c r="E23" s="7" t="s">
        <v>38</v>
      </c>
      <c r="F23" s="7" t="s">
        <v>38</v>
      </c>
      <c r="G23" s="8" t="s">
        <v>66</v>
      </c>
      <c r="H23" s="6" t="s">
        <v>40</v>
      </c>
      <c r="I23" s="9" t="s">
        <v>48</v>
      </c>
      <c r="J23" s="5" t="s">
        <v>34</v>
      </c>
      <c r="K23" s="5" t="s">
        <v>34</v>
      </c>
      <c r="L23" s="5" t="s">
        <v>34</v>
      </c>
      <c r="M23" s="189"/>
      <c r="N23" s="10"/>
      <c r="O23" s="11"/>
    </row>
    <row r="24" spans="1:15">
      <c r="A24" s="6" t="s">
        <v>92</v>
      </c>
      <c r="B24" s="6" t="s">
        <v>26</v>
      </c>
      <c r="C24" s="6" t="s">
        <v>111</v>
      </c>
      <c r="D24" s="7" t="s">
        <v>154</v>
      </c>
      <c r="E24" s="7" t="s">
        <v>101</v>
      </c>
      <c r="F24" s="7" t="s">
        <v>101</v>
      </c>
      <c r="G24" s="8" t="s">
        <v>155</v>
      </c>
      <c r="H24" s="6" t="s">
        <v>32</v>
      </c>
      <c r="I24" s="9" t="s">
        <v>156</v>
      </c>
      <c r="J24" s="209"/>
      <c r="K24" s="209"/>
      <c r="L24" s="209"/>
      <c r="M24" s="116"/>
      <c r="N24" s="72"/>
      <c r="O24" s="11"/>
    </row>
    <row r="25" spans="1:15" ht="26.1">
      <c r="A25" s="6" t="s">
        <v>92</v>
      </c>
      <c r="B25" s="6" t="s">
        <v>26</v>
      </c>
      <c r="C25" s="6" t="s">
        <v>111</v>
      </c>
      <c r="D25" s="7" t="s">
        <v>350</v>
      </c>
      <c r="E25" s="7" t="s">
        <v>101</v>
      </c>
      <c r="F25" s="7" t="s">
        <v>101</v>
      </c>
      <c r="G25" s="8" t="s">
        <v>351</v>
      </c>
      <c r="H25" s="6" t="s">
        <v>32</v>
      </c>
      <c r="I25" s="9" t="s">
        <v>156</v>
      </c>
      <c r="J25" s="209"/>
      <c r="K25" s="209"/>
      <c r="L25" s="209"/>
      <c r="M25" s="116"/>
      <c r="N25" s="72"/>
      <c r="O25" s="11"/>
    </row>
    <row r="26" spans="1:15" ht="26.1">
      <c r="A26" s="6" t="s">
        <v>92</v>
      </c>
      <c r="B26" s="6" t="s">
        <v>26</v>
      </c>
      <c r="C26" s="6" t="s">
        <v>111</v>
      </c>
      <c r="D26" s="7" t="s">
        <v>352</v>
      </c>
      <c r="E26" s="7" t="s">
        <v>101</v>
      </c>
      <c r="F26" s="7" t="s">
        <v>101</v>
      </c>
      <c r="G26" s="8" t="s">
        <v>353</v>
      </c>
      <c r="H26" s="6" t="s">
        <v>32</v>
      </c>
      <c r="I26" s="9" t="s">
        <v>156</v>
      </c>
      <c r="J26" s="209"/>
      <c r="K26" s="209"/>
      <c r="L26" s="209"/>
      <c r="M26" s="116"/>
      <c r="N26" s="72"/>
      <c r="O26" s="11"/>
    </row>
    <row r="27" spans="1:15">
      <c r="A27" s="6" t="s">
        <v>92</v>
      </c>
      <c r="B27" s="6" t="s">
        <v>26</v>
      </c>
      <c r="C27" s="6" t="s">
        <v>111</v>
      </c>
      <c r="D27" s="7" t="s">
        <v>354</v>
      </c>
      <c r="E27" s="7" t="s">
        <v>101</v>
      </c>
      <c r="F27" s="7" t="s">
        <v>101</v>
      </c>
      <c r="G27" s="8" t="s">
        <v>102</v>
      </c>
      <c r="H27" s="6" t="s">
        <v>32</v>
      </c>
      <c r="I27" s="9" t="s">
        <v>156</v>
      </c>
      <c r="J27" s="209"/>
      <c r="K27" s="209"/>
      <c r="L27" s="209"/>
      <c r="M27" s="116"/>
      <c r="N27" s="72"/>
      <c r="O27" s="11"/>
    </row>
    <row r="28" spans="1:15">
      <c r="A28" s="6" t="s">
        <v>92</v>
      </c>
      <c r="B28" s="6" t="s">
        <v>26</v>
      </c>
      <c r="C28" s="6" t="s">
        <v>111</v>
      </c>
      <c r="D28" s="7" t="s">
        <v>355</v>
      </c>
      <c r="E28" s="7" t="s">
        <v>101</v>
      </c>
      <c r="F28" s="7" t="s">
        <v>101</v>
      </c>
      <c r="G28" s="8" t="s">
        <v>356</v>
      </c>
      <c r="H28" s="6" t="s">
        <v>32</v>
      </c>
      <c r="I28" s="9" t="s">
        <v>156</v>
      </c>
      <c r="J28" s="209"/>
      <c r="K28" s="209"/>
      <c r="L28" s="209"/>
      <c r="M28" s="116"/>
      <c r="N28" s="72"/>
      <c r="O28" s="11"/>
    </row>
    <row r="29" spans="1:15">
      <c r="A29" s="6" t="s">
        <v>92</v>
      </c>
      <c r="B29" s="6" t="s">
        <v>26</v>
      </c>
      <c r="C29" s="6" t="s">
        <v>111</v>
      </c>
      <c r="D29" s="7" t="s">
        <v>357</v>
      </c>
      <c r="E29" s="7" t="s">
        <v>101</v>
      </c>
      <c r="F29" s="7" t="s">
        <v>101</v>
      </c>
      <c r="G29" s="8" t="s">
        <v>104</v>
      </c>
      <c r="H29" s="6" t="s">
        <v>32</v>
      </c>
      <c r="I29" s="9" t="s">
        <v>156</v>
      </c>
      <c r="J29" s="209"/>
      <c r="K29" s="209"/>
      <c r="L29" s="209"/>
      <c r="M29" s="116"/>
      <c r="N29" s="72"/>
      <c r="O29" s="11"/>
    </row>
    <row r="30" spans="1:15">
      <c r="A30" s="6" t="s">
        <v>92</v>
      </c>
      <c r="B30" s="6" t="s">
        <v>26</v>
      </c>
      <c r="C30" s="6" t="s">
        <v>111</v>
      </c>
      <c r="D30" s="7" t="s">
        <v>358</v>
      </c>
      <c r="E30" s="7" t="s">
        <v>101</v>
      </c>
      <c r="F30" s="7" t="s">
        <v>101</v>
      </c>
      <c r="G30" s="8" t="s">
        <v>109</v>
      </c>
      <c r="H30" s="6" t="s">
        <v>32</v>
      </c>
      <c r="I30" s="9" t="s">
        <v>156</v>
      </c>
      <c r="J30" s="209"/>
      <c r="K30" s="209"/>
      <c r="L30" s="209"/>
      <c r="M30" s="116"/>
      <c r="N30" s="72"/>
      <c r="O30" s="11"/>
    </row>
    <row r="31" spans="1:15">
      <c r="A31" s="6" t="s">
        <v>92</v>
      </c>
      <c r="B31" s="6" t="s">
        <v>26</v>
      </c>
      <c r="C31" s="6" t="s">
        <v>111</v>
      </c>
      <c r="D31" s="7" t="s">
        <v>359</v>
      </c>
      <c r="E31" s="7" t="s">
        <v>101</v>
      </c>
      <c r="F31" s="7" t="s">
        <v>101</v>
      </c>
      <c r="G31" s="8" t="s">
        <v>338</v>
      </c>
      <c r="H31" s="6" t="s">
        <v>32</v>
      </c>
      <c r="I31" s="9" t="s">
        <v>156</v>
      </c>
      <c r="J31" s="209"/>
      <c r="K31" s="209"/>
      <c r="L31" s="209"/>
      <c r="M31" s="116"/>
      <c r="N31" s="72"/>
      <c r="O31" s="11"/>
    </row>
    <row r="32" spans="1:15" ht="26.1">
      <c r="A32" s="6" t="s">
        <v>92</v>
      </c>
      <c r="B32" s="6" t="s">
        <v>26</v>
      </c>
      <c r="C32" s="6" t="s">
        <v>111</v>
      </c>
      <c r="D32" s="7" t="s">
        <v>360</v>
      </c>
      <c r="E32" s="7" t="s">
        <v>101</v>
      </c>
      <c r="F32" s="7" t="s">
        <v>101</v>
      </c>
      <c r="G32" s="8" t="s">
        <v>361</v>
      </c>
      <c r="H32" s="6" t="s">
        <v>32</v>
      </c>
      <c r="I32" s="9" t="s">
        <v>156</v>
      </c>
      <c r="J32" s="209"/>
      <c r="K32" s="209"/>
      <c r="L32" s="209"/>
      <c r="M32" s="116"/>
      <c r="N32" s="72"/>
      <c r="O32" s="11"/>
    </row>
    <row r="33" spans="1:15">
      <c r="A33" s="6" t="s">
        <v>92</v>
      </c>
      <c r="B33" s="6" t="s">
        <v>26</v>
      </c>
      <c r="C33" s="6" t="s">
        <v>111</v>
      </c>
      <c r="D33" s="7" t="s">
        <v>178</v>
      </c>
      <c r="E33" s="7" t="s">
        <v>94</v>
      </c>
      <c r="F33" s="7" t="s">
        <v>94</v>
      </c>
      <c r="G33" s="8" t="s">
        <v>179</v>
      </c>
      <c r="H33" s="6" t="s">
        <v>40</v>
      </c>
      <c r="I33" s="9" t="s">
        <v>156</v>
      </c>
      <c r="J33" s="209"/>
      <c r="K33" s="209"/>
      <c r="L33" s="209"/>
      <c r="M33" s="116"/>
      <c r="N33" s="72"/>
      <c r="O33" s="11"/>
    </row>
    <row r="34" spans="1:15">
      <c r="A34" s="6" t="s">
        <v>92</v>
      </c>
      <c r="B34" s="6" t="s">
        <v>26</v>
      </c>
      <c r="C34" s="6" t="s">
        <v>111</v>
      </c>
      <c r="D34" s="7" t="s">
        <v>180</v>
      </c>
      <c r="E34" s="7" t="s">
        <v>94</v>
      </c>
      <c r="F34" s="7" t="s">
        <v>94</v>
      </c>
      <c r="G34" s="8" t="s">
        <v>181</v>
      </c>
      <c r="H34" s="6" t="s">
        <v>40</v>
      </c>
      <c r="I34" s="9" t="s">
        <v>156</v>
      </c>
      <c r="J34" s="209"/>
      <c r="K34" s="209"/>
      <c r="L34" s="209"/>
      <c r="M34" s="116"/>
      <c r="N34" s="72"/>
      <c r="O34" s="11"/>
    </row>
    <row r="35" spans="1:15" ht="26.1">
      <c r="A35" s="6" t="s">
        <v>92</v>
      </c>
      <c r="B35" s="6" t="s">
        <v>26</v>
      </c>
      <c r="C35" s="6" t="s">
        <v>111</v>
      </c>
      <c r="D35" s="7" t="s">
        <v>362</v>
      </c>
      <c r="E35" s="7" t="s">
        <v>94</v>
      </c>
      <c r="F35" s="7" t="s">
        <v>94</v>
      </c>
      <c r="G35" s="8" t="s">
        <v>363</v>
      </c>
      <c r="H35" s="6" t="s">
        <v>40</v>
      </c>
      <c r="I35" s="9" t="s">
        <v>156</v>
      </c>
      <c r="J35" s="209"/>
      <c r="K35" s="209"/>
      <c r="L35" s="209"/>
      <c r="M35" s="116"/>
      <c r="N35" s="72"/>
      <c r="O35" s="11"/>
    </row>
    <row r="36" spans="1:15">
      <c r="A36" s="6" t="s">
        <v>92</v>
      </c>
      <c r="B36" s="6" t="s">
        <v>26</v>
      </c>
      <c r="C36" s="6" t="s">
        <v>111</v>
      </c>
      <c r="D36" s="7" t="s">
        <v>183</v>
      </c>
      <c r="E36" s="7" t="s">
        <v>94</v>
      </c>
      <c r="F36" s="7" t="s">
        <v>94</v>
      </c>
      <c r="G36" s="8" t="s">
        <v>184</v>
      </c>
      <c r="H36" s="6" t="s">
        <v>40</v>
      </c>
      <c r="I36" s="9" t="s">
        <v>156</v>
      </c>
      <c r="J36" s="209"/>
      <c r="K36" s="209"/>
      <c r="L36" s="209"/>
      <c r="M36" s="116"/>
      <c r="N36" s="72"/>
      <c r="O36" s="11"/>
    </row>
    <row r="37" spans="1:15" ht="26.1">
      <c r="A37" s="6" t="s">
        <v>92</v>
      </c>
      <c r="B37" s="6" t="s">
        <v>26</v>
      </c>
      <c r="C37" s="6" t="s">
        <v>111</v>
      </c>
      <c r="D37" s="7" t="s">
        <v>185</v>
      </c>
      <c r="E37" s="7" t="s">
        <v>94</v>
      </c>
      <c r="F37" s="7" t="s">
        <v>94</v>
      </c>
      <c r="G37" s="8" t="s">
        <v>186</v>
      </c>
      <c r="H37" s="6" t="s">
        <v>40</v>
      </c>
      <c r="I37" s="9" t="s">
        <v>156</v>
      </c>
      <c r="J37" s="209"/>
      <c r="K37" s="209"/>
      <c r="L37" s="209"/>
      <c r="M37" s="116"/>
      <c r="N37" s="72"/>
      <c r="O37" s="11"/>
    </row>
    <row r="38" spans="1:15">
      <c r="A38" s="6" t="s">
        <v>92</v>
      </c>
      <c r="B38" s="6" t="s">
        <v>26</v>
      </c>
      <c r="C38" s="6" t="s">
        <v>111</v>
      </c>
      <c r="D38" s="7" t="s">
        <v>187</v>
      </c>
      <c r="E38" s="7" t="s">
        <v>94</v>
      </c>
      <c r="F38" s="7" t="s">
        <v>94</v>
      </c>
      <c r="G38" s="8" t="s">
        <v>188</v>
      </c>
      <c r="H38" s="6" t="s">
        <v>40</v>
      </c>
      <c r="I38" s="9" t="s">
        <v>156</v>
      </c>
      <c r="J38" s="209"/>
      <c r="K38" s="209"/>
      <c r="L38" s="209"/>
      <c r="M38" s="116"/>
      <c r="N38" s="72"/>
      <c r="O38" s="11"/>
    </row>
    <row r="39" spans="1:15">
      <c r="A39" s="6" t="s">
        <v>92</v>
      </c>
      <c r="B39" s="6" t="s">
        <v>26</v>
      </c>
      <c r="C39" s="6" t="s">
        <v>111</v>
      </c>
      <c r="D39" s="7" t="s">
        <v>191</v>
      </c>
      <c r="E39" s="7" t="s">
        <v>94</v>
      </c>
      <c r="F39" s="7" t="s">
        <v>94</v>
      </c>
      <c r="G39" s="8" t="s">
        <v>192</v>
      </c>
      <c r="H39" s="6" t="s">
        <v>32</v>
      </c>
      <c r="I39" s="9" t="s">
        <v>156</v>
      </c>
      <c r="J39" s="209"/>
      <c r="K39" s="209"/>
      <c r="L39" s="209"/>
      <c r="M39" s="116"/>
      <c r="N39" s="72"/>
      <c r="O39" s="11"/>
    </row>
    <row r="40" spans="1:15">
      <c r="A40" s="6" t="s">
        <v>92</v>
      </c>
      <c r="B40" s="6" t="s">
        <v>26</v>
      </c>
      <c r="C40" s="6" t="s">
        <v>111</v>
      </c>
      <c r="D40" s="7" t="s">
        <v>193</v>
      </c>
      <c r="E40" s="7" t="s">
        <v>94</v>
      </c>
      <c r="F40" s="7" t="s">
        <v>94</v>
      </c>
      <c r="G40" s="8" t="s">
        <v>194</v>
      </c>
      <c r="H40" s="6" t="s">
        <v>32</v>
      </c>
      <c r="I40" s="9" t="s">
        <v>156</v>
      </c>
      <c r="J40" s="209"/>
      <c r="K40" s="209"/>
      <c r="L40" s="209"/>
      <c r="M40" s="116"/>
      <c r="N40" s="72"/>
      <c r="O40" s="11"/>
    </row>
    <row r="41" spans="1:15">
      <c r="A41" s="6" t="s">
        <v>92</v>
      </c>
      <c r="B41" s="6" t="s">
        <v>26</v>
      </c>
      <c r="C41" s="6" t="s">
        <v>111</v>
      </c>
      <c r="D41" s="7" t="s">
        <v>195</v>
      </c>
      <c r="E41" s="7" t="s">
        <v>94</v>
      </c>
      <c r="F41" s="7" t="s">
        <v>94</v>
      </c>
      <c r="G41" s="8" t="s">
        <v>99</v>
      </c>
      <c r="H41" s="6" t="s">
        <v>32</v>
      </c>
      <c r="I41" s="9" t="s">
        <v>156</v>
      </c>
      <c r="J41" s="209"/>
      <c r="K41" s="209"/>
      <c r="L41" s="209"/>
      <c r="M41" s="116"/>
      <c r="N41" s="72"/>
      <c r="O41" s="11"/>
    </row>
    <row r="42" spans="1:15">
      <c r="A42" s="6" t="s">
        <v>92</v>
      </c>
      <c r="B42" s="6" t="s">
        <v>26</v>
      </c>
      <c r="C42" s="6" t="s">
        <v>111</v>
      </c>
      <c r="D42" s="7" t="s">
        <v>196</v>
      </c>
      <c r="E42" s="7" t="s">
        <v>94</v>
      </c>
      <c r="F42" s="7" t="s">
        <v>94</v>
      </c>
      <c r="G42" s="8" t="s">
        <v>197</v>
      </c>
      <c r="H42" s="6" t="s">
        <v>32</v>
      </c>
      <c r="I42" s="9" t="s">
        <v>156</v>
      </c>
      <c r="J42" s="209"/>
      <c r="K42" s="209"/>
      <c r="L42" s="209"/>
      <c r="M42" s="116"/>
      <c r="N42" s="72"/>
      <c r="O42" s="11"/>
    </row>
    <row r="43" spans="1:15">
      <c r="A43" s="6" t="s">
        <v>92</v>
      </c>
      <c r="B43" s="6" t="s">
        <v>26</v>
      </c>
      <c r="C43" s="6" t="s">
        <v>111</v>
      </c>
      <c r="D43" s="7" t="s">
        <v>198</v>
      </c>
      <c r="E43" s="7" t="s">
        <v>94</v>
      </c>
      <c r="F43" s="7" t="s">
        <v>94</v>
      </c>
      <c r="G43" s="8" t="s">
        <v>199</v>
      </c>
      <c r="H43" s="6" t="s">
        <v>32</v>
      </c>
      <c r="I43" s="9" t="s">
        <v>156</v>
      </c>
      <c r="J43" s="209"/>
      <c r="K43" s="209"/>
      <c r="L43" s="209"/>
      <c r="M43" s="116"/>
      <c r="N43" s="72"/>
      <c r="O43" s="11"/>
    </row>
    <row r="44" spans="1:15">
      <c r="A44" s="6" t="s">
        <v>92</v>
      </c>
      <c r="B44" s="6" t="s">
        <v>26</v>
      </c>
      <c r="C44" s="6" t="s">
        <v>111</v>
      </c>
      <c r="D44" s="7" t="s">
        <v>200</v>
      </c>
      <c r="E44" s="7" t="s">
        <v>94</v>
      </c>
      <c r="F44" s="7" t="s">
        <v>94</v>
      </c>
      <c r="G44" s="8" t="s">
        <v>201</v>
      </c>
      <c r="H44" s="6" t="s">
        <v>32</v>
      </c>
      <c r="I44" s="9" t="s">
        <v>156</v>
      </c>
      <c r="J44" s="209"/>
      <c r="K44" s="209"/>
      <c r="L44" s="209"/>
      <c r="M44" s="116"/>
      <c r="N44" s="72"/>
      <c r="O44" s="11"/>
    </row>
    <row r="45" spans="1:15">
      <c r="A45" s="6" t="s">
        <v>92</v>
      </c>
      <c r="B45" s="6" t="s">
        <v>26</v>
      </c>
      <c r="C45" s="6" t="s">
        <v>111</v>
      </c>
      <c r="D45" s="7" t="s">
        <v>202</v>
      </c>
      <c r="E45" s="7" t="s">
        <v>94</v>
      </c>
      <c r="F45" s="7" t="s">
        <v>94</v>
      </c>
      <c r="G45" s="8" t="s">
        <v>203</v>
      </c>
      <c r="H45" s="6" t="s">
        <v>32</v>
      </c>
      <c r="I45" s="9" t="s">
        <v>156</v>
      </c>
      <c r="J45" s="209"/>
      <c r="K45" s="209"/>
      <c r="L45" s="209"/>
      <c r="M45" s="116"/>
      <c r="N45" s="72"/>
      <c r="O45" s="11"/>
    </row>
    <row r="46" spans="1:15">
      <c r="A46" s="6" t="s">
        <v>92</v>
      </c>
      <c r="B46" s="6" t="s">
        <v>26</v>
      </c>
      <c r="C46" s="6" t="s">
        <v>111</v>
      </c>
      <c r="D46" s="7" t="s">
        <v>204</v>
      </c>
      <c r="E46" s="7" t="s">
        <v>94</v>
      </c>
      <c r="F46" s="7" t="s">
        <v>94</v>
      </c>
      <c r="G46" s="8" t="s">
        <v>205</v>
      </c>
      <c r="H46" s="6" t="s">
        <v>32</v>
      </c>
      <c r="I46" s="9" t="s">
        <v>156</v>
      </c>
      <c r="J46" s="209"/>
      <c r="K46" s="209"/>
      <c r="L46" s="209"/>
      <c r="M46" s="116"/>
      <c r="N46" s="72"/>
      <c r="O46" s="11"/>
    </row>
    <row r="47" spans="1:15" hidden="1">
      <c r="A47" s="6" t="s">
        <v>92</v>
      </c>
      <c r="B47" s="6" t="s">
        <v>26</v>
      </c>
      <c r="C47" s="6" t="s">
        <v>27</v>
      </c>
      <c r="D47" s="7" t="s">
        <v>93</v>
      </c>
      <c r="E47" s="7" t="s">
        <v>94</v>
      </c>
      <c r="F47" s="7" t="s">
        <v>94</v>
      </c>
      <c r="G47" s="8" t="s">
        <v>95</v>
      </c>
      <c r="H47" s="6" t="s">
        <v>32</v>
      </c>
      <c r="I47" s="9" t="s">
        <v>96</v>
      </c>
      <c r="J47" s="5" t="s">
        <v>34</v>
      </c>
      <c r="K47" s="5" t="s">
        <v>34</v>
      </c>
      <c r="L47" s="5" t="s">
        <v>34</v>
      </c>
      <c r="M47" s="70"/>
      <c r="N47" s="70"/>
      <c r="O47" s="11"/>
    </row>
    <row r="48" spans="1:15" hidden="1">
      <c r="A48" s="6" t="s">
        <v>92</v>
      </c>
      <c r="B48" s="6" t="s">
        <v>26</v>
      </c>
      <c r="C48" s="6" t="s">
        <v>27</v>
      </c>
      <c r="D48" s="7" t="s">
        <v>98</v>
      </c>
      <c r="E48" s="7" t="s">
        <v>94</v>
      </c>
      <c r="F48" s="7" t="s">
        <v>94</v>
      </c>
      <c r="G48" s="8" t="s">
        <v>99</v>
      </c>
      <c r="H48" s="6" t="s">
        <v>32</v>
      </c>
      <c r="I48" s="9" t="s">
        <v>96</v>
      </c>
      <c r="J48" s="5" t="s">
        <v>34</v>
      </c>
      <c r="K48" s="5" t="s">
        <v>34</v>
      </c>
      <c r="L48" s="5" t="s">
        <v>34</v>
      </c>
      <c r="M48" s="70"/>
      <c r="N48" s="70"/>
      <c r="O48" s="11"/>
    </row>
    <row r="49" spans="1:15" hidden="1">
      <c r="A49" s="6" t="s">
        <v>25</v>
      </c>
      <c r="B49" s="6" t="s">
        <v>26</v>
      </c>
      <c r="C49" s="6" t="s">
        <v>111</v>
      </c>
      <c r="D49" s="7" t="s">
        <v>364</v>
      </c>
      <c r="E49" s="7" t="s">
        <v>167</v>
      </c>
      <c r="F49" s="7" t="s">
        <v>168</v>
      </c>
      <c r="G49" s="8" t="s">
        <v>252</v>
      </c>
      <c r="H49" s="6" t="s">
        <v>32</v>
      </c>
      <c r="I49" s="9" t="s">
        <v>163</v>
      </c>
      <c r="J49" s="5" t="s">
        <v>34</v>
      </c>
      <c r="K49" s="5" t="s">
        <v>34</v>
      </c>
      <c r="L49" s="5" t="s">
        <v>34</v>
      </c>
      <c r="M49" s="72"/>
      <c r="N49" s="72"/>
      <c r="O49" s="11"/>
    </row>
    <row r="50" spans="1:15" hidden="1">
      <c r="A50" s="6" t="s">
        <v>25</v>
      </c>
      <c r="B50" s="6" t="s">
        <v>26</v>
      </c>
      <c r="C50" s="6" t="s">
        <v>111</v>
      </c>
      <c r="D50" s="7" t="s">
        <v>365</v>
      </c>
      <c r="E50" s="7" t="s">
        <v>167</v>
      </c>
      <c r="F50" s="7" t="s">
        <v>168</v>
      </c>
      <c r="G50" s="8" t="s">
        <v>254</v>
      </c>
      <c r="H50" s="6" t="s">
        <v>32</v>
      </c>
      <c r="I50" s="9" t="s">
        <v>163</v>
      </c>
      <c r="J50" s="5" t="s">
        <v>34</v>
      </c>
      <c r="K50" s="5" t="s">
        <v>34</v>
      </c>
      <c r="L50" s="5" t="s">
        <v>34</v>
      </c>
      <c r="M50" s="72"/>
      <c r="N50" s="72"/>
      <c r="O50" s="11"/>
    </row>
    <row r="51" spans="1:15" ht="26.1" hidden="1">
      <c r="A51" s="6" t="s">
        <v>25</v>
      </c>
      <c r="B51" s="6" t="s">
        <v>26</v>
      </c>
      <c r="C51" s="6" t="s">
        <v>111</v>
      </c>
      <c r="D51" s="7" t="s">
        <v>366</v>
      </c>
      <c r="E51" s="7" t="s">
        <v>167</v>
      </c>
      <c r="F51" s="7" t="s">
        <v>168</v>
      </c>
      <c r="G51" s="8" t="s">
        <v>256</v>
      </c>
      <c r="H51" s="6" t="s">
        <v>32</v>
      </c>
      <c r="I51" s="9" t="s">
        <v>163</v>
      </c>
      <c r="J51" s="5" t="s">
        <v>34</v>
      </c>
      <c r="K51" s="5" t="s">
        <v>34</v>
      </c>
      <c r="L51" s="5" t="s">
        <v>34</v>
      </c>
      <c r="M51" s="72"/>
      <c r="N51" s="72"/>
      <c r="O51" s="11"/>
    </row>
    <row r="52" spans="1:15" hidden="1">
      <c r="A52" s="6" t="s">
        <v>25</v>
      </c>
      <c r="B52" s="6" t="s">
        <v>26</v>
      </c>
      <c r="C52" s="6" t="s">
        <v>111</v>
      </c>
      <c r="D52" s="7" t="s">
        <v>367</v>
      </c>
      <c r="E52" s="7" t="s">
        <v>167</v>
      </c>
      <c r="F52" s="7" t="s">
        <v>168</v>
      </c>
      <c r="G52" s="8" t="s">
        <v>260</v>
      </c>
      <c r="H52" s="6" t="s">
        <v>32</v>
      </c>
      <c r="I52" s="9" t="s">
        <v>163</v>
      </c>
      <c r="J52" s="5" t="s">
        <v>34</v>
      </c>
      <c r="K52" s="5" t="s">
        <v>34</v>
      </c>
      <c r="L52" s="5" t="s">
        <v>34</v>
      </c>
      <c r="M52" s="72"/>
      <c r="N52" s="72"/>
      <c r="O52" s="11"/>
    </row>
    <row r="53" spans="1:15" hidden="1">
      <c r="A53" s="6" t="s">
        <v>25</v>
      </c>
      <c r="B53" s="6" t="s">
        <v>26</v>
      </c>
      <c r="C53" s="6" t="s">
        <v>111</v>
      </c>
      <c r="D53" s="7" t="s">
        <v>214</v>
      </c>
      <c r="E53" s="7" t="s">
        <v>167</v>
      </c>
      <c r="F53" s="7" t="s">
        <v>168</v>
      </c>
      <c r="G53" s="8" t="s">
        <v>215</v>
      </c>
      <c r="H53" s="6" t="s">
        <v>32</v>
      </c>
      <c r="I53" s="9" t="s">
        <v>163</v>
      </c>
      <c r="J53" s="70"/>
      <c r="K53" s="70"/>
      <c r="L53" s="70"/>
      <c r="M53" s="72"/>
      <c r="N53" s="72"/>
      <c r="O53" s="11" t="s">
        <v>651</v>
      </c>
    </row>
    <row r="54" spans="1:15" hidden="1">
      <c r="A54" s="6" t="s">
        <v>25</v>
      </c>
      <c r="B54" s="6" t="s">
        <v>26</v>
      </c>
      <c r="C54" s="6" t="s">
        <v>111</v>
      </c>
      <c r="D54" s="7" t="s">
        <v>368</v>
      </c>
      <c r="E54" s="7" t="s">
        <v>167</v>
      </c>
      <c r="F54" s="7" t="s">
        <v>263</v>
      </c>
      <c r="G54" s="8" t="s">
        <v>264</v>
      </c>
      <c r="H54" s="6" t="s">
        <v>32</v>
      </c>
      <c r="I54" s="9" t="s">
        <v>163</v>
      </c>
      <c r="J54" s="5" t="s">
        <v>34</v>
      </c>
      <c r="K54" s="5" t="s">
        <v>34</v>
      </c>
      <c r="L54" s="5" t="s">
        <v>34</v>
      </c>
      <c r="M54" s="72"/>
      <c r="N54" s="72"/>
      <c r="O54" s="11"/>
    </row>
    <row r="55" spans="1:15" hidden="1">
      <c r="A55" s="6" t="s">
        <v>25</v>
      </c>
      <c r="B55" s="6" t="s">
        <v>26</v>
      </c>
      <c r="C55" s="6" t="s">
        <v>111</v>
      </c>
      <c r="D55" s="7" t="s">
        <v>369</v>
      </c>
      <c r="E55" s="7" t="s">
        <v>167</v>
      </c>
      <c r="F55" s="7" t="s">
        <v>263</v>
      </c>
      <c r="G55" s="8" t="s">
        <v>328</v>
      </c>
      <c r="H55" s="6" t="s">
        <v>32</v>
      </c>
      <c r="I55" s="9" t="s">
        <v>163</v>
      </c>
      <c r="J55" s="5" t="s">
        <v>34</v>
      </c>
      <c r="K55" s="5" t="s">
        <v>34</v>
      </c>
      <c r="L55" s="5" t="s">
        <v>34</v>
      </c>
      <c r="M55" s="72"/>
      <c r="N55" s="72"/>
      <c r="O55" s="11"/>
    </row>
    <row r="56" spans="1:15" hidden="1">
      <c r="A56" s="6" t="s">
        <v>25</v>
      </c>
      <c r="B56" s="6" t="s">
        <v>26</v>
      </c>
      <c r="C56" s="6" t="s">
        <v>111</v>
      </c>
      <c r="D56" s="7" t="s">
        <v>370</v>
      </c>
      <c r="E56" s="7" t="s">
        <v>167</v>
      </c>
      <c r="F56" s="7" t="s">
        <v>263</v>
      </c>
      <c r="G56" s="8" t="s">
        <v>274</v>
      </c>
      <c r="H56" s="6" t="s">
        <v>32</v>
      </c>
      <c r="I56" s="9" t="s">
        <v>163</v>
      </c>
      <c r="J56" s="5" t="s">
        <v>34</v>
      </c>
      <c r="K56" s="5" t="s">
        <v>34</v>
      </c>
      <c r="L56" s="5" t="s">
        <v>34</v>
      </c>
      <c r="M56" s="72"/>
      <c r="N56" s="72"/>
      <c r="O56" s="11"/>
    </row>
    <row r="57" spans="1:15" hidden="1">
      <c r="A57" s="6" t="s">
        <v>92</v>
      </c>
      <c r="B57" s="6" t="s">
        <v>26</v>
      </c>
      <c r="C57" s="6" t="s">
        <v>27</v>
      </c>
      <c r="D57" s="7" t="s">
        <v>100</v>
      </c>
      <c r="E57" s="7" t="s">
        <v>101</v>
      </c>
      <c r="F57" s="7" t="s">
        <v>101</v>
      </c>
      <c r="G57" s="8" t="s">
        <v>102</v>
      </c>
      <c r="H57" s="6" t="s">
        <v>32</v>
      </c>
      <c r="I57" s="9" t="s">
        <v>96</v>
      </c>
      <c r="J57" s="5" t="s">
        <v>34</v>
      </c>
      <c r="K57" s="5" t="s">
        <v>34</v>
      </c>
      <c r="L57" s="5" t="s">
        <v>34</v>
      </c>
      <c r="M57" s="116"/>
      <c r="N57" s="72"/>
      <c r="O57" s="11"/>
    </row>
    <row r="58" spans="1:15" hidden="1">
      <c r="A58" s="6" t="s">
        <v>92</v>
      </c>
      <c r="B58" s="6" t="s">
        <v>26</v>
      </c>
      <c r="C58" s="6" t="s">
        <v>27</v>
      </c>
      <c r="D58" s="7" t="s">
        <v>103</v>
      </c>
      <c r="E58" s="7" t="s">
        <v>101</v>
      </c>
      <c r="F58" s="7" t="s">
        <v>101</v>
      </c>
      <c r="G58" s="8" t="s">
        <v>104</v>
      </c>
      <c r="H58" s="6" t="s">
        <v>32</v>
      </c>
      <c r="I58" s="9" t="s">
        <v>96</v>
      </c>
      <c r="J58" s="5" t="s">
        <v>34</v>
      </c>
      <c r="K58" s="5" t="s">
        <v>34</v>
      </c>
      <c r="L58" s="5" t="s">
        <v>34</v>
      </c>
      <c r="M58" s="70"/>
      <c r="N58" s="70"/>
      <c r="O58" s="11"/>
    </row>
    <row r="59" spans="1:15" hidden="1">
      <c r="A59" s="6" t="s">
        <v>92</v>
      </c>
      <c r="B59" s="6" t="s">
        <v>26</v>
      </c>
      <c r="C59" s="6" t="s">
        <v>27</v>
      </c>
      <c r="D59" s="7" t="s">
        <v>108</v>
      </c>
      <c r="E59" s="7" t="s">
        <v>101</v>
      </c>
      <c r="F59" s="7" t="s">
        <v>101</v>
      </c>
      <c r="G59" s="8" t="s">
        <v>109</v>
      </c>
      <c r="H59" s="6" t="s">
        <v>32</v>
      </c>
      <c r="I59" s="9" t="s">
        <v>96</v>
      </c>
      <c r="J59" s="5" t="s">
        <v>34</v>
      </c>
      <c r="K59" s="5" t="s">
        <v>34</v>
      </c>
      <c r="L59" s="5" t="s">
        <v>34</v>
      </c>
      <c r="M59" s="70"/>
      <c r="N59" s="70"/>
      <c r="O59" s="11"/>
    </row>
    <row r="60" spans="1:15" ht="130.5" hidden="1">
      <c r="A60" s="12" t="s">
        <v>92</v>
      </c>
      <c r="B60" s="12" t="s">
        <v>26</v>
      </c>
      <c r="C60" s="12" t="s">
        <v>27</v>
      </c>
      <c r="D60" s="13" t="s">
        <v>337</v>
      </c>
      <c r="E60" s="13" t="s">
        <v>101</v>
      </c>
      <c r="F60" s="13" t="s">
        <v>101</v>
      </c>
      <c r="G60" s="14" t="s">
        <v>338</v>
      </c>
      <c r="H60" s="12" t="s">
        <v>32</v>
      </c>
      <c r="I60" s="15" t="s">
        <v>96</v>
      </c>
      <c r="J60" s="18" t="s">
        <v>42</v>
      </c>
      <c r="K60" s="18" t="s">
        <v>42</v>
      </c>
      <c r="L60" s="18" t="s">
        <v>42</v>
      </c>
      <c r="M60" s="18" t="s">
        <v>42</v>
      </c>
      <c r="N60" s="18" t="s">
        <v>42</v>
      </c>
      <c r="O60" s="11" t="s">
        <v>339</v>
      </c>
    </row>
    <row r="61" spans="1:15" hidden="1">
      <c r="A61" s="6" t="s">
        <v>92</v>
      </c>
      <c r="B61" s="6" t="s">
        <v>26</v>
      </c>
      <c r="C61" s="6" t="s">
        <v>27</v>
      </c>
      <c r="D61" s="7" t="s">
        <v>206</v>
      </c>
      <c r="E61" s="7" t="s">
        <v>101</v>
      </c>
      <c r="F61" s="7" t="s">
        <v>101</v>
      </c>
      <c r="G61" s="8" t="s">
        <v>207</v>
      </c>
      <c r="H61" s="6" t="s">
        <v>32</v>
      </c>
      <c r="I61" s="9" t="s">
        <v>96</v>
      </c>
      <c r="J61" s="5" t="s">
        <v>34</v>
      </c>
      <c r="K61" s="5" t="s">
        <v>34</v>
      </c>
      <c r="L61" s="5" t="s">
        <v>34</v>
      </c>
      <c r="M61" s="70"/>
      <c r="N61" s="70"/>
      <c r="O61" s="11"/>
    </row>
    <row r="62" spans="1:15" hidden="1">
      <c r="A62" s="6" t="s">
        <v>92</v>
      </c>
      <c r="B62" s="6" t="s">
        <v>26</v>
      </c>
      <c r="C62" s="6" t="s">
        <v>27</v>
      </c>
      <c r="D62" s="7" t="s">
        <v>208</v>
      </c>
      <c r="E62" s="7" t="s">
        <v>101</v>
      </c>
      <c r="F62" s="7" t="s">
        <v>101</v>
      </c>
      <c r="G62" s="8" t="s">
        <v>209</v>
      </c>
      <c r="H62" s="6" t="s">
        <v>32</v>
      </c>
      <c r="I62" s="9" t="s">
        <v>96</v>
      </c>
      <c r="J62" s="5" t="s">
        <v>34</v>
      </c>
      <c r="K62" s="5" t="s">
        <v>34</v>
      </c>
      <c r="L62" s="5" t="s">
        <v>34</v>
      </c>
      <c r="M62" s="70"/>
      <c r="N62" s="70"/>
      <c r="O62" s="11"/>
    </row>
    <row r="63" spans="1:15" hidden="1">
      <c r="A63" s="6" t="s">
        <v>92</v>
      </c>
      <c r="B63" s="6" t="s">
        <v>26</v>
      </c>
      <c r="C63" s="6" t="s">
        <v>27</v>
      </c>
      <c r="D63" s="7" t="s">
        <v>222</v>
      </c>
      <c r="E63" s="7" t="s">
        <v>101</v>
      </c>
      <c r="F63" s="7" t="s">
        <v>101</v>
      </c>
      <c r="G63" s="8" t="s">
        <v>223</v>
      </c>
      <c r="H63" s="6" t="s">
        <v>32</v>
      </c>
      <c r="I63" s="9" t="s">
        <v>96</v>
      </c>
      <c r="J63" s="5" t="s">
        <v>34</v>
      </c>
      <c r="K63" s="5" t="s">
        <v>34</v>
      </c>
      <c r="L63" s="5" t="s">
        <v>34</v>
      </c>
      <c r="M63" s="70"/>
      <c r="N63" s="70"/>
      <c r="O63" s="11"/>
    </row>
    <row r="64" spans="1:15" ht="130.5" hidden="1">
      <c r="A64" s="12" t="s">
        <v>92</v>
      </c>
      <c r="B64" s="12" t="s">
        <v>26</v>
      </c>
      <c r="C64" s="12" t="s">
        <v>27</v>
      </c>
      <c r="D64" s="13" t="s">
        <v>340</v>
      </c>
      <c r="E64" s="13" t="s">
        <v>101</v>
      </c>
      <c r="F64" s="13" t="s">
        <v>101</v>
      </c>
      <c r="G64" s="14" t="s">
        <v>341</v>
      </c>
      <c r="H64" s="12" t="s">
        <v>32</v>
      </c>
      <c r="I64" s="15" t="s">
        <v>96</v>
      </c>
      <c r="J64" s="18" t="s">
        <v>42</v>
      </c>
      <c r="K64" s="18" t="s">
        <v>42</v>
      </c>
      <c r="L64" s="18" t="s">
        <v>42</v>
      </c>
      <c r="M64" s="18" t="s">
        <v>42</v>
      </c>
      <c r="N64" s="18" t="s">
        <v>42</v>
      </c>
      <c r="O64" s="11" t="s">
        <v>339</v>
      </c>
    </row>
    <row r="65" spans="1:15" hidden="1">
      <c r="A65" s="6" t="s">
        <v>92</v>
      </c>
      <c r="B65" s="6" t="s">
        <v>26</v>
      </c>
      <c r="C65" s="6" t="s">
        <v>27</v>
      </c>
      <c r="D65" s="7" t="s">
        <v>224</v>
      </c>
      <c r="E65" s="7" t="s">
        <v>94</v>
      </c>
      <c r="F65" s="7" t="s">
        <v>94</v>
      </c>
      <c r="G65" s="8" t="s">
        <v>225</v>
      </c>
      <c r="H65" s="6" t="s">
        <v>32</v>
      </c>
      <c r="I65" s="9" t="s">
        <v>96</v>
      </c>
      <c r="J65" s="5" t="s">
        <v>34</v>
      </c>
      <c r="K65" s="5" t="s">
        <v>34</v>
      </c>
      <c r="L65" s="5" t="s">
        <v>34</v>
      </c>
      <c r="M65" s="70"/>
      <c r="N65" s="70"/>
      <c r="O65" s="11"/>
    </row>
    <row r="66" spans="1:15" hidden="1">
      <c r="A66" s="6" t="s">
        <v>92</v>
      </c>
      <c r="B66" s="6" t="s">
        <v>26</v>
      </c>
      <c r="C66" s="6" t="s">
        <v>27</v>
      </c>
      <c r="D66" s="7" t="s">
        <v>226</v>
      </c>
      <c r="E66" s="7" t="s">
        <v>94</v>
      </c>
      <c r="F66" s="7" t="s">
        <v>94</v>
      </c>
      <c r="G66" s="8" t="s">
        <v>227</v>
      </c>
      <c r="H66" s="6" t="s">
        <v>32</v>
      </c>
      <c r="I66" s="9" t="s">
        <v>96</v>
      </c>
      <c r="J66" s="5" t="s">
        <v>34</v>
      </c>
      <c r="K66" s="5" t="s">
        <v>34</v>
      </c>
      <c r="L66" s="5" t="s">
        <v>34</v>
      </c>
      <c r="M66" s="70"/>
      <c r="N66" s="70"/>
      <c r="O66" s="11"/>
    </row>
    <row r="67" spans="1:15" hidden="1">
      <c r="A67" s="6" t="s">
        <v>92</v>
      </c>
      <c r="B67" s="6" t="s">
        <v>26</v>
      </c>
      <c r="C67" s="6" t="s">
        <v>27</v>
      </c>
      <c r="D67" s="7" t="s">
        <v>228</v>
      </c>
      <c r="E67" s="7" t="s">
        <v>94</v>
      </c>
      <c r="F67" s="7" t="s">
        <v>94</v>
      </c>
      <c r="G67" s="8" t="s">
        <v>194</v>
      </c>
      <c r="H67" s="6" t="s">
        <v>32</v>
      </c>
      <c r="I67" s="9" t="s">
        <v>96</v>
      </c>
      <c r="J67" s="5" t="s">
        <v>34</v>
      </c>
      <c r="K67" s="5" t="s">
        <v>34</v>
      </c>
      <c r="L67" s="5" t="s">
        <v>34</v>
      </c>
      <c r="M67" s="70"/>
      <c r="N67" s="70"/>
      <c r="O67" s="11"/>
    </row>
    <row r="68" spans="1:15" hidden="1">
      <c r="A68" s="6" t="s">
        <v>92</v>
      </c>
      <c r="B68" s="6" t="s">
        <v>26</v>
      </c>
      <c r="C68" s="6" t="s">
        <v>27</v>
      </c>
      <c r="D68" s="7" t="s">
        <v>229</v>
      </c>
      <c r="E68" s="7" t="s">
        <v>94</v>
      </c>
      <c r="F68" s="7" t="s">
        <v>94</v>
      </c>
      <c r="G68" s="8" t="s">
        <v>205</v>
      </c>
      <c r="H68" s="6" t="s">
        <v>32</v>
      </c>
      <c r="I68" s="9" t="s">
        <v>96</v>
      </c>
      <c r="J68" s="5" t="s">
        <v>34</v>
      </c>
      <c r="K68" s="5" t="s">
        <v>34</v>
      </c>
      <c r="L68" s="5" t="s">
        <v>34</v>
      </c>
      <c r="M68" s="70"/>
      <c r="N68" s="70"/>
      <c r="O68" s="11"/>
    </row>
    <row r="69" spans="1:15" hidden="1">
      <c r="A69" s="6" t="s">
        <v>25</v>
      </c>
      <c r="B69" s="6" t="s">
        <v>26</v>
      </c>
      <c r="C69" s="6" t="s">
        <v>27</v>
      </c>
      <c r="D69" s="7" t="s">
        <v>230</v>
      </c>
      <c r="E69" s="7" t="s">
        <v>167</v>
      </c>
      <c r="F69" s="7" t="s">
        <v>30</v>
      </c>
      <c r="G69" s="8" t="s">
        <v>231</v>
      </c>
      <c r="H69" s="6" t="s">
        <v>40</v>
      </c>
      <c r="I69" s="9" t="s">
        <v>96</v>
      </c>
      <c r="J69" s="70"/>
      <c r="K69" s="70"/>
      <c r="L69" s="70"/>
      <c r="M69" s="72"/>
      <c r="N69" s="10"/>
      <c r="O69" s="11"/>
    </row>
    <row r="70" spans="1:15" hidden="1">
      <c r="A70" s="6" t="s">
        <v>25</v>
      </c>
      <c r="B70" s="6" t="s">
        <v>26</v>
      </c>
      <c r="C70" s="6" t="s">
        <v>27</v>
      </c>
      <c r="D70" s="7" t="s">
        <v>232</v>
      </c>
      <c r="E70" s="7" t="s">
        <v>167</v>
      </c>
      <c r="F70" s="7" t="s">
        <v>30</v>
      </c>
      <c r="G70" s="8" t="s">
        <v>233</v>
      </c>
      <c r="H70" s="6" t="s">
        <v>32</v>
      </c>
      <c r="I70" s="9" t="s">
        <v>96</v>
      </c>
      <c r="J70" s="70"/>
      <c r="K70" s="70"/>
      <c r="L70" s="70"/>
      <c r="M70" s="72"/>
      <c r="N70" s="10"/>
      <c r="O70" s="11"/>
    </row>
    <row r="71" spans="1:15" hidden="1">
      <c r="A71" s="6" t="s">
        <v>25</v>
      </c>
      <c r="B71" s="6" t="s">
        <v>26</v>
      </c>
      <c r="C71" s="6" t="s">
        <v>27</v>
      </c>
      <c r="D71" s="7" t="s">
        <v>234</v>
      </c>
      <c r="E71" s="7" t="s">
        <v>167</v>
      </c>
      <c r="F71" s="7" t="s">
        <v>30</v>
      </c>
      <c r="G71" s="8" t="s">
        <v>52</v>
      </c>
      <c r="H71" s="6" t="s">
        <v>40</v>
      </c>
      <c r="I71" s="9" t="s">
        <v>96</v>
      </c>
      <c r="J71" s="70"/>
      <c r="K71" s="70"/>
      <c r="L71" s="70"/>
      <c r="M71" s="72"/>
      <c r="N71" s="10"/>
      <c r="O71" s="11"/>
    </row>
    <row r="72" spans="1:15" hidden="1">
      <c r="A72" s="6" t="s">
        <v>25</v>
      </c>
      <c r="B72" s="6" t="s">
        <v>26</v>
      </c>
      <c r="C72" s="6" t="s">
        <v>27</v>
      </c>
      <c r="D72" s="7" t="s">
        <v>235</v>
      </c>
      <c r="E72" s="7" t="s">
        <v>167</v>
      </c>
      <c r="F72" s="7" t="s">
        <v>30</v>
      </c>
      <c r="G72" s="8" t="s">
        <v>236</v>
      </c>
      <c r="H72" s="6" t="s">
        <v>40</v>
      </c>
      <c r="I72" s="9" t="s">
        <v>96</v>
      </c>
      <c r="J72" s="70"/>
      <c r="K72" s="70"/>
      <c r="L72" s="70"/>
      <c r="M72" s="72"/>
      <c r="N72" s="10"/>
      <c r="O72" s="11"/>
    </row>
    <row r="73" spans="1:15" hidden="1">
      <c r="A73" s="6" t="s">
        <v>25</v>
      </c>
      <c r="B73" s="6" t="s">
        <v>26</v>
      </c>
      <c r="C73" s="6" t="s">
        <v>27</v>
      </c>
      <c r="D73" s="7" t="s">
        <v>237</v>
      </c>
      <c r="E73" s="7" t="s">
        <v>167</v>
      </c>
      <c r="F73" s="7" t="s">
        <v>30</v>
      </c>
      <c r="G73" s="8" t="s">
        <v>238</v>
      </c>
      <c r="H73" s="6" t="s">
        <v>40</v>
      </c>
      <c r="I73" s="9" t="s">
        <v>96</v>
      </c>
      <c r="J73" s="70"/>
      <c r="K73" s="70"/>
      <c r="L73" s="70"/>
      <c r="M73" s="72"/>
      <c r="N73" s="10"/>
      <c r="O73" s="11"/>
    </row>
    <row r="74" spans="1:15" hidden="1">
      <c r="A74" s="6" t="s">
        <v>25</v>
      </c>
      <c r="B74" s="6" t="s">
        <v>26</v>
      </c>
      <c r="C74" s="6" t="s">
        <v>27</v>
      </c>
      <c r="D74" s="7" t="s">
        <v>240</v>
      </c>
      <c r="E74" s="7" t="s">
        <v>167</v>
      </c>
      <c r="F74" s="7" t="s">
        <v>30</v>
      </c>
      <c r="G74" s="8" t="s">
        <v>652</v>
      </c>
      <c r="H74" s="6" t="s">
        <v>32</v>
      </c>
      <c r="I74" s="9" t="s">
        <v>96</v>
      </c>
      <c r="J74" s="70"/>
      <c r="K74" s="70"/>
      <c r="L74" s="70"/>
      <c r="M74" s="72"/>
      <c r="N74" s="10"/>
      <c r="O74" s="11"/>
    </row>
    <row r="75" spans="1:15" hidden="1">
      <c r="A75" s="6" t="s">
        <v>25</v>
      </c>
      <c r="B75" s="6" t="s">
        <v>26</v>
      </c>
      <c r="C75" s="6" t="s">
        <v>27</v>
      </c>
      <c r="D75" s="7" t="s">
        <v>373</v>
      </c>
      <c r="E75" s="7" t="s">
        <v>167</v>
      </c>
      <c r="F75" s="7" t="s">
        <v>30</v>
      </c>
      <c r="G75" s="8" t="s">
        <v>653</v>
      </c>
      <c r="H75" s="6" t="s">
        <v>40</v>
      </c>
      <c r="I75" s="9" t="s">
        <v>96</v>
      </c>
      <c r="J75" s="70"/>
      <c r="K75" s="70"/>
      <c r="L75" s="70"/>
      <c r="M75" s="70"/>
      <c r="N75" s="10"/>
      <c r="O75" s="11"/>
    </row>
    <row r="76" spans="1:15" ht="26.1" hidden="1">
      <c r="A76" s="6" t="s">
        <v>25</v>
      </c>
      <c r="B76" s="6" t="s">
        <v>26</v>
      </c>
      <c r="C76" s="6" t="s">
        <v>27</v>
      </c>
      <c r="D76" s="7" t="s">
        <v>654</v>
      </c>
      <c r="E76" s="7" t="s">
        <v>167</v>
      </c>
      <c r="F76" s="7" t="s">
        <v>30</v>
      </c>
      <c r="G76" s="8" t="s">
        <v>31</v>
      </c>
      <c r="H76" s="6" t="s">
        <v>32</v>
      </c>
      <c r="I76" s="9" t="s">
        <v>96</v>
      </c>
      <c r="J76" s="70"/>
      <c r="K76" s="70"/>
      <c r="L76" s="70"/>
      <c r="M76" s="72"/>
      <c r="N76" s="10"/>
      <c r="O76" s="11"/>
    </row>
    <row r="77" spans="1:15" hidden="1">
      <c r="A77" s="6" t="s">
        <v>25</v>
      </c>
      <c r="B77" s="6" t="s">
        <v>26</v>
      </c>
      <c r="C77" s="6" t="s">
        <v>27</v>
      </c>
      <c r="D77" s="7" t="s">
        <v>242</v>
      </c>
      <c r="E77" s="7" t="s">
        <v>167</v>
      </c>
      <c r="F77" s="7" t="s">
        <v>30</v>
      </c>
      <c r="G77" s="8" t="s">
        <v>243</v>
      </c>
      <c r="H77" s="6" t="s">
        <v>32</v>
      </c>
      <c r="I77" s="9" t="s">
        <v>96</v>
      </c>
      <c r="J77" s="70"/>
      <c r="K77" s="70"/>
      <c r="L77" s="70"/>
      <c r="M77" s="72"/>
      <c r="N77" s="10"/>
      <c r="O77" s="11"/>
    </row>
    <row r="78" spans="1:15" hidden="1">
      <c r="A78" s="6" t="s">
        <v>25</v>
      </c>
      <c r="B78" s="6" t="s">
        <v>26</v>
      </c>
      <c r="C78" s="6" t="s">
        <v>27</v>
      </c>
      <c r="D78" s="7" t="s">
        <v>315</v>
      </c>
      <c r="E78" s="7" t="s">
        <v>167</v>
      </c>
      <c r="F78" s="7" t="s">
        <v>30</v>
      </c>
      <c r="G78" s="8" t="s">
        <v>316</v>
      </c>
      <c r="H78" s="6" t="s">
        <v>32</v>
      </c>
      <c r="I78" s="9" t="s">
        <v>96</v>
      </c>
      <c r="J78" s="70"/>
      <c r="K78" s="70"/>
      <c r="L78" s="70"/>
      <c r="M78" s="72"/>
      <c r="N78" s="10"/>
      <c r="O78" s="11"/>
    </row>
    <row r="79" spans="1:15" hidden="1">
      <c r="A79" s="6" t="s">
        <v>25</v>
      </c>
      <c r="B79" s="6" t="s">
        <v>26</v>
      </c>
      <c r="C79" s="6" t="s">
        <v>27</v>
      </c>
      <c r="D79" s="7" t="s">
        <v>330</v>
      </c>
      <c r="E79" s="7" t="s">
        <v>167</v>
      </c>
      <c r="F79" s="7" t="s">
        <v>30</v>
      </c>
      <c r="G79" s="8" t="s">
        <v>655</v>
      </c>
      <c r="H79" s="6" t="s">
        <v>32</v>
      </c>
      <c r="I79" s="9" t="s">
        <v>96</v>
      </c>
      <c r="J79" s="70"/>
      <c r="K79" s="70"/>
      <c r="L79" s="70"/>
      <c r="M79" s="72"/>
      <c r="N79" s="10"/>
      <c r="O79" s="11"/>
    </row>
    <row r="80" spans="1:15" hidden="1">
      <c r="A80" s="6" t="s">
        <v>25</v>
      </c>
      <c r="B80" s="6" t="s">
        <v>26</v>
      </c>
      <c r="C80" s="6" t="s">
        <v>27</v>
      </c>
      <c r="D80" s="7" t="s">
        <v>244</v>
      </c>
      <c r="E80" s="7" t="s">
        <v>167</v>
      </c>
      <c r="F80" s="7" t="s">
        <v>30</v>
      </c>
      <c r="G80" s="8" t="s">
        <v>245</v>
      </c>
      <c r="H80" s="6" t="s">
        <v>32</v>
      </c>
      <c r="I80" s="9" t="s">
        <v>96</v>
      </c>
      <c r="J80" s="70"/>
      <c r="K80" s="70"/>
      <c r="L80" s="70"/>
      <c r="M80" s="72"/>
      <c r="N80" s="10"/>
      <c r="O80" s="11"/>
    </row>
    <row r="81" spans="1:15" hidden="1">
      <c r="A81" s="6" t="s">
        <v>25</v>
      </c>
      <c r="B81" s="6" t="s">
        <v>26</v>
      </c>
      <c r="C81" s="6" t="s">
        <v>27</v>
      </c>
      <c r="D81" s="7" t="s">
        <v>246</v>
      </c>
      <c r="E81" s="7" t="s">
        <v>167</v>
      </c>
      <c r="F81" s="7" t="s">
        <v>30</v>
      </c>
      <c r="G81" s="8" t="s">
        <v>656</v>
      </c>
      <c r="H81" s="6" t="s">
        <v>40</v>
      </c>
      <c r="I81" s="9" t="s">
        <v>96</v>
      </c>
      <c r="J81" s="70"/>
      <c r="K81" s="70"/>
      <c r="L81" s="70"/>
      <c r="M81" s="72"/>
      <c r="N81" s="10"/>
      <c r="O81" s="11"/>
    </row>
    <row r="82" spans="1:15" hidden="1">
      <c r="A82" s="6" t="s">
        <v>25</v>
      </c>
      <c r="B82" s="6" t="s">
        <v>26</v>
      </c>
      <c r="C82" s="6" t="s">
        <v>27</v>
      </c>
      <c r="D82" s="7" t="s">
        <v>248</v>
      </c>
      <c r="E82" s="7" t="s">
        <v>167</v>
      </c>
      <c r="F82" s="7" t="s">
        <v>249</v>
      </c>
      <c r="G82" s="8" t="s">
        <v>250</v>
      </c>
      <c r="H82" s="6" t="s">
        <v>32</v>
      </c>
      <c r="I82" s="9" t="s">
        <v>96</v>
      </c>
      <c r="J82" s="5" t="s">
        <v>34</v>
      </c>
      <c r="K82" s="5" t="s">
        <v>34</v>
      </c>
      <c r="L82" s="5" t="s">
        <v>34</v>
      </c>
      <c r="M82" s="72"/>
      <c r="N82" s="10"/>
      <c r="O82" s="11"/>
    </row>
    <row r="83" spans="1:15" hidden="1">
      <c r="A83" s="6" t="s">
        <v>25</v>
      </c>
      <c r="B83" s="6" t="s">
        <v>26</v>
      </c>
      <c r="C83" s="6" t="s">
        <v>27</v>
      </c>
      <c r="D83" s="7" t="s">
        <v>333</v>
      </c>
      <c r="E83" s="7" t="s">
        <v>167</v>
      </c>
      <c r="F83" s="7" t="s">
        <v>249</v>
      </c>
      <c r="G83" s="8" t="s">
        <v>334</v>
      </c>
      <c r="H83" s="6" t="s">
        <v>32</v>
      </c>
      <c r="I83" s="9" t="s">
        <v>96</v>
      </c>
      <c r="J83" s="5" t="s">
        <v>34</v>
      </c>
      <c r="K83" s="5" t="s">
        <v>34</v>
      </c>
      <c r="L83" s="5" t="s">
        <v>34</v>
      </c>
      <c r="M83" s="72"/>
      <c r="N83" s="10"/>
      <c r="O83" s="11"/>
    </row>
    <row r="84" spans="1:15" hidden="1">
      <c r="A84" s="6" t="s">
        <v>25</v>
      </c>
      <c r="B84" s="6" t="s">
        <v>26</v>
      </c>
      <c r="C84" s="6" t="s">
        <v>27</v>
      </c>
      <c r="D84" s="7" t="s">
        <v>251</v>
      </c>
      <c r="E84" s="7" t="s">
        <v>167</v>
      </c>
      <c r="F84" s="7" t="s">
        <v>168</v>
      </c>
      <c r="G84" s="8" t="s">
        <v>252</v>
      </c>
      <c r="H84" s="6" t="s">
        <v>32</v>
      </c>
      <c r="I84" s="9" t="s">
        <v>96</v>
      </c>
      <c r="J84" s="5" t="s">
        <v>34</v>
      </c>
      <c r="K84" s="5" t="s">
        <v>34</v>
      </c>
      <c r="L84" s="5" t="s">
        <v>34</v>
      </c>
      <c r="M84" s="72"/>
      <c r="N84" s="10"/>
      <c r="O84" s="11"/>
    </row>
    <row r="85" spans="1:15" hidden="1">
      <c r="A85" s="6" t="s">
        <v>25</v>
      </c>
      <c r="B85" s="6" t="s">
        <v>26</v>
      </c>
      <c r="C85" s="6" t="s">
        <v>27</v>
      </c>
      <c r="D85" s="7" t="s">
        <v>253</v>
      </c>
      <c r="E85" s="7" t="s">
        <v>167</v>
      </c>
      <c r="F85" s="7" t="s">
        <v>168</v>
      </c>
      <c r="G85" s="8" t="s">
        <v>254</v>
      </c>
      <c r="H85" s="6" t="s">
        <v>32</v>
      </c>
      <c r="I85" s="9" t="s">
        <v>96</v>
      </c>
      <c r="J85" s="5" t="s">
        <v>34</v>
      </c>
      <c r="K85" s="5" t="s">
        <v>34</v>
      </c>
      <c r="L85" s="5" t="s">
        <v>34</v>
      </c>
      <c r="M85" s="72"/>
      <c r="N85" s="10"/>
      <c r="O85" s="11"/>
    </row>
    <row r="86" spans="1:15" ht="26.1" hidden="1">
      <c r="A86" s="6" t="s">
        <v>25</v>
      </c>
      <c r="B86" s="6" t="s">
        <v>26</v>
      </c>
      <c r="C86" s="6" t="s">
        <v>27</v>
      </c>
      <c r="D86" s="7" t="s">
        <v>255</v>
      </c>
      <c r="E86" s="7" t="s">
        <v>167</v>
      </c>
      <c r="F86" s="7" t="s">
        <v>168</v>
      </c>
      <c r="G86" s="8" t="s">
        <v>256</v>
      </c>
      <c r="H86" s="6" t="s">
        <v>32</v>
      </c>
      <c r="I86" s="9" t="s">
        <v>96</v>
      </c>
      <c r="J86" s="5" t="s">
        <v>34</v>
      </c>
      <c r="K86" s="5" t="s">
        <v>34</v>
      </c>
      <c r="L86" s="5" t="s">
        <v>34</v>
      </c>
      <c r="M86" s="72"/>
      <c r="N86" s="10"/>
      <c r="O86" s="11"/>
    </row>
    <row r="87" spans="1:15" hidden="1">
      <c r="A87" s="6" t="s">
        <v>25</v>
      </c>
      <c r="B87" s="6" t="s">
        <v>26</v>
      </c>
      <c r="C87" s="6" t="s">
        <v>27</v>
      </c>
      <c r="D87" s="7" t="s">
        <v>259</v>
      </c>
      <c r="E87" s="7" t="s">
        <v>167</v>
      </c>
      <c r="F87" s="7" t="s">
        <v>168</v>
      </c>
      <c r="G87" s="8" t="s">
        <v>260</v>
      </c>
      <c r="H87" s="6" t="s">
        <v>32</v>
      </c>
      <c r="I87" s="9" t="s">
        <v>96</v>
      </c>
      <c r="J87" s="5" t="s">
        <v>34</v>
      </c>
      <c r="K87" s="5" t="s">
        <v>34</v>
      </c>
      <c r="L87" s="5" t="s">
        <v>34</v>
      </c>
      <c r="M87" s="72"/>
      <c r="N87" s="10"/>
      <c r="O87" s="11"/>
    </row>
    <row r="88" spans="1:15" hidden="1">
      <c r="A88" s="6" t="s">
        <v>25</v>
      </c>
      <c r="B88" s="6" t="s">
        <v>26</v>
      </c>
      <c r="C88" s="6" t="s">
        <v>27</v>
      </c>
      <c r="D88" s="7" t="s">
        <v>261</v>
      </c>
      <c r="E88" s="7" t="s">
        <v>167</v>
      </c>
      <c r="F88" s="7" t="s">
        <v>168</v>
      </c>
      <c r="G88" s="8" t="s">
        <v>215</v>
      </c>
      <c r="H88" s="6" t="s">
        <v>32</v>
      </c>
      <c r="I88" s="9" t="s">
        <v>96</v>
      </c>
      <c r="J88" s="5" t="s">
        <v>34</v>
      </c>
      <c r="K88" s="5" t="s">
        <v>34</v>
      </c>
      <c r="L88" s="5" t="s">
        <v>34</v>
      </c>
      <c r="M88" s="72"/>
      <c r="N88" s="10"/>
      <c r="O88" s="11"/>
    </row>
    <row r="89" spans="1:15" hidden="1">
      <c r="A89" s="6" t="s">
        <v>25</v>
      </c>
      <c r="B89" s="6" t="s">
        <v>26</v>
      </c>
      <c r="C89" s="6" t="s">
        <v>27</v>
      </c>
      <c r="D89" s="7" t="s">
        <v>262</v>
      </c>
      <c r="E89" s="7" t="s">
        <v>167</v>
      </c>
      <c r="F89" s="7" t="s">
        <v>263</v>
      </c>
      <c r="G89" s="8" t="s">
        <v>264</v>
      </c>
      <c r="H89" s="6" t="s">
        <v>32</v>
      </c>
      <c r="I89" s="9" t="s">
        <v>96</v>
      </c>
      <c r="J89" s="5" t="s">
        <v>34</v>
      </c>
      <c r="K89" s="5" t="s">
        <v>34</v>
      </c>
      <c r="L89" s="5" t="s">
        <v>34</v>
      </c>
      <c r="M89" s="72"/>
      <c r="N89" s="10"/>
      <c r="O89" s="11"/>
    </row>
    <row r="90" spans="1:15" hidden="1">
      <c r="A90" s="6" t="s">
        <v>25</v>
      </c>
      <c r="B90" s="6" t="s">
        <v>26</v>
      </c>
      <c r="C90" s="6" t="s">
        <v>27</v>
      </c>
      <c r="D90" s="7" t="s">
        <v>265</v>
      </c>
      <c r="E90" s="7" t="s">
        <v>167</v>
      </c>
      <c r="F90" s="7" t="s">
        <v>263</v>
      </c>
      <c r="G90" s="8" t="s">
        <v>266</v>
      </c>
      <c r="H90" s="6" t="s">
        <v>32</v>
      </c>
      <c r="I90" s="9" t="s">
        <v>96</v>
      </c>
      <c r="J90" s="5" t="s">
        <v>34</v>
      </c>
      <c r="K90" s="5" t="s">
        <v>34</v>
      </c>
      <c r="L90" s="5" t="s">
        <v>34</v>
      </c>
      <c r="M90" s="72"/>
      <c r="N90" s="10"/>
      <c r="O90" s="11"/>
    </row>
    <row r="91" spans="1:15" hidden="1">
      <c r="A91" s="6" t="s">
        <v>25</v>
      </c>
      <c r="B91" s="6" t="s">
        <v>26</v>
      </c>
      <c r="C91" s="6" t="s">
        <v>27</v>
      </c>
      <c r="D91" s="7" t="s">
        <v>301</v>
      </c>
      <c r="E91" s="7" t="s">
        <v>167</v>
      </c>
      <c r="F91" s="7" t="s">
        <v>263</v>
      </c>
      <c r="G91" s="8" t="s">
        <v>328</v>
      </c>
      <c r="H91" s="6" t="s">
        <v>32</v>
      </c>
      <c r="I91" s="9" t="s">
        <v>96</v>
      </c>
      <c r="J91" s="5" t="s">
        <v>34</v>
      </c>
      <c r="K91" s="5" t="s">
        <v>34</v>
      </c>
      <c r="L91" s="5" t="s">
        <v>34</v>
      </c>
      <c r="M91" s="72"/>
      <c r="N91" s="10"/>
      <c r="O91" s="11"/>
    </row>
    <row r="92" spans="1:15" hidden="1">
      <c r="A92" s="6" t="s">
        <v>25</v>
      </c>
      <c r="B92" s="6" t="s">
        <v>26</v>
      </c>
      <c r="C92" s="6" t="s">
        <v>27</v>
      </c>
      <c r="D92" s="7" t="s">
        <v>303</v>
      </c>
      <c r="E92" s="7" t="s">
        <v>167</v>
      </c>
      <c r="F92" s="7" t="s">
        <v>263</v>
      </c>
      <c r="G92" s="8" t="s">
        <v>657</v>
      </c>
      <c r="H92" s="6" t="s">
        <v>32</v>
      </c>
      <c r="I92" s="9" t="s">
        <v>96</v>
      </c>
      <c r="J92" s="5" t="s">
        <v>34</v>
      </c>
      <c r="K92" s="5" t="s">
        <v>34</v>
      </c>
      <c r="L92" s="5" t="s">
        <v>34</v>
      </c>
      <c r="M92" s="72"/>
      <c r="N92" s="10"/>
      <c r="O92" s="11"/>
    </row>
    <row r="93" spans="1:15" hidden="1">
      <c r="A93" s="6" t="s">
        <v>25</v>
      </c>
      <c r="B93" s="6" t="s">
        <v>26</v>
      </c>
      <c r="C93" s="6" t="s">
        <v>27</v>
      </c>
      <c r="D93" s="7" t="s">
        <v>273</v>
      </c>
      <c r="E93" s="7" t="s">
        <v>167</v>
      </c>
      <c r="F93" s="7" t="s">
        <v>263</v>
      </c>
      <c r="G93" s="8" t="s">
        <v>274</v>
      </c>
      <c r="H93" s="6" t="s">
        <v>32</v>
      </c>
      <c r="I93" s="9" t="s">
        <v>96</v>
      </c>
      <c r="J93" s="5" t="s">
        <v>34</v>
      </c>
      <c r="K93" s="5" t="s">
        <v>34</v>
      </c>
      <c r="L93" s="5" t="s">
        <v>34</v>
      </c>
      <c r="M93" s="72"/>
      <c r="N93" s="10"/>
      <c r="O93" s="11"/>
    </row>
    <row r="94" spans="1:15" hidden="1">
      <c r="A94" s="6" t="s">
        <v>25</v>
      </c>
      <c r="B94" s="6" t="s">
        <v>26</v>
      </c>
      <c r="C94" s="6" t="s">
        <v>27</v>
      </c>
      <c r="D94" s="7" t="s">
        <v>275</v>
      </c>
      <c r="E94" s="7" t="s">
        <v>167</v>
      </c>
      <c r="F94" s="7" t="s">
        <v>263</v>
      </c>
      <c r="G94" s="8" t="s">
        <v>276</v>
      </c>
      <c r="H94" s="6" t="s">
        <v>32</v>
      </c>
      <c r="I94" s="9" t="s">
        <v>96</v>
      </c>
      <c r="J94" s="5" t="s">
        <v>34</v>
      </c>
      <c r="K94" s="5" t="s">
        <v>34</v>
      </c>
      <c r="L94" s="5" t="s">
        <v>34</v>
      </c>
      <c r="M94" s="72"/>
      <c r="N94" s="10"/>
      <c r="O94" s="11"/>
    </row>
    <row r="95" spans="1:15" hidden="1">
      <c r="A95" s="6" t="s">
        <v>25</v>
      </c>
      <c r="B95" s="6" t="s">
        <v>26</v>
      </c>
      <c r="C95" s="6" t="s">
        <v>105</v>
      </c>
      <c r="D95" s="7" t="s">
        <v>321</v>
      </c>
      <c r="E95" s="7" t="s">
        <v>167</v>
      </c>
      <c r="F95" s="7" t="s">
        <v>168</v>
      </c>
      <c r="G95" s="8" t="s">
        <v>252</v>
      </c>
      <c r="H95" s="6" t="s">
        <v>32</v>
      </c>
      <c r="I95" s="9" t="s">
        <v>170</v>
      </c>
      <c r="J95" s="5" t="s">
        <v>34</v>
      </c>
      <c r="K95" s="5" t="s">
        <v>34</v>
      </c>
      <c r="L95" s="5" t="s">
        <v>34</v>
      </c>
      <c r="M95" s="72"/>
      <c r="N95" s="10"/>
      <c r="O95" s="11"/>
    </row>
    <row r="96" spans="1:15" hidden="1">
      <c r="A96" s="6" t="s">
        <v>25</v>
      </c>
      <c r="B96" s="6" t="s">
        <v>26</v>
      </c>
      <c r="C96" s="6" t="s">
        <v>105</v>
      </c>
      <c r="D96" s="7" t="s">
        <v>322</v>
      </c>
      <c r="E96" s="7" t="s">
        <v>167</v>
      </c>
      <c r="F96" s="7" t="s">
        <v>168</v>
      </c>
      <c r="G96" s="8" t="s">
        <v>254</v>
      </c>
      <c r="H96" s="6" t="s">
        <v>32</v>
      </c>
      <c r="I96" s="9" t="s">
        <v>170</v>
      </c>
      <c r="J96" s="5" t="s">
        <v>34</v>
      </c>
      <c r="K96" s="5" t="s">
        <v>34</v>
      </c>
      <c r="L96" s="5" t="s">
        <v>34</v>
      </c>
      <c r="M96" s="72"/>
      <c r="N96" s="10"/>
      <c r="O96" s="11"/>
    </row>
    <row r="97" spans="1:15" ht="26.1" hidden="1">
      <c r="A97" s="6" t="s">
        <v>25</v>
      </c>
      <c r="B97" s="6" t="s">
        <v>26</v>
      </c>
      <c r="C97" s="6" t="s">
        <v>105</v>
      </c>
      <c r="D97" s="7" t="s">
        <v>323</v>
      </c>
      <c r="E97" s="7" t="s">
        <v>167</v>
      </c>
      <c r="F97" s="7" t="s">
        <v>168</v>
      </c>
      <c r="G97" s="8" t="s">
        <v>256</v>
      </c>
      <c r="H97" s="6" t="s">
        <v>32</v>
      </c>
      <c r="I97" s="9" t="s">
        <v>170</v>
      </c>
      <c r="J97" s="5" t="s">
        <v>34</v>
      </c>
      <c r="K97" s="5" t="s">
        <v>34</v>
      </c>
      <c r="L97" s="5" t="s">
        <v>34</v>
      </c>
      <c r="M97" s="72"/>
      <c r="N97" s="10"/>
      <c r="O97" s="11"/>
    </row>
    <row r="98" spans="1:15" hidden="1">
      <c r="A98" s="6" t="s">
        <v>25</v>
      </c>
      <c r="B98" s="6" t="s">
        <v>26</v>
      </c>
      <c r="C98" s="6" t="s">
        <v>105</v>
      </c>
      <c r="D98" s="7" t="s">
        <v>324</v>
      </c>
      <c r="E98" s="7" t="s">
        <v>167</v>
      </c>
      <c r="F98" s="7" t="s">
        <v>168</v>
      </c>
      <c r="G98" s="8" t="s">
        <v>260</v>
      </c>
      <c r="H98" s="6" t="s">
        <v>32</v>
      </c>
      <c r="I98" s="9" t="s">
        <v>170</v>
      </c>
      <c r="J98" s="5" t="s">
        <v>34</v>
      </c>
      <c r="K98" s="5" t="s">
        <v>34</v>
      </c>
      <c r="L98" s="5" t="s">
        <v>34</v>
      </c>
      <c r="M98" s="72"/>
      <c r="N98" s="10"/>
      <c r="O98" s="11"/>
    </row>
    <row r="99" spans="1:15" hidden="1">
      <c r="A99" s="6" t="s">
        <v>25</v>
      </c>
      <c r="B99" s="6" t="s">
        <v>26</v>
      </c>
      <c r="C99" s="6" t="s">
        <v>105</v>
      </c>
      <c r="D99" s="7" t="s">
        <v>325</v>
      </c>
      <c r="E99" s="7" t="s">
        <v>167</v>
      </c>
      <c r="F99" s="7" t="s">
        <v>168</v>
      </c>
      <c r="G99" s="8" t="s">
        <v>215</v>
      </c>
      <c r="H99" s="6" t="s">
        <v>32</v>
      </c>
      <c r="I99" s="9" t="s">
        <v>170</v>
      </c>
      <c r="J99" s="5" t="s">
        <v>34</v>
      </c>
      <c r="K99" s="5" t="s">
        <v>34</v>
      </c>
      <c r="L99" s="5" t="s">
        <v>34</v>
      </c>
      <c r="M99" s="72"/>
      <c r="N99" s="10"/>
      <c r="O99" s="11"/>
    </row>
    <row r="100" spans="1:15" hidden="1">
      <c r="A100" s="6" t="s">
        <v>25</v>
      </c>
      <c r="B100" s="6" t="s">
        <v>26</v>
      </c>
      <c r="C100" s="6" t="s">
        <v>105</v>
      </c>
      <c r="D100" s="7" t="s">
        <v>326</v>
      </c>
      <c r="E100" s="7" t="s">
        <v>167</v>
      </c>
      <c r="F100" s="7" t="s">
        <v>263</v>
      </c>
      <c r="G100" s="8" t="s">
        <v>264</v>
      </c>
      <c r="H100" s="6" t="s">
        <v>32</v>
      </c>
      <c r="I100" s="9" t="s">
        <v>170</v>
      </c>
      <c r="J100" s="5" t="s">
        <v>34</v>
      </c>
      <c r="K100" s="5" t="s">
        <v>34</v>
      </c>
      <c r="L100" s="5" t="s">
        <v>34</v>
      </c>
      <c r="M100" s="72"/>
      <c r="N100" s="10"/>
      <c r="O100" s="11"/>
    </row>
    <row r="101" spans="1:15" hidden="1">
      <c r="A101" s="6" t="s">
        <v>25</v>
      </c>
      <c r="B101" s="6" t="s">
        <v>26</v>
      </c>
      <c r="C101" s="6" t="s">
        <v>105</v>
      </c>
      <c r="D101" s="7" t="s">
        <v>327</v>
      </c>
      <c r="E101" s="7" t="s">
        <v>167</v>
      </c>
      <c r="F101" s="7" t="s">
        <v>263</v>
      </c>
      <c r="G101" s="8" t="s">
        <v>328</v>
      </c>
      <c r="H101" s="6" t="s">
        <v>32</v>
      </c>
      <c r="I101" s="9" t="s">
        <v>170</v>
      </c>
      <c r="J101" s="5" t="s">
        <v>34</v>
      </c>
      <c r="K101" s="5" t="s">
        <v>34</v>
      </c>
      <c r="L101" s="5" t="s">
        <v>34</v>
      </c>
      <c r="M101" s="72"/>
      <c r="N101" s="10"/>
      <c r="O101" s="11"/>
    </row>
    <row r="102" spans="1:15" hidden="1">
      <c r="A102" s="6" t="s">
        <v>25</v>
      </c>
      <c r="B102" s="6" t="s">
        <v>26</v>
      </c>
      <c r="C102" s="6" t="s">
        <v>105</v>
      </c>
      <c r="D102" s="7" t="s">
        <v>329</v>
      </c>
      <c r="E102" s="7" t="s">
        <v>167</v>
      </c>
      <c r="F102" s="7" t="s">
        <v>263</v>
      </c>
      <c r="G102" s="8" t="s">
        <v>274</v>
      </c>
      <c r="H102" s="6" t="s">
        <v>32</v>
      </c>
      <c r="I102" s="9" t="s">
        <v>170</v>
      </c>
      <c r="J102" s="5" t="s">
        <v>34</v>
      </c>
      <c r="K102" s="5" t="s">
        <v>34</v>
      </c>
      <c r="L102" s="5" t="s">
        <v>34</v>
      </c>
      <c r="M102" s="72"/>
      <c r="N102" s="10"/>
      <c r="O102" s="11"/>
    </row>
    <row r="103" spans="1:15" hidden="1">
      <c r="A103" s="6" t="s">
        <v>25</v>
      </c>
      <c r="B103" s="6" t="s">
        <v>26</v>
      </c>
      <c r="C103" s="6" t="s">
        <v>27</v>
      </c>
      <c r="D103" s="7" t="s">
        <v>305</v>
      </c>
      <c r="E103" s="7" t="s">
        <v>167</v>
      </c>
      <c r="F103" s="7" t="s">
        <v>263</v>
      </c>
      <c r="G103" s="8" t="s">
        <v>306</v>
      </c>
      <c r="H103" s="6" t="s">
        <v>32</v>
      </c>
      <c r="I103" s="9" t="s">
        <v>96</v>
      </c>
      <c r="J103" s="5" t="s">
        <v>34</v>
      </c>
      <c r="K103" s="5" t="s">
        <v>34</v>
      </c>
      <c r="L103" s="5" t="s">
        <v>34</v>
      </c>
      <c r="M103" s="72"/>
      <c r="N103" s="10"/>
      <c r="O103" s="11"/>
    </row>
    <row r="104" spans="1:15" hidden="1">
      <c r="A104" s="6" t="s">
        <v>25</v>
      </c>
      <c r="B104" s="6" t="s">
        <v>26</v>
      </c>
      <c r="C104" s="6" t="s">
        <v>27</v>
      </c>
      <c r="D104" s="7" t="s">
        <v>307</v>
      </c>
      <c r="E104" s="7" t="s">
        <v>167</v>
      </c>
      <c r="F104" s="7" t="s">
        <v>263</v>
      </c>
      <c r="G104" s="8" t="s">
        <v>308</v>
      </c>
      <c r="H104" s="6" t="s">
        <v>32</v>
      </c>
      <c r="I104" s="9" t="s">
        <v>96</v>
      </c>
      <c r="J104" s="5" t="s">
        <v>34</v>
      </c>
      <c r="K104" s="5" t="s">
        <v>34</v>
      </c>
      <c r="L104" s="5" t="s">
        <v>34</v>
      </c>
      <c r="M104" s="72"/>
      <c r="N104" s="10"/>
      <c r="O104" s="11"/>
    </row>
    <row r="105" spans="1:15" hidden="1">
      <c r="A105" s="6" t="s">
        <v>25</v>
      </c>
      <c r="B105" s="6" t="s">
        <v>26</v>
      </c>
      <c r="C105" s="6" t="s">
        <v>27</v>
      </c>
      <c r="D105" s="7" t="s">
        <v>318</v>
      </c>
      <c r="E105" s="7" t="s">
        <v>167</v>
      </c>
      <c r="F105" s="7" t="s">
        <v>30</v>
      </c>
      <c r="G105" s="8" t="s">
        <v>310</v>
      </c>
      <c r="H105" s="6" t="s">
        <v>40</v>
      </c>
      <c r="I105" s="9" t="s">
        <v>96</v>
      </c>
      <c r="J105" s="70"/>
      <c r="K105" s="70"/>
      <c r="L105" s="70"/>
      <c r="M105" s="72"/>
      <c r="N105" s="10"/>
      <c r="O105" s="11"/>
    </row>
    <row r="106" spans="1:15" hidden="1">
      <c r="A106" s="6" t="s">
        <v>25</v>
      </c>
      <c r="B106" s="6" t="s">
        <v>26</v>
      </c>
      <c r="C106" s="6" t="s">
        <v>111</v>
      </c>
      <c r="D106" s="7" t="s">
        <v>375</v>
      </c>
      <c r="E106" s="7" t="s">
        <v>167</v>
      </c>
      <c r="F106" s="7" t="s">
        <v>168</v>
      </c>
      <c r="G106" s="8" t="s">
        <v>169</v>
      </c>
      <c r="H106" s="6" t="s">
        <v>40</v>
      </c>
      <c r="I106" s="9" t="s">
        <v>163</v>
      </c>
      <c r="J106" s="5" t="s">
        <v>34</v>
      </c>
      <c r="K106" s="5" t="s">
        <v>34</v>
      </c>
      <c r="L106" s="5" t="s">
        <v>34</v>
      </c>
      <c r="M106" s="70"/>
      <c r="N106" s="47"/>
      <c r="O106" s="11"/>
    </row>
    <row r="107" spans="1:15" hidden="1">
      <c r="A107" s="6" t="s">
        <v>25</v>
      </c>
      <c r="B107" s="6" t="s">
        <v>26</v>
      </c>
      <c r="C107" s="6" t="s">
        <v>27</v>
      </c>
      <c r="D107" s="7" t="s">
        <v>311</v>
      </c>
      <c r="E107" s="7" t="s">
        <v>167</v>
      </c>
      <c r="F107" s="7" t="s">
        <v>168</v>
      </c>
      <c r="G107" s="8" t="s">
        <v>312</v>
      </c>
      <c r="H107" s="6" t="s">
        <v>40</v>
      </c>
      <c r="I107" s="9" t="s">
        <v>96</v>
      </c>
      <c r="J107" s="5" t="s">
        <v>34</v>
      </c>
      <c r="K107" s="5" t="s">
        <v>34</v>
      </c>
      <c r="L107" s="5" t="s">
        <v>34</v>
      </c>
      <c r="M107" s="70"/>
      <c r="N107" s="47"/>
      <c r="O107" s="11"/>
    </row>
    <row r="108" spans="1:15" hidden="1">
      <c r="A108" s="6" t="s">
        <v>25</v>
      </c>
      <c r="B108" s="6" t="s">
        <v>26</v>
      </c>
      <c r="C108" s="6" t="s">
        <v>27</v>
      </c>
      <c r="D108" s="7" t="s">
        <v>313</v>
      </c>
      <c r="E108" s="7" t="s">
        <v>167</v>
      </c>
      <c r="F108" s="7" t="s">
        <v>168</v>
      </c>
      <c r="G108" s="8" t="s">
        <v>314</v>
      </c>
      <c r="H108" s="6" t="s">
        <v>40</v>
      </c>
      <c r="I108" s="9" t="s">
        <v>96</v>
      </c>
      <c r="J108" s="5" t="s">
        <v>34</v>
      </c>
      <c r="K108" s="5" t="s">
        <v>34</v>
      </c>
      <c r="L108" s="5" t="s">
        <v>34</v>
      </c>
      <c r="M108" s="70"/>
      <c r="N108" s="47"/>
      <c r="O108" s="11"/>
    </row>
    <row r="109" spans="1:15" hidden="1">
      <c r="A109" s="80" t="s">
        <v>25</v>
      </c>
      <c r="B109" s="6" t="s">
        <v>26</v>
      </c>
      <c r="C109" s="6" t="s">
        <v>105</v>
      </c>
      <c r="D109" s="7" t="s">
        <v>166</v>
      </c>
      <c r="E109" s="7" t="s">
        <v>167</v>
      </c>
      <c r="F109" s="7" t="s">
        <v>168</v>
      </c>
      <c r="G109" s="8" t="s">
        <v>169</v>
      </c>
      <c r="H109" s="80" t="s">
        <v>40</v>
      </c>
      <c r="I109" s="84" t="s">
        <v>170</v>
      </c>
      <c r="J109" s="5" t="s">
        <v>34</v>
      </c>
      <c r="K109" s="5" t="s">
        <v>34</v>
      </c>
      <c r="L109" s="5" t="s">
        <v>34</v>
      </c>
      <c r="M109" s="70"/>
      <c r="N109" s="47"/>
      <c r="O109" s="11"/>
    </row>
  </sheetData>
  <autoFilter ref="A1:O109" xr:uid="{D7084BB6-CAC5-44C1-9D78-2D6FD536D67C}">
    <filterColumn colId="2">
      <filters>
        <filter val="HVC"/>
      </filters>
    </filterColumn>
    <filterColumn colId="5">
      <filters>
        <filter val="Compliance"/>
        <filter val="Work Order"/>
      </filters>
    </filterColumn>
    <filterColumn colId="10" showButton="0"/>
  </autoFilter>
  <mergeCells count="1">
    <mergeCell ref="K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45007-A62C-46B7-BA21-6FA843E7D5C4}">
  <sheetPr>
    <tabColor theme="5" tint="0.39997558519241921"/>
  </sheetPr>
  <dimension ref="A1:AE92"/>
  <sheetViews>
    <sheetView showGridLines="0" topLeftCell="A37" zoomScaleNormal="100" workbookViewId="0">
      <selection activeCell="A9" sqref="A9"/>
    </sheetView>
  </sheetViews>
  <sheetFormatPr defaultRowHeight="14.45"/>
  <cols>
    <col min="1" max="1" width="43.28515625" customWidth="1"/>
    <col min="4" max="4" width="8.42578125" customWidth="1"/>
    <col min="5" max="5" width="36.5703125" customWidth="1"/>
    <col min="6" max="6" width="12" bestFit="1" customWidth="1"/>
    <col min="10" max="10" width="10.5703125" customWidth="1"/>
    <col min="11" max="11" width="8" customWidth="1"/>
    <col min="12" max="12" width="7.5703125" customWidth="1"/>
    <col min="18" max="19" width="9.140625" bestFit="1" customWidth="1"/>
    <col min="20" max="22" width="9.140625" customWidth="1"/>
    <col min="25" max="25" width="7.85546875" customWidth="1"/>
  </cols>
  <sheetData>
    <row r="1" spans="1:3">
      <c r="A1" s="16" t="s">
        <v>658</v>
      </c>
    </row>
    <row r="2" spans="1:3">
      <c r="A2" s="16"/>
    </row>
    <row r="3" spans="1:3">
      <c r="A3" s="27" t="s">
        <v>659</v>
      </c>
      <c r="B3" s="28" t="s">
        <v>660</v>
      </c>
      <c r="C3" s="48" t="s">
        <v>661</v>
      </c>
    </row>
    <row r="4" spans="1:3">
      <c r="A4" s="1" t="s">
        <v>15</v>
      </c>
      <c r="B4" s="22">
        <f>COUNTIFS('Testing Tracker'!J:J,"Testing Passed",'Testing Tracker'!B:B,"R1-3")</f>
        <v>150</v>
      </c>
      <c r="C4" s="49">
        <f>ROUND(SUM(B4/B$16),2)</f>
        <v>1.47</v>
      </c>
    </row>
    <row r="5" spans="1:3">
      <c r="A5" s="1" t="s">
        <v>1</v>
      </c>
      <c r="B5" s="22">
        <f>COUNTIFS('Testing Tracker'!K:K,"Testing Passed",'Testing Tracker'!B:B,"R1-3")</f>
        <v>140</v>
      </c>
      <c r="C5" s="49">
        <f t="shared" ref="C5:C8" si="0">ROUND(SUM(B5/B$16),2)</f>
        <v>1.37</v>
      </c>
    </row>
    <row r="6" spans="1:3">
      <c r="A6" s="1" t="s">
        <v>17</v>
      </c>
      <c r="B6" s="22">
        <f>COUNTIFS('Testing Tracker'!L:L,"Testing Passed",'Testing Tracker'!B:B,"R1-3")</f>
        <v>138</v>
      </c>
      <c r="C6" s="49">
        <f t="shared" si="0"/>
        <v>1.35</v>
      </c>
    </row>
    <row r="7" spans="1:3">
      <c r="A7" s="1" t="s">
        <v>18</v>
      </c>
      <c r="B7" s="22">
        <f>COUNTIFS('Testing Tracker'!M:M,"Testing Passed",'Testing Tracker'!B:B,"R1-3")</f>
        <v>138</v>
      </c>
      <c r="C7" s="49">
        <f t="shared" si="0"/>
        <v>1.35</v>
      </c>
    </row>
    <row r="8" spans="1:3">
      <c r="A8" s="1" t="s">
        <v>662</v>
      </c>
      <c r="B8" s="22">
        <f>COUNTIFS('Testing Tracker'!N:N,"Testing Passed",'Testing Tracker'!B:B,"R1-3")</f>
        <v>138</v>
      </c>
      <c r="C8" s="49">
        <f t="shared" si="0"/>
        <v>1.35</v>
      </c>
    </row>
    <row r="9" spans="1:3">
      <c r="A9" s="1" t="s">
        <v>663</v>
      </c>
      <c r="B9" s="20">
        <f>COUNTIFS('Testing Tracker'!J:J,"High or Critical Defect: Project / T&amp;I ",'Testing Tracker'!K:K,"High or Critical Defect: Project / T&amp;I ",'Testing Tracker'!L:L,"High or Critical Defect: Project / T&amp;I ",'Testing Tracker'!M:M,"High or Critical Defect: Project / T&amp;I ",'Testing Tracker'!N:N,"High or Critical Defect: Project / T&amp;I ",'Testing Tracker'!O:O,"High or Critical Defect: Project / T&amp;I ",'Testing Tracker'!P:P,"High or Critical Defect: Project / T&amp;I ",'Testing Tracker'!B:B,"R1-3")</f>
        <v>0</v>
      </c>
      <c r="C9" s="58">
        <f>SUM(B9)</f>
        <v>0</v>
      </c>
    </row>
    <row r="10" spans="1:3">
      <c r="A10" s="1" t="s">
        <v>664</v>
      </c>
      <c r="B10" s="75">
        <f>COUNTIFS('Testing Tracker'!J:J,"High or Critical Defect: Source Data",'Testing Tracker'!B:B,"R1-3")</f>
        <v>0</v>
      </c>
      <c r="C10" s="58">
        <f>SUM(B10)</f>
        <v>0</v>
      </c>
    </row>
    <row r="11" spans="1:3" ht="15" thickBot="1">
      <c r="A11" s="73" t="s">
        <v>665</v>
      </c>
      <c r="B11" s="77">
        <f>COUNTIFS('Testing Tracker'!J:J,"Testing Passed",'Testing Tracker'!L:L,"Testing Passed",'Testing Tracker'!M:M,"Testing Passed",'Testing Tracker'!N:N,"Testing Passed",'Testing Tracker'!K:K,"Testing Passed",'Testing Tracker'!B:B,"R1-3")</f>
        <v>138</v>
      </c>
      <c r="C11" s="74">
        <f t="shared" ref="C11:C14" si="1">ROUND(SUM(B11/B$16),2)</f>
        <v>1.35</v>
      </c>
    </row>
    <row r="12" spans="1:3">
      <c r="A12" s="29" t="s">
        <v>20</v>
      </c>
      <c r="B12" s="76">
        <f>COUNTIF('Testing Tracker'!O:O,"Testing Passed")</f>
        <v>211</v>
      </c>
      <c r="C12" s="71">
        <f t="shared" si="1"/>
        <v>2.0699999999999998</v>
      </c>
    </row>
    <row r="13" spans="1:3">
      <c r="A13" s="1" t="s">
        <v>21</v>
      </c>
      <c r="B13" s="166">
        <f>COUNTIF('Testing Tracker'!P:P,"Testing Passed")</f>
        <v>202</v>
      </c>
      <c r="C13" s="49">
        <f t="shared" si="1"/>
        <v>1.98</v>
      </c>
    </row>
    <row r="14" spans="1:3">
      <c r="A14" s="26" t="s">
        <v>666</v>
      </c>
      <c r="B14" s="165">
        <v>12</v>
      </c>
      <c r="C14" s="49">
        <f t="shared" si="1"/>
        <v>0.12</v>
      </c>
    </row>
    <row r="15" spans="1:3">
      <c r="A15" s="21"/>
    </row>
    <row r="16" spans="1:3">
      <c r="A16" s="16" t="s">
        <v>667</v>
      </c>
      <c r="B16" s="16">
        <v>102</v>
      </c>
    </row>
    <row r="18" spans="5:31">
      <c r="E18" s="27" t="s">
        <v>659</v>
      </c>
      <c r="F18" s="28">
        <v>44799</v>
      </c>
      <c r="G18" s="28">
        <v>44806</v>
      </c>
      <c r="H18" s="28">
        <v>44813</v>
      </c>
      <c r="I18" s="28">
        <v>44820</v>
      </c>
      <c r="J18" s="28">
        <v>44827</v>
      </c>
      <c r="K18" s="28">
        <v>44834</v>
      </c>
      <c r="L18" s="28">
        <v>44841</v>
      </c>
      <c r="M18" s="28">
        <v>44848</v>
      </c>
      <c r="N18" s="28">
        <v>44855</v>
      </c>
      <c r="O18" s="28">
        <v>44862</v>
      </c>
      <c r="P18" s="28">
        <v>44869</v>
      </c>
      <c r="Q18" s="28">
        <v>44876</v>
      </c>
      <c r="R18" s="28">
        <v>44883</v>
      </c>
      <c r="S18" s="28">
        <v>44890</v>
      </c>
      <c r="T18" s="28">
        <v>44897</v>
      </c>
      <c r="U18" s="28">
        <v>44904</v>
      </c>
      <c r="V18" s="28">
        <v>44911</v>
      </c>
      <c r="W18" s="28">
        <v>44918</v>
      </c>
      <c r="X18" s="28">
        <v>44925</v>
      </c>
      <c r="Y18" s="28">
        <v>44932</v>
      </c>
      <c r="Z18" s="28">
        <v>44939</v>
      </c>
      <c r="AA18" s="28">
        <v>44946</v>
      </c>
      <c r="AB18" s="28">
        <v>44953</v>
      </c>
      <c r="AC18" s="28">
        <v>44960</v>
      </c>
      <c r="AD18" s="28">
        <v>44967</v>
      </c>
      <c r="AE18" s="28" t="s">
        <v>668</v>
      </c>
    </row>
    <row r="19" spans="5:31">
      <c r="E19" s="41" t="s">
        <v>15</v>
      </c>
      <c r="F19" s="49">
        <v>0.56730769230769229</v>
      </c>
      <c r="G19" s="51">
        <v>0.56730769230769229</v>
      </c>
      <c r="H19" s="49">
        <f>ROUND(81.7307692307692%,2)</f>
        <v>0.82</v>
      </c>
      <c r="I19" s="64">
        <v>0.82</v>
      </c>
      <c r="J19" s="65">
        <v>0.82</v>
      </c>
      <c r="K19" s="51">
        <v>0.91</v>
      </c>
      <c r="L19" s="51">
        <v>0.91</v>
      </c>
      <c r="M19" s="51">
        <v>0.91</v>
      </c>
      <c r="N19" s="51">
        <v>0.91</v>
      </c>
      <c r="O19" s="51">
        <v>0.91</v>
      </c>
      <c r="P19" s="49">
        <v>0.91</v>
      </c>
      <c r="Q19" s="49">
        <v>0.91</v>
      </c>
      <c r="R19" s="49">
        <v>0.91</v>
      </c>
      <c r="S19" s="49">
        <v>0.91</v>
      </c>
      <c r="T19" s="49">
        <v>1</v>
      </c>
      <c r="U19" s="49">
        <v>1</v>
      </c>
      <c r="V19" s="49">
        <v>1</v>
      </c>
      <c r="W19" s="49">
        <v>1</v>
      </c>
      <c r="X19" s="49">
        <v>1</v>
      </c>
      <c r="Y19" s="49"/>
      <c r="Z19" s="49"/>
      <c r="AA19" s="49"/>
      <c r="AB19" s="49"/>
      <c r="AC19" s="49"/>
      <c r="AD19" s="49"/>
      <c r="AE19" s="62">
        <f>SUM(X19-W19)</f>
        <v>0</v>
      </c>
    </row>
    <row r="20" spans="5:31">
      <c r="E20" s="41" t="s">
        <v>1</v>
      </c>
      <c r="F20" s="49">
        <v>0</v>
      </c>
      <c r="G20" s="51">
        <v>0</v>
      </c>
      <c r="H20" s="49">
        <v>0.42307692307692307</v>
      </c>
      <c r="I20" s="64">
        <v>0.51</v>
      </c>
      <c r="J20" s="65">
        <v>0.74</v>
      </c>
      <c r="K20" s="51">
        <v>0.82</v>
      </c>
      <c r="L20" s="51">
        <v>0.82</v>
      </c>
      <c r="M20" s="51">
        <v>0.82</v>
      </c>
      <c r="N20" s="51">
        <v>0.82</v>
      </c>
      <c r="O20" s="51">
        <v>0.82</v>
      </c>
      <c r="P20" s="49">
        <v>0.91</v>
      </c>
      <c r="Q20" s="49">
        <v>0.91</v>
      </c>
      <c r="R20" s="49">
        <v>0.91</v>
      </c>
      <c r="S20" s="49">
        <v>0.91</v>
      </c>
      <c r="T20" s="49">
        <v>0.91</v>
      </c>
      <c r="U20" s="49">
        <v>0.91</v>
      </c>
      <c r="V20" s="49">
        <v>1</v>
      </c>
      <c r="W20" s="49">
        <v>1</v>
      </c>
      <c r="X20" s="49">
        <v>1</v>
      </c>
      <c r="Y20" s="49"/>
      <c r="Z20" s="49"/>
      <c r="AA20" s="49"/>
      <c r="AB20" s="49"/>
      <c r="AC20" s="49"/>
      <c r="AD20" s="49"/>
      <c r="AE20" s="62">
        <f t="shared" ref="AE20:AE29" si="2">SUM(X20-W20)</f>
        <v>0</v>
      </c>
    </row>
    <row r="21" spans="5:31">
      <c r="E21" s="41" t="s">
        <v>17</v>
      </c>
      <c r="F21" s="49">
        <v>0.56730769230769229</v>
      </c>
      <c r="G21" s="51">
        <v>0.56730769230769229</v>
      </c>
      <c r="H21" s="49">
        <v>0.59615384615384615</v>
      </c>
      <c r="I21" s="64">
        <v>0.82</v>
      </c>
      <c r="J21" s="65">
        <v>0.82</v>
      </c>
      <c r="K21" s="51">
        <v>0.82</v>
      </c>
      <c r="L21" s="51">
        <v>0.82</v>
      </c>
      <c r="M21" s="51">
        <v>1</v>
      </c>
      <c r="N21" s="51">
        <v>1</v>
      </c>
      <c r="O21" s="51">
        <v>1</v>
      </c>
      <c r="P21" s="49">
        <v>1</v>
      </c>
      <c r="Q21" s="49">
        <v>1</v>
      </c>
      <c r="R21" s="49">
        <v>1</v>
      </c>
      <c r="S21" s="49">
        <v>1</v>
      </c>
      <c r="T21" s="49">
        <v>1</v>
      </c>
      <c r="U21" s="49">
        <v>1</v>
      </c>
      <c r="V21" s="49">
        <v>1</v>
      </c>
      <c r="W21" s="49">
        <v>1</v>
      </c>
      <c r="X21" s="49">
        <v>1</v>
      </c>
      <c r="Y21" s="49"/>
      <c r="Z21" s="49"/>
      <c r="AA21" s="49"/>
      <c r="AB21" s="49"/>
      <c r="AC21" s="49"/>
      <c r="AD21" s="49"/>
      <c r="AE21" s="62">
        <f t="shared" si="2"/>
        <v>0</v>
      </c>
    </row>
    <row r="22" spans="5:31">
      <c r="E22" s="41" t="s">
        <v>18</v>
      </c>
      <c r="F22" s="49">
        <v>0.66346153846153844</v>
      </c>
      <c r="G22" s="51">
        <v>0.71153846153846156</v>
      </c>
      <c r="H22" s="49">
        <v>0.75</v>
      </c>
      <c r="I22" s="64">
        <v>0.76</v>
      </c>
      <c r="J22" s="65">
        <v>0.76</v>
      </c>
      <c r="K22" s="51">
        <v>1</v>
      </c>
      <c r="L22" s="51">
        <v>1</v>
      </c>
      <c r="M22" s="51">
        <v>1</v>
      </c>
      <c r="N22" s="51">
        <v>1</v>
      </c>
      <c r="O22" s="51">
        <v>1</v>
      </c>
      <c r="P22" s="49">
        <v>1</v>
      </c>
      <c r="Q22" s="49">
        <v>1</v>
      </c>
      <c r="R22" s="49">
        <v>1</v>
      </c>
      <c r="S22" s="49">
        <v>1</v>
      </c>
      <c r="T22" s="49">
        <v>1</v>
      </c>
      <c r="U22" s="49">
        <v>1</v>
      </c>
      <c r="V22" s="49">
        <v>1</v>
      </c>
      <c r="W22" s="49">
        <v>1</v>
      </c>
      <c r="X22" s="49">
        <v>1</v>
      </c>
      <c r="Y22" s="49"/>
      <c r="Z22" s="49"/>
      <c r="AA22" s="49"/>
      <c r="AB22" s="49"/>
      <c r="AC22" s="49"/>
      <c r="AD22" s="49"/>
      <c r="AE22" s="62">
        <f t="shared" si="2"/>
        <v>0</v>
      </c>
    </row>
    <row r="23" spans="5:31">
      <c r="E23" s="41" t="s">
        <v>662</v>
      </c>
      <c r="F23" s="49">
        <v>0.23076923076923078</v>
      </c>
      <c r="G23" s="51">
        <v>0.29807692307692307</v>
      </c>
      <c r="H23" s="49">
        <v>0.53846153846153844</v>
      </c>
      <c r="I23" s="64">
        <v>0.74</v>
      </c>
      <c r="J23" s="65">
        <v>0.76</v>
      </c>
      <c r="K23" s="51">
        <v>0.77</v>
      </c>
      <c r="L23" s="51">
        <v>1</v>
      </c>
      <c r="M23" s="51">
        <v>1</v>
      </c>
      <c r="N23" s="51">
        <v>1</v>
      </c>
      <c r="O23" s="51">
        <v>1</v>
      </c>
      <c r="P23" s="49">
        <v>1</v>
      </c>
      <c r="Q23" s="49">
        <v>1</v>
      </c>
      <c r="R23" s="49">
        <v>1</v>
      </c>
      <c r="S23" s="49">
        <v>1</v>
      </c>
      <c r="T23" s="49">
        <v>1</v>
      </c>
      <c r="U23" s="49">
        <v>1</v>
      </c>
      <c r="V23" s="49">
        <v>1</v>
      </c>
      <c r="W23" s="49">
        <v>1</v>
      </c>
      <c r="X23" s="49">
        <v>1</v>
      </c>
      <c r="Y23" s="49"/>
      <c r="Z23" s="49"/>
      <c r="AA23" s="49"/>
      <c r="AB23" s="49"/>
      <c r="AC23" s="49"/>
      <c r="AD23" s="49"/>
      <c r="AE23" s="62">
        <f t="shared" si="2"/>
        <v>0</v>
      </c>
    </row>
    <row r="24" spans="5:31">
      <c r="E24" s="41" t="s">
        <v>663</v>
      </c>
      <c r="F24" s="57">
        <v>14</v>
      </c>
      <c r="G24" s="57">
        <v>9</v>
      </c>
      <c r="H24" s="57">
        <v>9</v>
      </c>
      <c r="I24" s="66">
        <v>3</v>
      </c>
      <c r="J24" s="20">
        <v>0</v>
      </c>
      <c r="K24" s="20">
        <v>23</v>
      </c>
      <c r="L24" s="94">
        <v>0</v>
      </c>
      <c r="M24" s="94">
        <v>0</v>
      </c>
      <c r="N24" s="94">
        <v>0</v>
      </c>
      <c r="O24" s="93">
        <v>0</v>
      </c>
      <c r="P24" s="58">
        <v>0</v>
      </c>
      <c r="Q24" s="58">
        <v>0</v>
      </c>
      <c r="R24" s="58">
        <v>0</v>
      </c>
      <c r="S24" s="58">
        <v>0</v>
      </c>
      <c r="T24" s="58">
        <v>0</v>
      </c>
      <c r="U24" s="58">
        <v>0</v>
      </c>
      <c r="V24" s="58">
        <v>0</v>
      </c>
      <c r="W24" s="58">
        <v>0</v>
      </c>
      <c r="X24" s="58">
        <v>0</v>
      </c>
      <c r="Y24" s="58"/>
      <c r="Z24" s="58"/>
      <c r="AA24" s="58"/>
      <c r="AB24" s="58"/>
      <c r="AC24" s="58"/>
      <c r="AD24" s="58"/>
      <c r="AE24" s="62">
        <f t="shared" si="2"/>
        <v>0</v>
      </c>
    </row>
    <row r="25" spans="5:31">
      <c r="E25" s="41" t="s">
        <v>664</v>
      </c>
      <c r="F25" s="57">
        <v>22</v>
      </c>
      <c r="G25" s="57">
        <v>17</v>
      </c>
      <c r="H25" s="57">
        <v>18</v>
      </c>
      <c r="I25" s="66">
        <v>18</v>
      </c>
      <c r="J25" s="20">
        <v>18</v>
      </c>
      <c r="K25" s="20">
        <v>9</v>
      </c>
      <c r="L25" s="94">
        <v>9</v>
      </c>
      <c r="M25" s="94">
        <v>9</v>
      </c>
      <c r="N25" s="94">
        <v>9</v>
      </c>
      <c r="O25" s="93">
        <v>9</v>
      </c>
      <c r="P25" s="58">
        <v>9</v>
      </c>
      <c r="Q25" s="58">
        <v>9</v>
      </c>
      <c r="R25" s="58">
        <v>0</v>
      </c>
      <c r="S25" s="58">
        <v>0</v>
      </c>
      <c r="T25" s="58">
        <v>0</v>
      </c>
      <c r="U25" s="58">
        <v>0</v>
      </c>
      <c r="V25" s="58">
        <v>0</v>
      </c>
      <c r="W25" s="58">
        <v>0</v>
      </c>
      <c r="X25" s="58">
        <v>0</v>
      </c>
      <c r="Y25" s="58"/>
      <c r="Z25" s="58"/>
      <c r="AA25" s="58"/>
      <c r="AB25" s="58"/>
      <c r="AC25" s="58"/>
      <c r="AD25" s="58"/>
      <c r="AE25" s="62">
        <f t="shared" si="2"/>
        <v>0</v>
      </c>
    </row>
    <row r="26" spans="5:31" ht="15" thickBot="1">
      <c r="E26" s="42" t="s">
        <v>669</v>
      </c>
      <c r="F26" s="50">
        <v>0</v>
      </c>
      <c r="G26" s="52">
        <v>0</v>
      </c>
      <c r="H26" s="50">
        <v>0.32692307692307693</v>
      </c>
      <c r="I26" s="50">
        <v>0.48</v>
      </c>
      <c r="J26" s="52">
        <v>0.5</v>
      </c>
      <c r="K26" s="52">
        <v>0.6</v>
      </c>
      <c r="L26" s="52">
        <v>0.82</v>
      </c>
      <c r="M26" s="52">
        <v>0.82</v>
      </c>
      <c r="N26" s="52">
        <v>0.82</v>
      </c>
      <c r="O26" s="52">
        <v>0.82</v>
      </c>
      <c r="P26" s="74">
        <v>0.91</v>
      </c>
      <c r="Q26" s="74">
        <v>0.91</v>
      </c>
      <c r="R26" s="74">
        <v>0.91</v>
      </c>
      <c r="S26" s="74">
        <v>0.91</v>
      </c>
      <c r="T26" s="74">
        <v>0.91</v>
      </c>
      <c r="U26" s="74">
        <v>0.91</v>
      </c>
      <c r="V26" s="74">
        <v>1</v>
      </c>
      <c r="W26" s="74">
        <v>1</v>
      </c>
      <c r="X26" s="74">
        <v>1</v>
      </c>
      <c r="Y26" s="74"/>
      <c r="Z26" s="74"/>
      <c r="AA26" s="74"/>
      <c r="AB26" s="74"/>
      <c r="AC26" s="74"/>
      <c r="AD26" s="74"/>
      <c r="AE26" s="62">
        <f t="shared" si="2"/>
        <v>0</v>
      </c>
    </row>
    <row r="27" spans="5:31">
      <c r="E27" s="43" t="s">
        <v>670</v>
      </c>
      <c r="F27" s="53">
        <v>0</v>
      </c>
      <c r="G27" s="54">
        <v>0</v>
      </c>
      <c r="H27" s="53">
        <v>0</v>
      </c>
      <c r="I27" s="53">
        <v>0</v>
      </c>
      <c r="J27" s="54">
        <v>0</v>
      </c>
      <c r="K27" s="54">
        <v>0</v>
      </c>
      <c r="L27" s="91">
        <v>0</v>
      </c>
      <c r="M27" s="91">
        <v>0</v>
      </c>
      <c r="N27" s="54">
        <v>0</v>
      </c>
      <c r="O27" s="54">
        <v>0</v>
      </c>
      <c r="P27" s="54">
        <v>0.12</v>
      </c>
      <c r="Q27" s="54">
        <v>0.12</v>
      </c>
      <c r="R27" s="54">
        <v>0.12</v>
      </c>
      <c r="S27" s="54">
        <v>0.34</v>
      </c>
      <c r="T27" s="54">
        <v>0.43</v>
      </c>
      <c r="U27" s="54">
        <v>0.43</v>
      </c>
      <c r="V27" s="54">
        <v>0.7</v>
      </c>
      <c r="W27" s="54">
        <v>0.71</v>
      </c>
      <c r="X27" s="54">
        <v>0.71</v>
      </c>
      <c r="Y27" s="54"/>
      <c r="Z27" s="54"/>
      <c r="AA27" s="54"/>
      <c r="AB27" s="54"/>
      <c r="AC27" s="54"/>
      <c r="AD27" s="54"/>
      <c r="AE27" s="62">
        <f t="shared" si="2"/>
        <v>0</v>
      </c>
    </row>
    <row r="28" spans="5:31">
      <c r="E28" s="44" t="s">
        <v>671</v>
      </c>
      <c r="F28" s="55">
        <v>0</v>
      </c>
      <c r="G28" s="56">
        <v>0</v>
      </c>
      <c r="H28" s="55">
        <v>0</v>
      </c>
      <c r="I28" s="55">
        <v>0</v>
      </c>
      <c r="J28" s="56">
        <v>0</v>
      </c>
      <c r="K28" s="56">
        <v>0</v>
      </c>
      <c r="L28" s="92">
        <v>0</v>
      </c>
      <c r="M28" s="92">
        <v>0</v>
      </c>
      <c r="N28" s="56">
        <v>0</v>
      </c>
      <c r="O28" s="56">
        <v>0</v>
      </c>
      <c r="P28" s="56">
        <v>0</v>
      </c>
      <c r="Q28" s="56">
        <v>0.12</v>
      </c>
      <c r="R28" s="56">
        <v>0.12</v>
      </c>
      <c r="S28" s="56">
        <v>0.12</v>
      </c>
      <c r="T28" s="56">
        <v>0.27</v>
      </c>
      <c r="U28" s="56">
        <v>0.27</v>
      </c>
      <c r="V28" s="56">
        <v>0.27</v>
      </c>
      <c r="W28" s="56">
        <v>0.55000000000000004</v>
      </c>
      <c r="X28" s="56">
        <v>0.55000000000000004</v>
      </c>
      <c r="Y28" s="56"/>
      <c r="Z28" s="56"/>
      <c r="AA28" s="56"/>
      <c r="AB28" s="56"/>
      <c r="AC28" s="56"/>
      <c r="AD28" s="56"/>
      <c r="AE28" s="62">
        <f t="shared" si="2"/>
        <v>0</v>
      </c>
    </row>
    <row r="29" spans="5:31">
      <c r="E29" s="45" t="s">
        <v>666</v>
      </c>
      <c r="F29" s="53">
        <v>0</v>
      </c>
      <c r="G29" s="54">
        <v>0</v>
      </c>
      <c r="H29" s="53">
        <v>0</v>
      </c>
      <c r="I29" s="53">
        <v>0</v>
      </c>
      <c r="J29" s="54">
        <v>0</v>
      </c>
      <c r="K29" s="54">
        <v>0</v>
      </c>
      <c r="L29" s="91">
        <v>0</v>
      </c>
      <c r="M29" s="91">
        <v>0</v>
      </c>
      <c r="N29" s="54">
        <v>0</v>
      </c>
      <c r="O29" s="54">
        <v>0</v>
      </c>
      <c r="P29" s="54">
        <v>0</v>
      </c>
      <c r="Q29" s="54">
        <v>0</v>
      </c>
      <c r="R29" s="54">
        <v>0.12</v>
      </c>
      <c r="S29" s="54">
        <v>0.12</v>
      </c>
      <c r="T29" s="54">
        <v>0.12</v>
      </c>
      <c r="U29" s="54">
        <v>0.12</v>
      </c>
      <c r="V29" s="54">
        <v>0.12</v>
      </c>
      <c r="W29" s="54">
        <v>0.12</v>
      </c>
      <c r="X29" s="54">
        <v>0.12</v>
      </c>
      <c r="Y29" s="54"/>
      <c r="Z29" s="54"/>
      <c r="AA29" s="54"/>
      <c r="AB29" s="54"/>
      <c r="AC29" s="54"/>
      <c r="AD29" s="54"/>
      <c r="AE29" s="62">
        <f t="shared" si="2"/>
        <v>0</v>
      </c>
    </row>
    <row r="31" spans="5:31">
      <c r="E31" t="s">
        <v>672</v>
      </c>
    </row>
    <row r="32" spans="5:31">
      <c r="E32" t="s">
        <v>673</v>
      </c>
      <c r="F32" s="68"/>
      <c r="G32" s="68"/>
      <c r="H32" s="68"/>
      <c r="I32" s="68"/>
      <c r="J32" s="68"/>
    </row>
    <row r="81" spans="5:15" hidden="1">
      <c r="E81" s="27" t="s">
        <v>659</v>
      </c>
      <c r="F81" s="28">
        <v>44799</v>
      </c>
      <c r="G81" s="28">
        <v>44806</v>
      </c>
      <c r="H81" s="28">
        <v>44813</v>
      </c>
      <c r="I81" s="28">
        <v>44820</v>
      </c>
      <c r="J81" s="28">
        <v>44827</v>
      </c>
      <c r="K81" s="28">
        <v>44834</v>
      </c>
      <c r="L81" s="28">
        <v>44841</v>
      </c>
      <c r="M81" s="28">
        <v>44848</v>
      </c>
      <c r="N81" s="28">
        <v>44855</v>
      </c>
      <c r="O81" s="28">
        <v>44862</v>
      </c>
    </row>
    <row r="82" spans="5:15" hidden="1">
      <c r="E82" s="41" t="s">
        <v>15</v>
      </c>
      <c r="F82" s="22">
        <v>59</v>
      </c>
      <c r="G82" s="33">
        <v>59</v>
      </c>
      <c r="H82" s="33">
        <v>82</v>
      </c>
      <c r="I82" s="1"/>
      <c r="J82" s="1"/>
      <c r="K82" s="1"/>
      <c r="L82" s="1"/>
      <c r="M82" s="1"/>
      <c r="N82" s="1"/>
      <c r="O82" s="1"/>
    </row>
    <row r="83" spans="5:15" hidden="1">
      <c r="E83" s="41" t="s">
        <v>1</v>
      </c>
      <c r="F83" s="22">
        <v>0</v>
      </c>
      <c r="G83" s="33">
        <v>0</v>
      </c>
      <c r="H83" s="33">
        <v>0</v>
      </c>
      <c r="I83" s="1"/>
      <c r="J83" s="1"/>
      <c r="K83" s="1"/>
      <c r="L83" s="1"/>
      <c r="M83" s="1"/>
      <c r="N83" s="1"/>
      <c r="O83" s="1"/>
    </row>
    <row r="84" spans="5:15" hidden="1">
      <c r="E84" s="41" t="s">
        <v>17</v>
      </c>
      <c r="F84" s="22">
        <v>59</v>
      </c>
      <c r="G84" s="33">
        <v>59</v>
      </c>
      <c r="H84" s="33">
        <v>59</v>
      </c>
      <c r="I84" s="1"/>
      <c r="J84" s="1"/>
      <c r="K84" s="1"/>
      <c r="L84" s="1"/>
      <c r="M84" s="1"/>
      <c r="N84" s="1"/>
      <c r="O84" s="1"/>
    </row>
    <row r="85" spans="5:15" hidden="1">
      <c r="E85" s="41" t="s">
        <v>18</v>
      </c>
      <c r="F85" s="22">
        <v>69</v>
      </c>
      <c r="G85" s="33">
        <v>74</v>
      </c>
      <c r="H85" s="33">
        <v>75</v>
      </c>
      <c r="I85" s="1"/>
      <c r="J85" s="1"/>
      <c r="K85" s="1"/>
      <c r="L85" s="1"/>
      <c r="M85" s="1"/>
      <c r="N85" s="1"/>
      <c r="O85" s="1"/>
    </row>
    <row r="86" spans="5:15" hidden="1">
      <c r="E86" s="41" t="s">
        <v>662</v>
      </c>
      <c r="F86" s="22">
        <v>24</v>
      </c>
      <c r="G86" s="33">
        <v>31</v>
      </c>
      <c r="H86" s="33">
        <v>53</v>
      </c>
      <c r="I86" s="1"/>
      <c r="J86" s="1"/>
      <c r="K86" s="1"/>
      <c r="L86" s="1"/>
      <c r="M86" s="1"/>
      <c r="N86" s="1"/>
      <c r="O86" s="1"/>
    </row>
    <row r="87" spans="5:15" hidden="1">
      <c r="E87" s="41" t="s">
        <v>663</v>
      </c>
      <c r="F87" s="20">
        <v>15</v>
      </c>
      <c r="G87" s="20">
        <v>9</v>
      </c>
      <c r="H87" s="20">
        <v>9</v>
      </c>
      <c r="I87" s="20"/>
      <c r="J87" s="20"/>
      <c r="K87" s="20"/>
      <c r="L87" s="1"/>
      <c r="M87" s="1"/>
      <c r="N87" s="1"/>
      <c r="O87" s="1"/>
    </row>
    <row r="88" spans="5:15" hidden="1">
      <c r="E88" s="41" t="s">
        <v>664</v>
      </c>
      <c r="F88" s="20">
        <v>23</v>
      </c>
      <c r="G88" s="20">
        <v>18</v>
      </c>
      <c r="H88" s="20">
        <v>18</v>
      </c>
      <c r="I88" s="20"/>
      <c r="J88" s="20"/>
      <c r="K88" s="20"/>
      <c r="L88" s="1"/>
      <c r="M88" s="1"/>
      <c r="N88" s="1"/>
      <c r="O88" s="1"/>
    </row>
    <row r="89" spans="5:15" ht="15" hidden="1" thickBot="1">
      <c r="E89" s="42" t="s">
        <v>669</v>
      </c>
      <c r="F89" s="25">
        <v>13</v>
      </c>
      <c r="G89" s="34">
        <v>17</v>
      </c>
      <c r="H89" s="34">
        <v>0</v>
      </c>
      <c r="I89" s="24"/>
      <c r="J89" s="24"/>
      <c r="K89" s="24"/>
      <c r="L89" s="24"/>
      <c r="M89" s="24"/>
      <c r="N89" s="24"/>
      <c r="O89" s="24"/>
    </row>
    <row r="90" spans="5:15" hidden="1">
      <c r="E90" s="43" t="s">
        <v>20</v>
      </c>
      <c r="F90" s="36">
        <v>0</v>
      </c>
      <c r="G90" s="37">
        <v>0</v>
      </c>
      <c r="H90" s="37">
        <v>0</v>
      </c>
      <c r="I90" s="35"/>
      <c r="J90" s="35"/>
      <c r="K90" s="35"/>
      <c r="L90" s="35"/>
      <c r="M90" s="35"/>
      <c r="N90" s="35"/>
      <c r="O90" s="35"/>
    </row>
    <row r="91" spans="5:15" hidden="1">
      <c r="E91" s="44" t="s">
        <v>21</v>
      </c>
      <c r="F91" s="39">
        <v>0</v>
      </c>
      <c r="G91" s="40">
        <v>0</v>
      </c>
      <c r="H91" s="40">
        <v>0</v>
      </c>
      <c r="I91" s="38"/>
      <c r="J91" s="38"/>
      <c r="K91" s="38"/>
      <c r="L91" s="38"/>
      <c r="M91" s="38"/>
      <c r="N91" s="38"/>
      <c r="O91" s="38"/>
    </row>
    <row r="92" spans="5:15" hidden="1">
      <c r="E92" s="45" t="s">
        <v>666</v>
      </c>
      <c r="F92" s="36">
        <v>0</v>
      </c>
      <c r="G92" s="37">
        <v>0</v>
      </c>
      <c r="H92" s="37">
        <v>0</v>
      </c>
      <c r="I92" s="35"/>
      <c r="J92" s="35"/>
      <c r="K92" s="35"/>
      <c r="L92" s="35"/>
      <c r="M92" s="35"/>
      <c r="N92" s="35"/>
      <c r="O92" s="35"/>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FCC12-E0E8-44E3-AF7F-EAEF971DB7FD}">
  <sheetPr>
    <tabColor theme="5" tint="0.39997558519241921"/>
  </sheetPr>
  <dimension ref="A1:X32"/>
  <sheetViews>
    <sheetView showGridLines="0" zoomScale="80" zoomScaleNormal="80" workbookViewId="0">
      <selection activeCell="U33" sqref="U33"/>
    </sheetView>
  </sheetViews>
  <sheetFormatPr defaultRowHeight="14.45"/>
  <cols>
    <col min="1" max="1" width="43.28515625" customWidth="1"/>
    <col min="4" max="4" width="8.42578125" customWidth="1"/>
    <col min="5" max="5" width="36.5703125" customWidth="1"/>
    <col min="6" max="6" width="12" bestFit="1" customWidth="1"/>
    <col min="10" max="10" width="10.5703125" customWidth="1"/>
    <col min="11" max="11" width="8" customWidth="1"/>
    <col min="12" max="12" width="7.5703125" customWidth="1"/>
    <col min="18" max="19" width="9.140625" bestFit="1" customWidth="1"/>
    <col min="20" max="22" width="9.140625" customWidth="1"/>
    <col min="25" max="25" width="11.42578125" customWidth="1"/>
  </cols>
  <sheetData>
    <row r="1" spans="1:3">
      <c r="A1" s="16" t="s">
        <v>658</v>
      </c>
    </row>
    <row r="2" spans="1:3">
      <c r="A2" s="16"/>
    </row>
    <row r="3" spans="1:3">
      <c r="A3" s="27" t="s">
        <v>674</v>
      </c>
      <c r="B3" s="28" t="s">
        <v>660</v>
      </c>
      <c r="C3" s="48" t="s">
        <v>661</v>
      </c>
    </row>
    <row r="4" spans="1:3">
      <c r="A4" s="1" t="s">
        <v>15</v>
      </c>
      <c r="B4" s="22">
        <f>COUNTIFS('Testing Tracker'!J:J,"Testing Passed",'Testing Tracker'!B:B,"R5")</f>
        <v>53</v>
      </c>
      <c r="C4" s="49">
        <f>ROUND(SUM(B4/B$16),2)</f>
        <v>0.98</v>
      </c>
    </row>
    <row r="5" spans="1:3">
      <c r="A5" s="1" t="s">
        <v>1</v>
      </c>
      <c r="B5" s="22">
        <f>COUNTIFS('Testing Tracker'!K:K,"Testing Passed",'Testing Tracker'!B:B,"R5")</f>
        <v>53</v>
      </c>
      <c r="C5" s="49">
        <f t="shared" ref="C5:C8" si="0">ROUND(SUM(B5/B$16),2)</f>
        <v>0.98</v>
      </c>
    </row>
    <row r="6" spans="1:3">
      <c r="A6" s="1" t="s">
        <v>17</v>
      </c>
      <c r="B6" s="22">
        <f>COUNTIFS('Testing Tracker'!L:L,"Testing Passed",'Testing Tracker'!B:B,"R5")</f>
        <v>53</v>
      </c>
      <c r="C6" s="49">
        <f t="shared" si="0"/>
        <v>0.98</v>
      </c>
    </row>
    <row r="7" spans="1:3">
      <c r="A7" s="1" t="s">
        <v>18</v>
      </c>
      <c r="B7" s="22">
        <f>COUNTIFS('Testing Tracker'!M:M,"Testing Passed",'Testing Tracker'!B:B,"R5")</f>
        <v>53</v>
      </c>
      <c r="C7" s="49">
        <f t="shared" si="0"/>
        <v>0.98</v>
      </c>
    </row>
    <row r="8" spans="1:3">
      <c r="A8" s="1" t="s">
        <v>662</v>
      </c>
      <c r="B8" s="22">
        <f>COUNTIFS('Testing Tracker'!N:N,"Testing Passed",'Testing Tracker'!B:B,"R5")</f>
        <v>53</v>
      </c>
      <c r="C8" s="49">
        <f t="shared" si="0"/>
        <v>0.98</v>
      </c>
    </row>
    <row r="9" spans="1:3">
      <c r="A9" s="1" t="s">
        <v>663</v>
      </c>
      <c r="B9" s="20">
        <v>3</v>
      </c>
      <c r="C9" s="58">
        <f>SUM(B9)</f>
        <v>3</v>
      </c>
    </row>
    <row r="10" spans="1:3">
      <c r="A10" s="1" t="s">
        <v>664</v>
      </c>
      <c r="B10" s="75">
        <v>0</v>
      </c>
      <c r="C10" s="58">
        <f>SUM(B10)</f>
        <v>0</v>
      </c>
    </row>
    <row r="11" spans="1:3" ht="15" thickBot="1">
      <c r="A11" s="73" t="s">
        <v>665</v>
      </c>
      <c r="B11" s="77">
        <f>COUNTIFS('Testing Tracker'!J:J,"Testing Passed",'Testing Tracker'!L:L,"Testing Passed",'Testing Tracker'!M:M,"Testing Passed",'Testing Tracker'!N:N,"Testing Passed",'Testing Tracker'!K:K,"Testing Passed",'Testing Tracker'!B:B,"R5")</f>
        <v>53</v>
      </c>
      <c r="C11" s="74">
        <f t="shared" ref="C11:C14" si="1">ROUND(SUM(B11/B$16),2)</f>
        <v>0.98</v>
      </c>
    </row>
    <row r="12" spans="1:3">
      <c r="A12" s="29" t="s">
        <v>20</v>
      </c>
      <c r="B12" s="76">
        <v>0</v>
      </c>
      <c r="C12" s="71">
        <f t="shared" si="1"/>
        <v>0</v>
      </c>
    </row>
    <row r="13" spans="1:3">
      <c r="A13" s="1" t="s">
        <v>21</v>
      </c>
      <c r="B13" s="22">
        <v>0</v>
      </c>
      <c r="C13" s="49">
        <f t="shared" si="1"/>
        <v>0</v>
      </c>
    </row>
    <row r="14" spans="1:3">
      <c r="A14" s="26" t="s">
        <v>666</v>
      </c>
      <c r="B14" s="23">
        <v>0</v>
      </c>
      <c r="C14" s="49">
        <f t="shared" si="1"/>
        <v>0</v>
      </c>
    </row>
    <row r="15" spans="1:3">
      <c r="A15" s="21"/>
    </row>
    <row r="16" spans="1:3">
      <c r="A16" s="16" t="s">
        <v>667</v>
      </c>
      <c r="B16" s="17">
        <v>54</v>
      </c>
    </row>
    <row r="18" spans="5:24">
      <c r="E18" s="27" t="s">
        <v>674</v>
      </c>
      <c r="F18" s="28">
        <v>44855</v>
      </c>
      <c r="G18" s="28">
        <v>44862</v>
      </c>
      <c r="H18" s="28">
        <v>44869</v>
      </c>
      <c r="I18" s="28">
        <v>44876</v>
      </c>
      <c r="J18" s="28">
        <v>44883</v>
      </c>
      <c r="K18" s="28">
        <v>44890</v>
      </c>
      <c r="L18" s="28">
        <v>44897</v>
      </c>
      <c r="M18" s="28">
        <v>44904</v>
      </c>
      <c r="N18" s="28">
        <v>44911</v>
      </c>
      <c r="O18" s="28">
        <v>44918</v>
      </c>
      <c r="P18" s="28">
        <v>44925</v>
      </c>
      <c r="Q18" s="28">
        <v>44932</v>
      </c>
      <c r="R18" s="28">
        <v>44939</v>
      </c>
      <c r="S18" s="28">
        <v>44946</v>
      </c>
      <c r="T18" s="28">
        <v>44953</v>
      </c>
      <c r="U18" s="28">
        <v>44960</v>
      </c>
      <c r="V18" s="28">
        <v>44967</v>
      </c>
      <c r="W18" s="28">
        <v>44974</v>
      </c>
      <c r="X18" s="28" t="s">
        <v>668</v>
      </c>
    </row>
    <row r="19" spans="5:24">
      <c r="E19" s="41" t="s">
        <v>15</v>
      </c>
      <c r="F19" s="49">
        <v>0.54</v>
      </c>
      <c r="G19" s="51">
        <v>0.54</v>
      </c>
      <c r="H19" s="49">
        <v>0.54</v>
      </c>
      <c r="I19" s="64">
        <v>0.43</v>
      </c>
      <c r="J19" s="65">
        <v>0.43</v>
      </c>
      <c r="K19" s="51">
        <v>0.43</v>
      </c>
      <c r="L19" s="51">
        <v>0.43</v>
      </c>
      <c r="M19" s="51">
        <v>0.61</v>
      </c>
      <c r="N19" s="51">
        <v>0.61</v>
      </c>
      <c r="O19" s="51">
        <v>0.61</v>
      </c>
      <c r="P19" s="51">
        <v>0.61</v>
      </c>
      <c r="Q19" s="51"/>
      <c r="R19" s="51"/>
      <c r="S19" s="63"/>
      <c r="T19" s="63"/>
      <c r="U19" s="63"/>
      <c r="V19" s="63"/>
      <c r="W19" s="63"/>
      <c r="X19" s="62">
        <f>SUM(P19-O19)</f>
        <v>0</v>
      </c>
    </row>
    <row r="20" spans="5:24">
      <c r="E20" s="41" t="s">
        <v>1</v>
      </c>
      <c r="F20" s="49">
        <v>0.54</v>
      </c>
      <c r="G20" s="51">
        <v>0.54</v>
      </c>
      <c r="H20" s="49">
        <v>0.54</v>
      </c>
      <c r="I20" s="64">
        <v>0.43</v>
      </c>
      <c r="J20" s="65">
        <v>0.43</v>
      </c>
      <c r="K20" s="51">
        <v>0.43</v>
      </c>
      <c r="L20" s="51">
        <v>0.43</v>
      </c>
      <c r="M20" s="51">
        <v>0.61</v>
      </c>
      <c r="N20" s="51">
        <v>0.61</v>
      </c>
      <c r="O20" s="51">
        <v>0.61</v>
      </c>
      <c r="P20" s="51">
        <v>0.61</v>
      </c>
      <c r="Q20" s="51"/>
      <c r="R20" s="51"/>
      <c r="S20" s="63"/>
      <c r="T20" s="63"/>
      <c r="U20" s="63"/>
      <c r="V20" s="63"/>
      <c r="W20" s="63"/>
      <c r="X20" s="62">
        <f t="shared" ref="X20:X29" si="2">SUM(P20-O20)</f>
        <v>0</v>
      </c>
    </row>
    <row r="21" spans="5:24">
      <c r="E21" s="41" t="s">
        <v>17</v>
      </c>
      <c r="F21" s="49">
        <v>0.54</v>
      </c>
      <c r="G21" s="51">
        <v>0.54</v>
      </c>
      <c r="H21" s="49">
        <v>0.54</v>
      </c>
      <c r="I21" s="64">
        <v>0.43</v>
      </c>
      <c r="J21" s="65">
        <v>0.43</v>
      </c>
      <c r="K21" s="51">
        <v>0.43</v>
      </c>
      <c r="L21" s="51">
        <v>0.43</v>
      </c>
      <c r="M21" s="51">
        <v>0.61</v>
      </c>
      <c r="N21" s="51">
        <v>0.61</v>
      </c>
      <c r="O21" s="51">
        <v>0.61</v>
      </c>
      <c r="P21" s="51">
        <v>0.61</v>
      </c>
      <c r="Q21" s="51"/>
      <c r="R21" s="51"/>
      <c r="S21" s="63"/>
      <c r="T21" s="63"/>
      <c r="U21" s="63"/>
      <c r="V21" s="63"/>
      <c r="W21" s="63"/>
      <c r="X21" s="62">
        <f t="shared" si="2"/>
        <v>0</v>
      </c>
    </row>
    <row r="22" spans="5:24">
      <c r="E22" s="41" t="s">
        <v>18</v>
      </c>
      <c r="F22" s="49">
        <v>0</v>
      </c>
      <c r="G22" s="51">
        <v>0.31</v>
      </c>
      <c r="H22" s="49">
        <v>0.39</v>
      </c>
      <c r="I22" s="64">
        <v>0.3</v>
      </c>
      <c r="J22" s="65">
        <v>0.43</v>
      </c>
      <c r="K22" s="51">
        <v>0.43</v>
      </c>
      <c r="L22" s="51">
        <v>0.43</v>
      </c>
      <c r="M22" s="51">
        <v>0.54</v>
      </c>
      <c r="N22" s="51">
        <v>0.54</v>
      </c>
      <c r="O22" s="51">
        <v>0.54</v>
      </c>
      <c r="P22" s="51">
        <v>0.54</v>
      </c>
      <c r="Q22" s="51"/>
      <c r="R22" s="51"/>
      <c r="S22" s="63"/>
      <c r="T22" s="63"/>
      <c r="U22" s="63"/>
      <c r="V22" s="63"/>
      <c r="W22" s="63"/>
      <c r="X22" s="62">
        <f t="shared" si="2"/>
        <v>0</v>
      </c>
    </row>
    <row r="23" spans="5:24">
      <c r="E23" s="41" t="s">
        <v>662</v>
      </c>
      <c r="F23" s="49">
        <v>0</v>
      </c>
      <c r="G23" s="51">
        <v>0.31</v>
      </c>
      <c r="H23" s="49">
        <v>0.39</v>
      </c>
      <c r="I23" s="64">
        <v>0.3</v>
      </c>
      <c r="J23" s="65">
        <v>0.43</v>
      </c>
      <c r="K23" s="51">
        <v>0.43</v>
      </c>
      <c r="L23" s="51">
        <v>0.43</v>
      </c>
      <c r="M23" s="51">
        <v>0.54</v>
      </c>
      <c r="N23" s="51">
        <v>0.54</v>
      </c>
      <c r="O23" s="51">
        <v>0.54</v>
      </c>
      <c r="P23" s="51">
        <v>0.54</v>
      </c>
      <c r="Q23" s="51"/>
      <c r="R23" s="51"/>
      <c r="S23" s="63"/>
      <c r="T23" s="63"/>
      <c r="U23" s="63"/>
      <c r="V23" s="63"/>
      <c r="W23" s="63"/>
      <c r="X23" s="62">
        <f t="shared" si="2"/>
        <v>0</v>
      </c>
    </row>
    <row r="24" spans="5:24">
      <c r="E24" s="41" t="s">
        <v>663</v>
      </c>
      <c r="F24" s="57">
        <v>0</v>
      </c>
      <c r="G24" s="57">
        <v>4</v>
      </c>
      <c r="H24" s="57">
        <v>3</v>
      </c>
      <c r="I24" s="66">
        <v>3</v>
      </c>
      <c r="J24" s="20">
        <v>3</v>
      </c>
      <c r="K24" s="20">
        <v>3</v>
      </c>
      <c r="L24" s="20">
        <v>3</v>
      </c>
      <c r="M24" s="20">
        <v>3</v>
      </c>
      <c r="N24" s="20">
        <v>3</v>
      </c>
      <c r="O24" s="20">
        <v>3</v>
      </c>
      <c r="P24" s="20">
        <v>3</v>
      </c>
      <c r="Q24" s="20"/>
      <c r="R24" s="20"/>
      <c r="S24" s="1"/>
      <c r="T24" s="1"/>
      <c r="U24" s="1"/>
      <c r="V24" s="1"/>
      <c r="W24" s="1"/>
      <c r="X24" s="62">
        <f t="shared" si="2"/>
        <v>0</v>
      </c>
    </row>
    <row r="25" spans="5:24">
      <c r="E25" s="41" t="s">
        <v>664</v>
      </c>
      <c r="F25" s="57">
        <v>0</v>
      </c>
      <c r="G25" s="57">
        <v>2</v>
      </c>
      <c r="H25" s="57">
        <v>0</v>
      </c>
      <c r="I25" s="66">
        <v>0</v>
      </c>
      <c r="J25" s="20">
        <v>0</v>
      </c>
      <c r="K25" s="20">
        <v>0</v>
      </c>
      <c r="L25" s="20">
        <v>0</v>
      </c>
      <c r="M25" s="20">
        <v>0</v>
      </c>
      <c r="N25" s="20">
        <v>0</v>
      </c>
      <c r="O25" s="20">
        <v>0</v>
      </c>
      <c r="P25" s="20">
        <v>0</v>
      </c>
      <c r="Q25" s="20"/>
      <c r="R25" s="20"/>
      <c r="S25" s="1"/>
      <c r="T25" s="1"/>
      <c r="U25" s="1"/>
      <c r="V25" s="1"/>
      <c r="W25" s="1"/>
      <c r="X25" s="62">
        <f t="shared" si="2"/>
        <v>0</v>
      </c>
    </row>
    <row r="26" spans="5:24" ht="15" thickBot="1">
      <c r="E26" s="42" t="s">
        <v>669</v>
      </c>
      <c r="F26" s="50">
        <v>0</v>
      </c>
      <c r="G26" s="52">
        <v>0.31</v>
      </c>
      <c r="H26" s="50">
        <v>0.39</v>
      </c>
      <c r="I26" s="50">
        <v>0.3</v>
      </c>
      <c r="J26" s="52">
        <v>0.43</v>
      </c>
      <c r="K26" s="52">
        <v>0.43</v>
      </c>
      <c r="L26" s="52">
        <v>0.43</v>
      </c>
      <c r="M26" s="52">
        <v>0.54</v>
      </c>
      <c r="N26" s="52">
        <v>0.54</v>
      </c>
      <c r="O26" s="52">
        <v>0.54</v>
      </c>
      <c r="P26" s="52">
        <v>0.54</v>
      </c>
      <c r="Q26" s="52"/>
      <c r="R26" s="52"/>
      <c r="S26" s="69"/>
      <c r="T26" s="69"/>
      <c r="U26" s="69"/>
      <c r="V26" s="69"/>
      <c r="W26" s="69"/>
      <c r="X26" s="62">
        <f t="shared" si="2"/>
        <v>0</v>
      </c>
    </row>
    <row r="27" spans="5:24">
      <c r="E27" s="43" t="s">
        <v>670</v>
      </c>
      <c r="F27" s="53">
        <v>0</v>
      </c>
      <c r="G27" s="54">
        <v>0</v>
      </c>
      <c r="H27" s="53">
        <v>0</v>
      </c>
      <c r="I27" s="53">
        <v>0</v>
      </c>
      <c r="J27" s="54">
        <v>0</v>
      </c>
      <c r="K27" s="54">
        <v>0</v>
      </c>
      <c r="L27" s="54">
        <v>0</v>
      </c>
      <c r="M27" s="54">
        <v>0</v>
      </c>
      <c r="N27" s="54">
        <v>0</v>
      </c>
      <c r="O27" s="54">
        <v>0</v>
      </c>
      <c r="P27" s="54">
        <v>0</v>
      </c>
      <c r="Q27" s="54"/>
      <c r="R27" s="54"/>
      <c r="S27" s="78"/>
      <c r="T27" s="78"/>
      <c r="U27" s="35"/>
      <c r="V27" s="35"/>
      <c r="W27" s="35"/>
      <c r="X27" s="62">
        <f t="shared" si="2"/>
        <v>0</v>
      </c>
    </row>
    <row r="28" spans="5:24">
      <c r="E28" s="44" t="s">
        <v>671</v>
      </c>
      <c r="F28" s="55">
        <v>0</v>
      </c>
      <c r="G28" s="56">
        <v>0</v>
      </c>
      <c r="H28" s="55">
        <v>0</v>
      </c>
      <c r="I28" s="55">
        <v>0</v>
      </c>
      <c r="J28" s="56">
        <v>0</v>
      </c>
      <c r="K28" s="56">
        <v>0</v>
      </c>
      <c r="L28" s="56">
        <v>0</v>
      </c>
      <c r="M28" s="56">
        <v>0</v>
      </c>
      <c r="N28" s="56">
        <v>0</v>
      </c>
      <c r="O28" s="56">
        <v>0</v>
      </c>
      <c r="P28" s="56">
        <v>0</v>
      </c>
      <c r="Q28" s="56"/>
      <c r="R28" s="56"/>
      <c r="S28" s="79"/>
      <c r="T28" s="79"/>
      <c r="U28" s="38"/>
      <c r="V28" s="38"/>
      <c r="W28" s="38"/>
      <c r="X28" s="62">
        <f t="shared" si="2"/>
        <v>0</v>
      </c>
    </row>
    <row r="29" spans="5:24">
      <c r="E29" s="45" t="s">
        <v>666</v>
      </c>
      <c r="F29" s="53">
        <v>0</v>
      </c>
      <c r="G29" s="54">
        <v>0</v>
      </c>
      <c r="H29" s="53">
        <v>0</v>
      </c>
      <c r="I29" s="53">
        <v>0</v>
      </c>
      <c r="J29" s="54">
        <v>0</v>
      </c>
      <c r="K29" s="54">
        <v>0</v>
      </c>
      <c r="L29" s="54">
        <v>0</v>
      </c>
      <c r="M29" s="54">
        <v>0</v>
      </c>
      <c r="N29" s="54">
        <v>0</v>
      </c>
      <c r="O29" s="54">
        <v>0</v>
      </c>
      <c r="P29" s="54">
        <v>0</v>
      </c>
      <c r="Q29" s="54"/>
      <c r="R29" s="54"/>
      <c r="S29" s="78"/>
      <c r="T29" s="78"/>
      <c r="U29" s="35"/>
      <c r="V29" s="35"/>
      <c r="W29" s="35"/>
      <c r="X29" s="62">
        <f t="shared" si="2"/>
        <v>0</v>
      </c>
    </row>
    <row r="31" spans="5:24">
      <c r="E31" t="s">
        <v>675</v>
      </c>
    </row>
    <row r="32" spans="5:24">
      <c r="E32" t="s">
        <v>673</v>
      </c>
      <c r="F32" s="68"/>
      <c r="G32" s="68" t="s">
        <v>673</v>
      </c>
      <c r="H32" s="68"/>
      <c r="I32" s="68"/>
      <c r="J32" s="68"/>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D8D8-BF9E-41F7-BB72-DC8122060CAB}">
  <sheetPr>
    <tabColor theme="5" tint="0.39997558519241921"/>
  </sheetPr>
  <dimension ref="A3:K20"/>
  <sheetViews>
    <sheetView workbookViewId="0">
      <selection activeCell="A4" sqref="A4"/>
    </sheetView>
  </sheetViews>
  <sheetFormatPr defaultRowHeight="14.45"/>
  <cols>
    <col min="1" max="1" width="36.28515625" customWidth="1"/>
    <col min="2" max="11" width="14.5703125" customWidth="1"/>
    <col min="12" max="12" width="4.85546875" bestFit="1" customWidth="1"/>
    <col min="13" max="14" width="12.140625" bestFit="1" customWidth="1"/>
    <col min="15" max="15" width="11.28515625" bestFit="1" customWidth="1"/>
  </cols>
  <sheetData>
    <row r="3" spans="1:11">
      <c r="A3" s="505" t="s">
        <v>676</v>
      </c>
      <c r="B3" s="505"/>
      <c r="C3" s="505"/>
      <c r="D3" s="505"/>
      <c r="E3" s="505"/>
      <c r="F3" s="505"/>
      <c r="G3" s="505"/>
      <c r="H3" s="505"/>
      <c r="I3" s="505"/>
      <c r="J3" s="505"/>
      <c r="K3" s="505"/>
    </row>
    <row r="4" spans="1:11" ht="21" customHeight="1">
      <c r="A4" s="139" t="s">
        <v>677</v>
      </c>
      <c r="B4" s="139" t="s">
        <v>678</v>
      </c>
      <c r="C4" s="22"/>
      <c r="D4" s="22"/>
      <c r="E4" s="22"/>
      <c r="F4" s="22"/>
      <c r="G4" s="22"/>
      <c r="H4" s="22"/>
      <c r="I4" s="22"/>
      <c r="J4" s="22"/>
      <c r="K4" s="22"/>
    </row>
    <row r="5" spans="1:11" ht="21" customHeight="1">
      <c r="A5" s="22"/>
      <c r="B5" s="22" t="s">
        <v>105</v>
      </c>
      <c r="C5" s="22"/>
      <c r="D5" s="22" t="s">
        <v>679</v>
      </c>
      <c r="E5" s="22" t="s">
        <v>111</v>
      </c>
      <c r="F5" s="22"/>
      <c r="G5" s="22" t="s">
        <v>680</v>
      </c>
      <c r="H5" s="22" t="s">
        <v>27</v>
      </c>
      <c r="I5" s="22"/>
      <c r="J5" s="22" t="s">
        <v>681</v>
      </c>
      <c r="K5" s="22" t="s">
        <v>682</v>
      </c>
    </row>
    <row r="6" spans="1:11" ht="38.25" customHeight="1">
      <c r="A6" s="139" t="s">
        <v>683</v>
      </c>
      <c r="B6" s="22" t="s">
        <v>684</v>
      </c>
      <c r="C6" s="22" t="s">
        <v>685</v>
      </c>
      <c r="D6" s="22"/>
      <c r="E6" s="22" t="s">
        <v>684</v>
      </c>
      <c r="F6" s="22" t="s">
        <v>685</v>
      </c>
      <c r="G6" s="22"/>
      <c r="H6" s="22" t="s">
        <v>684</v>
      </c>
      <c r="I6" s="22" t="s">
        <v>685</v>
      </c>
      <c r="J6" s="22"/>
      <c r="K6" s="22"/>
    </row>
    <row r="7" spans="1:11" ht="36" customHeight="1">
      <c r="A7" s="140" t="s">
        <v>686</v>
      </c>
      <c r="B7" s="22"/>
      <c r="C7" s="22"/>
      <c r="D7" s="22"/>
      <c r="E7" s="22"/>
      <c r="F7" s="22">
        <v>23</v>
      </c>
      <c r="G7" s="22">
        <v>23</v>
      </c>
      <c r="H7" s="22"/>
      <c r="I7" s="22">
        <v>12</v>
      </c>
      <c r="J7" s="22">
        <v>12</v>
      </c>
      <c r="K7" s="22">
        <v>35</v>
      </c>
    </row>
    <row r="8" spans="1:11" ht="36" customHeight="1">
      <c r="A8" s="140" t="s">
        <v>687</v>
      </c>
      <c r="B8" s="22">
        <v>5</v>
      </c>
      <c r="C8" s="22">
        <v>4</v>
      </c>
      <c r="D8" s="22">
        <v>9</v>
      </c>
      <c r="E8" s="22"/>
      <c r="F8" s="22"/>
      <c r="G8" s="22"/>
      <c r="H8" s="22">
        <v>7</v>
      </c>
      <c r="I8" s="22">
        <v>2</v>
      </c>
      <c r="J8" s="22">
        <v>9</v>
      </c>
      <c r="K8" s="22">
        <v>18</v>
      </c>
    </row>
    <row r="9" spans="1:11" ht="36" customHeight="1">
      <c r="A9" s="140" t="s">
        <v>688</v>
      </c>
      <c r="B9" s="22"/>
      <c r="C9" s="22">
        <v>9</v>
      </c>
      <c r="D9" s="22">
        <v>9</v>
      </c>
      <c r="E9" s="22">
        <v>9</v>
      </c>
      <c r="F9" s="22"/>
      <c r="G9" s="22">
        <v>9</v>
      </c>
      <c r="H9" s="22">
        <v>27</v>
      </c>
      <c r="I9" s="22">
        <v>4</v>
      </c>
      <c r="J9" s="22">
        <v>31</v>
      </c>
      <c r="K9" s="22">
        <v>49</v>
      </c>
    </row>
    <row r="10" spans="1:11" ht="36" customHeight="1">
      <c r="A10" s="140" t="s">
        <v>30</v>
      </c>
      <c r="B10" s="22"/>
      <c r="C10" s="22"/>
      <c r="D10" s="22"/>
      <c r="E10" s="22">
        <v>10</v>
      </c>
      <c r="F10" s="22"/>
      <c r="G10" s="22">
        <v>10</v>
      </c>
      <c r="H10" s="22"/>
      <c r="I10" s="22"/>
      <c r="J10" s="22"/>
      <c r="K10" s="22">
        <v>10</v>
      </c>
    </row>
    <row r="11" spans="1:11" ht="36" customHeight="1">
      <c r="A11" s="22" t="s">
        <v>682</v>
      </c>
      <c r="B11" s="22">
        <v>5</v>
      </c>
      <c r="C11" s="22">
        <v>13</v>
      </c>
      <c r="D11" s="22">
        <v>18</v>
      </c>
      <c r="E11" s="22">
        <v>19</v>
      </c>
      <c r="F11" s="22">
        <v>23</v>
      </c>
      <c r="G11" s="22">
        <v>42</v>
      </c>
      <c r="H11" s="22">
        <v>34</v>
      </c>
      <c r="I11" s="22">
        <v>18</v>
      </c>
      <c r="J11" s="22">
        <v>52</v>
      </c>
      <c r="K11" s="22">
        <v>112</v>
      </c>
    </row>
    <row r="15" spans="1:11" ht="21">
      <c r="A15" s="504" t="s">
        <v>689</v>
      </c>
      <c r="B15" s="504"/>
      <c r="C15" s="504"/>
      <c r="D15" s="504"/>
      <c r="E15" s="504"/>
      <c r="F15" s="504"/>
    </row>
    <row r="16" spans="1:11">
      <c r="A16" s="139" t="s">
        <v>677</v>
      </c>
      <c r="B16" s="139" t="s">
        <v>678</v>
      </c>
      <c r="C16" s="22"/>
      <c r="D16" s="22"/>
      <c r="E16" s="22"/>
      <c r="F16" s="22"/>
    </row>
    <row r="17" spans="1:6" ht="38.25" customHeight="1">
      <c r="A17" s="22"/>
      <c r="B17" s="22" t="s">
        <v>111</v>
      </c>
      <c r="C17" s="22" t="s">
        <v>680</v>
      </c>
      <c r="D17" s="22" t="s">
        <v>27</v>
      </c>
      <c r="E17" s="22" t="s">
        <v>681</v>
      </c>
      <c r="F17" s="22" t="s">
        <v>682</v>
      </c>
    </row>
    <row r="18" spans="1:6" ht="38.25" customHeight="1">
      <c r="A18" s="139" t="s">
        <v>683</v>
      </c>
      <c r="B18" s="22" t="s">
        <v>685</v>
      </c>
      <c r="C18" s="22"/>
      <c r="D18" s="22" t="s">
        <v>685</v>
      </c>
      <c r="E18" s="22"/>
      <c r="F18" s="22"/>
    </row>
    <row r="19" spans="1:6" ht="38.25" customHeight="1">
      <c r="A19" s="140" t="s">
        <v>686</v>
      </c>
      <c r="B19" s="22">
        <v>1</v>
      </c>
      <c r="C19" s="22">
        <v>1</v>
      </c>
      <c r="D19" s="22">
        <v>12</v>
      </c>
      <c r="E19" s="22">
        <v>12</v>
      </c>
      <c r="F19" s="22">
        <v>13</v>
      </c>
    </row>
    <row r="20" spans="1:6" ht="38.25" customHeight="1">
      <c r="A20" s="22" t="s">
        <v>682</v>
      </c>
      <c r="B20" s="22">
        <v>1</v>
      </c>
      <c r="C20" s="22">
        <v>1</v>
      </c>
      <c r="D20" s="22">
        <v>12</v>
      </c>
      <c r="E20" s="22">
        <v>12</v>
      </c>
      <c r="F20" s="22">
        <v>13</v>
      </c>
    </row>
  </sheetData>
  <mergeCells count="2">
    <mergeCell ref="A15:F15"/>
    <mergeCell ref="A3:K3"/>
  </mergeCell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6C6F1-3467-4E59-9E3C-3E48181F5C31}">
  <sheetPr>
    <tabColor theme="8" tint="0.39997558519241921"/>
  </sheetPr>
  <dimension ref="A1:N87"/>
  <sheetViews>
    <sheetView topLeftCell="E1" zoomScale="80" zoomScaleNormal="80" workbookViewId="0">
      <pane ySplit="2" topLeftCell="A72" activePane="bottomLeft" state="frozen"/>
      <selection pane="bottomLeft" activeCell="M90" sqref="M90"/>
      <selection activeCell="H37" sqref="H37:H45"/>
    </sheetView>
  </sheetViews>
  <sheetFormatPr defaultColWidth="9.140625" defaultRowHeight="15.6"/>
  <cols>
    <col min="1" max="1" width="5.140625" style="95" customWidth="1"/>
    <col min="2" max="2" width="9.140625" style="95" customWidth="1"/>
    <col min="3" max="3" width="29.7109375" style="96" customWidth="1"/>
    <col min="4" max="4" width="13.42578125" style="96" customWidth="1"/>
    <col min="5" max="5" width="16.140625" style="96" customWidth="1"/>
    <col min="6" max="6" width="13.42578125" style="95" customWidth="1"/>
    <col min="7" max="7" width="14.42578125" style="95" customWidth="1"/>
    <col min="8" max="9" width="19.5703125" style="95" customWidth="1"/>
    <col min="10" max="10" width="15.140625" style="95" customWidth="1"/>
    <col min="11" max="11" width="53.5703125" style="95" customWidth="1"/>
    <col min="12" max="12" width="37.42578125" style="95" customWidth="1"/>
    <col min="13" max="13" width="76.140625" style="95" bestFit="1" customWidth="1"/>
    <col min="14" max="14" width="35.140625" style="96" customWidth="1"/>
    <col min="15" max="16384" width="9.140625" style="95"/>
  </cols>
  <sheetData>
    <row r="1" spans="1:14">
      <c r="C1" s="96" t="s">
        <v>673</v>
      </c>
    </row>
    <row r="2" spans="1:14" ht="30.95">
      <c r="A2" s="100" t="s">
        <v>690</v>
      </c>
      <c r="B2" s="101" t="s">
        <v>691</v>
      </c>
      <c r="C2" s="101" t="s">
        <v>692</v>
      </c>
      <c r="D2" s="101" t="s">
        <v>693</v>
      </c>
      <c r="E2" s="101" t="s">
        <v>6</v>
      </c>
      <c r="F2" s="100" t="s">
        <v>694</v>
      </c>
      <c r="G2" s="100" t="s">
        <v>13</v>
      </c>
      <c r="H2" s="100" t="s">
        <v>695</v>
      </c>
      <c r="I2" s="100" t="s">
        <v>696</v>
      </c>
      <c r="J2" s="100" t="s">
        <v>697</v>
      </c>
      <c r="K2" s="101" t="s">
        <v>698</v>
      </c>
      <c r="L2" s="101" t="s">
        <v>699</v>
      </c>
      <c r="M2" s="101" t="s">
        <v>700</v>
      </c>
      <c r="N2" s="101" t="s">
        <v>701</v>
      </c>
    </row>
    <row r="3" spans="1:14" ht="70.5" customHeight="1">
      <c r="A3" s="95">
        <v>1</v>
      </c>
      <c r="B3" s="95" t="s">
        <v>702</v>
      </c>
      <c r="C3" s="95" t="s">
        <v>703</v>
      </c>
      <c r="D3" s="96" t="s">
        <v>704</v>
      </c>
      <c r="E3" s="95" t="s">
        <v>705</v>
      </c>
      <c r="F3" s="97">
        <v>44805</v>
      </c>
      <c r="G3" s="95" t="s">
        <v>706</v>
      </c>
      <c r="H3" s="95" t="s">
        <v>707</v>
      </c>
      <c r="K3" s="96" t="s">
        <v>708</v>
      </c>
      <c r="L3" s="96" t="s">
        <v>709</v>
      </c>
      <c r="M3" s="96"/>
    </row>
    <row r="4" spans="1:14" ht="70.5" customHeight="1">
      <c r="A4" s="95">
        <v>2</v>
      </c>
      <c r="B4" s="95" t="s">
        <v>702</v>
      </c>
      <c r="C4" s="95" t="s">
        <v>703</v>
      </c>
      <c r="D4" s="96" t="s">
        <v>710</v>
      </c>
      <c r="E4" s="95" t="s">
        <v>705</v>
      </c>
      <c r="F4" s="97">
        <v>44805</v>
      </c>
      <c r="G4" s="95" t="s">
        <v>706</v>
      </c>
      <c r="H4" s="95" t="s">
        <v>707</v>
      </c>
      <c r="K4" s="96" t="s">
        <v>711</v>
      </c>
      <c r="L4" s="96" t="s">
        <v>712</v>
      </c>
      <c r="M4" s="96" t="s">
        <v>713</v>
      </c>
    </row>
    <row r="5" spans="1:14" ht="70.5" customHeight="1">
      <c r="A5" s="95">
        <v>3</v>
      </c>
      <c r="B5" s="95" t="s">
        <v>702</v>
      </c>
      <c r="C5" s="95" t="s">
        <v>703</v>
      </c>
      <c r="D5" s="96" t="s">
        <v>710</v>
      </c>
      <c r="E5" s="95" t="s">
        <v>705</v>
      </c>
      <c r="F5" s="97">
        <v>44833</v>
      </c>
      <c r="G5" s="95" t="s">
        <v>706</v>
      </c>
      <c r="H5" s="95" t="s">
        <v>707</v>
      </c>
      <c r="K5" s="96" t="s">
        <v>714</v>
      </c>
      <c r="L5" s="96" t="s">
        <v>715</v>
      </c>
      <c r="M5" s="96" t="s">
        <v>716</v>
      </c>
    </row>
    <row r="6" spans="1:14" ht="70.5" customHeight="1">
      <c r="A6" s="95">
        <v>4</v>
      </c>
      <c r="B6" s="95" t="s">
        <v>702</v>
      </c>
      <c r="C6" s="95" t="s">
        <v>703</v>
      </c>
      <c r="D6" s="96" t="s">
        <v>717</v>
      </c>
      <c r="E6" s="95" t="s">
        <v>705</v>
      </c>
      <c r="F6" s="97">
        <v>44846</v>
      </c>
      <c r="G6" s="95" t="s">
        <v>706</v>
      </c>
      <c r="H6" s="95" t="s">
        <v>718</v>
      </c>
      <c r="K6" s="96" t="s">
        <v>719</v>
      </c>
      <c r="L6" s="96" t="s">
        <v>715</v>
      </c>
      <c r="M6" s="96" t="s">
        <v>720</v>
      </c>
    </row>
    <row r="7" spans="1:14" ht="70.5" customHeight="1">
      <c r="A7" s="95">
        <v>5</v>
      </c>
      <c r="B7" s="95" t="s">
        <v>702</v>
      </c>
      <c r="C7" s="95" t="s">
        <v>703</v>
      </c>
      <c r="D7" s="96" t="s">
        <v>717</v>
      </c>
      <c r="E7" s="95" t="s">
        <v>705</v>
      </c>
      <c r="F7" s="97">
        <v>44848</v>
      </c>
      <c r="G7" s="95" t="s">
        <v>706</v>
      </c>
      <c r="H7" s="95" t="s">
        <v>718</v>
      </c>
      <c r="K7" s="96" t="s">
        <v>721</v>
      </c>
      <c r="L7" s="96" t="s">
        <v>715</v>
      </c>
      <c r="M7" s="96" t="s">
        <v>722</v>
      </c>
    </row>
    <row r="8" spans="1:14" ht="70.5" customHeight="1">
      <c r="A8" s="95">
        <v>6</v>
      </c>
      <c r="B8" s="95" t="s">
        <v>702</v>
      </c>
      <c r="C8" s="95" t="s">
        <v>703</v>
      </c>
      <c r="D8" s="96" t="s">
        <v>717</v>
      </c>
      <c r="E8" s="95" t="s">
        <v>705</v>
      </c>
      <c r="F8" s="97">
        <v>44851</v>
      </c>
      <c r="G8" s="95" t="s">
        <v>706</v>
      </c>
      <c r="H8" s="95" t="s">
        <v>707</v>
      </c>
      <c r="K8" s="96" t="s">
        <v>723</v>
      </c>
      <c r="L8" s="96" t="s">
        <v>715</v>
      </c>
      <c r="M8" s="96" t="s">
        <v>724</v>
      </c>
    </row>
    <row r="9" spans="1:14" ht="70.5" customHeight="1">
      <c r="A9" s="95">
        <v>7</v>
      </c>
      <c r="B9" s="95" t="s">
        <v>702</v>
      </c>
      <c r="C9" s="95" t="s">
        <v>703</v>
      </c>
      <c r="D9" s="96" t="s">
        <v>710</v>
      </c>
      <c r="E9" s="95" t="s">
        <v>705</v>
      </c>
      <c r="F9" s="97">
        <v>44852</v>
      </c>
      <c r="G9" s="95" t="s">
        <v>706</v>
      </c>
      <c r="H9" s="95" t="s">
        <v>707</v>
      </c>
      <c r="K9" s="96" t="s">
        <v>725</v>
      </c>
      <c r="L9" s="96" t="s">
        <v>709</v>
      </c>
      <c r="M9" s="96" t="s">
        <v>726</v>
      </c>
    </row>
    <row r="10" spans="1:14" ht="70.5" customHeight="1">
      <c r="A10" s="95">
        <v>8</v>
      </c>
      <c r="B10" s="95" t="s">
        <v>702</v>
      </c>
      <c r="C10" s="96" t="s">
        <v>727</v>
      </c>
      <c r="D10" s="96" t="s">
        <v>710</v>
      </c>
      <c r="E10" s="96" t="s">
        <v>728</v>
      </c>
      <c r="F10" s="97">
        <v>44855.452476851999</v>
      </c>
      <c r="G10" s="95" t="s">
        <v>729</v>
      </c>
      <c r="H10" s="96" t="s">
        <v>730</v>
      </c>
      <c r="I10" s="96"/>
      <c r="J10" s="96"/>
      <c r="K10" s="96" t="s">
        <v>731</v>
      </c>
      <c r="L10" s="96" t="s">
        <v>732</v>
      </c>
      <c r="M10" s="96" t="s">
        <v>733</v>
      </c>
    </row>
    <row r="11" spans="1:14" ht="70.5" customHeight="1">
      <c r="A11" s="95">
        <v>9</v>
      </c>
      <c r="B11" s="95" t="s">
        <v>702</v>
      </c>
      <c r="C11" s="95" t="s">
        <v>703</v>
      </c>
      <c r="D11" s="96" t="s">
        <v>710</v>
      </c>
      <c r="E11" s="95" t="s">
        <v>705</v>
      </c>
      <c r="F11" s="97">
        <v>44862</v>
      </c>
      <c r="G11" s="95" t="s">
        <v>734</v>
      </c>
      <c r="H11" s="95" t="s">
        <v>735</v>
      </c>
      <c r="J11" s="95">
        <v>599244</v>
      </c>
      <c r="K11" s="96" t="s">
        <v>736</v>
      </c>
      <c r="L11" s="96" t="s">
        <v>737</v>
      </c>
      <c r="M11" s="96" t="s">
        <v>738</v>
      </c>
    </row>
    <row r="12" spans="1:14" ht="70.5" customHeight="1">
      <c r="A12" s="95">
        <v>10</v>
      </c>
      <c r="B12" s="95" t="s">
        <v>702</v>
      </c>
      <c r="C12" s="96" t="s">
        <v>727</v>
      </c>
      <c r="D12" s="96" t="s">
        <v>717</v>
      </c>
      <c r="E12" s="96" t="s">
        <v>705</v>
      </c>
      <c r="F12" s="97">
        <v>44865</v>
      </c>
      <c r="G12" s="95" t="s">
        <v>739</v>
      </c>
      <c r="H12" s="95" t="s">
        <v>735</v>
      </c>
      <c r="J12" s="98">
        <v>600303</v>
      </c>
      <c r="K12" s="96" t="s">
        <v>740</v>
      </c>
      <c r="L12" s="96" t="s">
        <v>741</v>
      </c>
      <c r="M12" s="96" t="s">
        <v>742</v>
      </c>
    </row>
    <row r="13" spans="1:14" ht="70.5" customHeight="1">
      <c r="A13" s="95">
        <v>11</v>
      </c>
      <c r="B13" s="95" t="s">
        <v>702</v>
      </c>
      <c r="C13" s="95" t="s">
        <v>703</v>
      </c>
      <c r="D13" s="96" t="s">
        <v>710</v>
      </c>
      <c r="E13" s="95" t="s">
        <v>705</v>
      </c>
      <c r="F13" s="97">
        <v>44865</v>
      </c>
      <c r="G13" s="95" t="s">
        <v>734</v>
      </c>
      <c r="H13" s="95" t="s">
        <v>735</v>
      </c>
      <c r="J13" s="95">
        <v>599244</v>
      </c>
      <c r="K13" s="96" t="s">
        <v>743</v>
      </c>
      <c r="L13" s="96" t="s">
        <v>744</v>
      </c>
      <c r="M13" s="96" t="s">
        <v>745</v>
      </c>
    </row>
    <row r="14" spans="1:14" ht="80.45" customHeight="1">
      <c r="A14" s="95">
        <v>12</v>
      </c>
      <c r="B14" s="95" t="s">
        <v>702</v>
      </c>
      <c r="C14" s="95" t="s">
        <v>746</v>
      </c>
      <c r="D14" s="96" t="s">
        <v>710</v>
      </c>
      <c r="E14" s="95" t="s">
        <v>705</v>
      </c>
      <c r="F14" s="97">
        <v>44865</v>
      </c>
      <c r="G14" s="95" t="s">
        <v>747</v>
      </c>
      <c r="H14" s="95" t="s">
        <v>735</v>
      </c>
      <c r="J14" s="95">
        <v>600480</v>
      </c>
      <c r="K14" s="96" t="s">
        <v>748</v>
      </c>
      <c r="L14" s="96" t="s">
        <v>744</v>
      </c>
      <c r="M14" s="96" t="s">
        <v>749</v>
      </c>
    </row>
    <row r="15" spans="1:14" ht="70.5" customHeight="1">
      <c r="A15" s="95">
        <v>13</v>
      </c>
      <c r="B15" s="95" t="s">
        <v>702</v>
      </c>
      <c r="C15" s="96" t="s">
        <v>727</v>
      </c>
      <c r="D15" s="96" t="s">
        <v>710</v>
      </c>
      <c r="E15" s="96" t="s">
        <v>705</v>
      </c>
      <c r="F15" s="97">
        <v>44865</v>
      </c>
      <c r="G15" s="96" t="s">
        <v>739</v>
      </c>
      <c r="H15" s="95" t="s">
        <v>735</v>
      </c>
      <c r="J15" s="95">
        <v>600314</v>
      </c>
      <c r="K15" s="96" t="s">
        <v>750</v>
      </c>
      <c r="L15" s="96" t="s">
        <v>741</v>
      </c>
      <c r="M15" s="96" t="s">
        <v>751</v>
      </c>
    </row>
    <row r="16" spans="1:14" ht="70.5" customHeight="1">
      <c r="A16" s="95">
        <v>14</v>
      </c>
      <c r="B16" s="95" t="s">
        <v>702</v>
      </c>
      <c r="C16" s="95" t="s">
        <v>703</v>
      </c>
      <c r="D16" s="96" t="s">
        <v>710</v>
      </c>
      <c r="E16" s="95" t="s">
        <v>705</v>
      </c>
      <c r="F16" s="97">
        <v>44865</v>
      </c>
      <c r="G16" s="95" t="s">
        <v>734</v>
      </c>
      <c r="H16" s="95" t="s">
        <v>735</v>
      </c>
      <c r="J16" s="98">
        <v>600272</v>
      </c>
      <c r="K16" s="99" t="s">
        <v>752</v>
      </c>
      <c r="L16" s="96" t="s">
        <v>737</v>
      </c>
      <c r="M16" s="96" t="s">
        <v>753</v>
      </c>
    </row>
    <row r="17" spans="1:13" ht="70.5" customHeight="1">
      <c r="A17" s="95">
        <v>15</v>
      </c>
      <c r="B17" s="95" t="s">
        <v>702</v>
      </c>
      <c r="C17" s="96" t="s">
        <v>727</v>
      </c>
      <c r="D17" s="96" t="s">
        <v>710</v>
      </c>
      <c r="E17" s="96" t="s">
        <v>754</v>
      </c>
      <c r="F17" s="97">
        <v>44866</v>
      </c>
      <c r="G17" s="95" t="s">
        <v>734</v>
      </c>
      <c r="H17" s="95" t="s">
        <v>687</v>
      </c>
      <c r="J17" s="98">
        <v>601255</v>
      </c>
      <c r="K17" s="96" t="s">
        <v>755</v>
      </c>
      <c r="L17" s="96" t="s">
        <v>737</v>
      </c>
      <c r="M17" s="96" t="s">
        <v>756</v>
      </c>
    </row>
    <row r="18" spans="1:13" ht="70.5" customHeight="1">
      <c r="A18" s="95">
        <v>16</v>
      </c>
      <c r="B18" s="95" t="s">
        <v>702</v>
      </c>
      <c r="C18" s="96" t="s">
        <v>378</v>
      </c>
      <c r="D18" s="96" t="s">
        <v>757</v>
      </c>
      <c r="E18" s="96" t="s">
        <v>728</v>
      </c>
      <c r="F18" s="97">
        <v>44866</v>
      </c>
      <c r="G18" s="95" t="s">
        <v>758</v>
      </c>
      <c r="H18" s="95" t="s">
        <v>735</v>
      </c>
      <c r="J18" s="98">
        <v>601250</v>
      </c>
      <c r="K18" s="96" t="s">
        <v>759</v>
      </c>
      <c r="L18" s="96" t="s">
        <v>737</v>
      </c>
      <c r="M18" s="95" t="s">
        <v>760</v>
      </c>
    </row>
    <row r="19" spans="1:13" ht="70.5" customHeight="1">
      <c r="A19" s="95">
        <v>17</v>
      </c>
      <c r="B19" s="95" t="s">
        <v>702</v>
      </c>
      <c r="C19" s="95" t="s">
        <v>189</v>
      </c>
      <c r="D19" s="96" t="s">
        <v>757</v>
      </c>
      <c r="E19" s="95" t="s">
        <v>728</v>
      </c>
      <c r="F19" s="97">
        <v>44866</v>
      </c>
      <c r="G19" s="95" t="s">
        <v>761</v>
      </c>
      <c r="H19" s="95" t="s">
        <v>735</v>
      </c>
      <c r="J19" s="95" t="s">
        <v>762</v>
      </c>
      <c r="K19" s="96" t="s">
        <v>763</v>
      </c>
      <c r="L19" s="95" t="s">
        <v>764</v>
      </c>
      <c r="M19" s="95" t="s">
        <v>765</v>
      </c>
    </row>
    <row r="20" spans="1:13" ht="70.5" customHeight="1">
      <c r="A20" s="95">
        <v>20</v>
      </c>
      <c r="B20" s="95" t="s">
        <v>702</v>
      </c>
      <c r="C20" s="96" t="s">
        <v>746</v>
      </c>
      <c r="D20" s="96" t="s">
        <v>766</v>
      </c>
      <c r="E20" s="95" t="s">
        <v>705</v>
      </c>
      <c r="F20" s="97">
        <v>44866</v>
      </c>
      <c r="G20" s="95" t="s">
        <v>747</v>
      </c>
      <c r="H20" s="95" t="s">
        <v>735</v>
      </c>
      <c r="J20" s="95" t="s">
        <v>762</v>
      </c>
      <c r="K20" s="95" t="s">
        <v>767</v>
      </c>
      <c r="L20" s="95" t="s">
        <v>764</v>
      </c>
      <c r="M20" s="96" t="s">
        <v>768</v>
      </c>
    </row>
    <row r="21" spans="1:13" ht="70.5" customHeight="1">
      <c r="A21" s="95">
        <v>21</v>
      </c>
      <c r="B21" s="96" t="s">
        <v>702</v>
      </c>
      <c r="C21" s="96" t="s">
        <v>769</v>
      </c>
      <c r="D21" s="96" t="s">
        <v>710</v>
      </c>
      <c r="E21" s="96" t="s">
        <v>770</v>
      </c>
      <c r="F21" s="97">
        <v>44887</v>
      </c>
      <c r="G21" s="95" t="s">
        <v>734</v>
      </c>
      <c r="H21" s="95" t="s">
        <v>735</v>
      </c>
      <c r="J21" s="95">
        <v>612222</v>
      </c>
      <c r="K21" s="96" t="s">
        <v>771</v>
      </c>
      <c r="L21" s="96" t="s">
        <v>772</v>
      </c>
      <c r="M21" s="96" t="s">
        <v>773</v>
      </c>
    </row>
    <row r="22" spans="1:13" ht="70.5" customHeight="1">
      <c r="A22" s="95">
        <v>22</v>
      </c>
      <c r="B22" s="95" t="s">
        <v>702</v>
      </c>
      <c r="C22" s="95" t="s">
        <v>769</v>
      </c>
      <c r="D22" s="96" t="s">
        <v>704</v>
      </c>
      <c r="E22" s="96" t="s">
        <v>770</v>
      </c>
      <c r="F22" s="97">
        <v>44887</v>
      </c>
      <c r="G22" s="95" t="s">
        <v>734</v>
      </c>
      <c r="H22" s="95" t="s">
        <v>735</v>
      </c>
      <c r="J22" s="95">
        <v>612226</v>
      </c>
      <c r="K22" s="96" t="s">
        <v>774</v>
      </c>
      <c r="L22" s="96" t="s">
        <v>737</v>
      </c>
      <c r="M22" s="96" t="s">
        <v>775</v>
      </c>
    </row>
    <row r="23" spans="1:13" ht="70.5" customHeight="1">
      <c r="A23" s="95">
        <v>23</v>
      </c>
      <c r="B23" s="95" t="s">
        <v>702</v>
      </c>
      <c r="C23" s="95" t="s">
        <v>769</v>
      </c>
      <c r="D23" s="96" t="s">
        <v>710</v>
      </c>
      <c r="E23" s="96" t="s">
        <v>770</v>
      </c>
      <c r="F23" s="97">
        <v>44887</v>
      </c>
      <c r="G23" s="95" t="s">
        <v>734</v>
      </c>
      <c r="H23" s="95" t="s">
        <v>735</v>
      </c>
      <c r="J23" s="95">
        <v>612229</v>
      </c>
      <c r="K23" s="96" t="s">
        <v>776</v>
      </c>
      <c r="L23" s="96" t="s">
        <v>737</v>
      </c>
      <c r="M23" s="96" t="s">
        <v>777</v>
      </c>
    </row>
    <row r="24" spans="1:13" ht="70.5" customHeight="1">
      <c r="A24" s="95">
        <v>24</v>
      </c>
      <c r="B24" s="95" t="s">
        <v>702</v>
      </c>
      <c r="C24" s="95" t="s">
        <v>378</v>
      </c>
      <c r="D24" s="96" t="s">
        <v>778</v>
      </c>
      <c r="E24" s="96" t="s">
        <v>770</v>
      </c>
      <c r="F24" s="97">
        <v>44887</v>
      </c>
      <c r="G24" s="95" t="s">
        <v>734</v>
      </c>
      <c r="H24" s="95" t="s">
        <v>735</v>
      </c>
      <c r="J24" s="98">
        <v>612233</v>
      </c>
      <c r="K24" s="96" t="s">
        <v>779</v>
      </c>
      <c r="L24" s="96" t="s">
        <v>737</v>
      </c>
      <c r="M24" s="96" t="s">
        <v>777</v>
      </c>
    </row>
    <row r="25" spans="1:13" ht="70.5" customHeight="1">
      <c r="A25" s="95">
        <v>25</v>
      </c>
      <c r="B25" s="95" t="s">
        <v>702</v>
      </c>
      <c r="C25" s="95" t="s">
        <v>378</v>
      </c>
      <c r="D25" s="96" t="s">
        <v>710</v>
      </c>
      <c r="E25" s="96" t="s">
        <v>780</v>
      </c>
      <c r="F25" s="97">
        <v>44887</v>
      </c>
      <c r="G25" s="95" t="s">
        <v>781</v>
      </c>
      <c r="H25" s="95" t="s">
        <v>735</v>
      </c>
      <c r="J25" s="95" t="s">
        <v>782</v>
      </c>
      <c r="K25" s="96" t="s">
        <v>783</v>
      </c>
      <c r="L25" s="96" t="s">
        <v>784</v>
      </c>
      <c r="M25" s="96" t="s">
        <v>785</v>
      </c>
    </row>
    <row r="26" spans="1:13" ht="70.5" customHeight="1">
      <c r="A26" s="95">
        <v>26</v>
      </c>
      <c r="B26" s="95" t="s">
        <v>702</v>
      </c>
      <c r="C26" s="95" t="s">
        <v>378</v>
      </c>
      <c r="D26" s="96" t="s">
        <v>704</v>
      </c>
      <c r="E26" s="96" t="s">
        <v>770</v>
      </c>
      <c r="F26" s="97">
        <v>44888</v>
      </c>
      <c r="G26" s="95" t="s">
        <v>781</v>
      </c>
      <c r="H26" s="95" t="s">
        <v>786</v>
      </c>
      <c r="J26" s="95" t="s">
        <v>777</v>
      </c>
      <c r="K26" s="96" t="s">
        <v>787</v>
      </c>
      <c r="L26" s="96" t="s">
        <v>709</v>
      </c>
      <c r="M26" s="96" t="s">
        <v>788</v>
      </c>
    </row>
    <row r="27" spans="1:13" ht="70.5" customHeight="1">
      <c r="A27" s="95">
        <v>27</v>
      </c>
      <c r="B27" s="95" t="s">
        <v>702</v>
      </c>
      <c r="C27" s="95" t="s">
        <v>378</v>
      </c>
      <c r="D27" s="96" t="s">
        <v>717</v>
      </c>
      <c r="E27" s="96" t="s">
        <v>770</v>
      </c>
      <c r="F27" s="97">
        <v>44889</v>
      </c>
      <c r="G27" s="96" t="s">
        <v>789</v>
      </c>
      <c r="H27" s="95" t="s">
        <v>790</v>
      </c>
      <c r="J27" s="95">
        <v>613064</v>
      </c>
      <c r="K27" s="96" t="s">
        <v>791</v>
      </c>
      <c r="L27" s="96" t="s">
        <v>737</v>
      </c>
      <c r="M27" s="96" t="s">
        <v>792</v>
      </c>
    </row>
    <row r="28" spans="1:13" ht="70.5" hidden="1" customHeight="1">
      <c r="A28" s="95">
        <v>28</v>
      </c>
      <c r="C28" s="95"/>
      <c r="F28" s="97"/>
      <c r="K28" s="96"/>
      <c r="L28" s="96"/>
      <c r="M28" s="96"/>
    </row>
    <row r="29" spans="1:13" hidden="1">
      <c r="A29" s="95">
        <v>15</v>
      </c>
    </row>
    <row r="30" spans="1:13" ht="30.95">
      <c r="A30" s="95">
        <v>28</v>
      </c>
      <c r="B30" s="96" t="s">
        <v>702</v>
      </c>
      <c r="C30" s="96" t="s">
        <v>793</v>
      </c>
      <c r="E30" s="96" t="s">
        <v>794</v>
      </c>
      <c r="F30" s="97">
        <v>44893</v>
      </c>
      <c r="G30" s="96" t="s">
        <v>789</v>
      </c>
      <c r="H30" s="95" t="s">
        <v>790</v>
      </c>
      <c r="J30" s="95" t="s">
        <v>766</v>
      </c>
      <c r="K30" s="96" t="s">
        <v>795</v>
      </c>
      <c r="L30" s="96" t="s">
        <v>737</v>
      </c>
      <c r="M30" s="96" t="s">
        <v>796</v>
      </c>
    </row>
    <row r="31" spans="1:13" ht="30.95">
      <c r="A31" s="95">
        <v>29</v>
      </c>
      <c r="B31" s="96" t="s">
        <v>702</v>
      </c>
      <c r="C31" s="96" t="s">
        <v>702</v>
      </c>
      <c r="E31" s="96" t="s">
        <v>794</v>
      </c>
      <c r="F31" s="97">
        <v>44893</v>
      </c>
      <c r="G31" s="96" t="s">
        <v>789</v>
      </c>
      <c r="H31" s="95" t="s">
        <v>790</v>
      </c>
      <c r="J31" s="95">
        <v>614054</v>
      </c>
      <c r="K31" s="96" t="s">
        <v>797</v>
      </c>
      <c r="L31" s="96" t="s">
        <v>737</v>
      </c>
      <c r="M31" s="96" t="s">
        <v>788</v>
      </c>
    </row>
    <row r="32" spans="1:13" ht="108.6" hidden="1">
      <c r="A32" s="95">
        <v>30</v>
      </c>
      <c r="C32" s="96" t="s">
        <v>798</v>
      </c>
      <c r="D32" s="96" t="s">
        <v>778</v>
      </c>
      <c r="E32" s="96" t="s">
        <v>770</v>
      </c>
      <c r="F32" s="97">
        <v>44893</v>
      </c>
      <c r="G32" s="96" t="s">
        <v>789</v>
      </c>
      <c r="H32" s="95" t="s">
        <v>735</v>
      </c>
      <c r="J32" s="95" t="s">
        <v>766</v>
      </c>
      <c r="K32" s="118" t="s">
        <v>799</v>
      </c>
      <c r="M32" s="95" t="s">
        <v>800</v>
      </c>
    </row>
    <row r="33" spans="1:13" ht="93">
      <c r="A33" s="95">
        <v>31</v>
      </c>
      <c r="B33" s="95" t="s">
        <v>801</v>
      </c>
      <c r="C33" s="96" t="s">
        <v>378</v>
      </c>
      <c r="D33" s="96" t="s">
        <v>710</v>
      </c>
      <c r="E33" s="96" t="s">
        <v>802</v>
      </c>
      <c r="F33" s="97">
        <v>44897</v>
      </c>
      <c r="G33" s="95" t="s">
        <v>734</v>
      </c>
      <c r="H33" s="95" t="s">
        <v>168</v>
      </c>
      <c r="I33" s="322" t="s">
        <v>166</v>
      </c>
      <c r="J33" s="98">
        <v>615766</v>
      </c>
      <c r="K33" s="96" t="s">
        <v>803</v>
      </c>
      <c r="L33" s="96" t="s">
        <v>737</v>
      </c>
      <c r="M33" s="96" t="s">
        <v>804</v>
      </c>
    </row>
    <row r="34" spans="1:13" ht="30.95">
      <c r="A34" s="95">
        <v>32</v>
      </c>
      <c r="B34" s="95" t="s">
        <v>801</v>
      </c>
      <c r="C34" s="96" t="s">
        <v>378</v>
      </c>
      <c r="D34" s="96" t="s">
        <v>717</v>
      </c>
      <c r="E34" s="96" t="s">
        <v>805</v>
      </c>
      <c r="F34" s="97">
        <v>44897</v>
      </c>
      <c r="G34" s="95" t="s">
        <v>734</v>
      </c>
      <c r="H34" s="95" t="s">
        <v>168</v>
      </c>
      <c r="I34" s="322"/>
      <c r="J34" s="98">
        <v>615769</v>
      </c>
      <c r="K34" s="96" t="s">
        <v>806</v>
      </c>
      <c r="L34" s="96" t="s">
        <v>737</v>
      </c>
      <c r="M34" s="96" t="s">
        <v>807</v>
      </c>
    </row>
    <row r="35" spans="1:13" ht="46.5" hidden="1">
      <c r="A35" s="95">
        <v>33</v>
      </c>
      <c r="C35" s="96" t="s">
        <v>798</v>
      </c>
      <c r="D35" s="96" t="s">
        <v>717</v>
      </c>
      <c r="E35" s="96" t="s">
        <v>805</v>
      </c>
      <c r="F35" s="97">
        <v>44897</v>
      </c>
      <c r="G35" s="96" t="s">
        <v>808</v>
      </c>
      <c r="H35" s="95" t="s">
        <v>168</v>
      </c>
      <c r="J35" s="95" t="s">
        <v>766</v>
      </c>
      <c r="K35" s="96" t="s">
        <v>809</v>
      </c>
      <c r="L35" s="95" t="s">
        <v>810</v>
      </c>
      <c r="M35" s="95" t="s">
        <v>811</v>
      </c>
    </row>
    <row r="36" spans="1:13" ht="62.1" hidden="1">
      <c r="A36" s="95">
        <v>34</v>
      </c>
      <c r="C36" s="96" t="s">
        <v>798</v>
      </c>
      <c r="D36" s="96" t="s">
        <v>717</v>
      </c>
      <c r="E36" s="96" t="s">
        <v>805</v>
      </c>
      <c r="F36" s="97">
        <v>44897</v>
      </c>
      <c r="G36" s="96" t="s">
        <v>808</v>
      </c>
      <c r="H36" s="95" t="s">
        <v>168</v>
      </c>
      <c r="J36" s="95" t="s">
        <v>766</v>
      </c>
      <c r="K36" s="96" t="s">
        <v>812</v>
      </c>
      <c r="L36" s="95" t="s">
        <v>810</v>
      </c>
      <c r="M36" s="95" t="s">
        <v>813</v>
      </c>
    </row>
    <row r="37" spans="1:13" ht="93" hidden="1">
      <c r="A37" s="95">
        <v>35</v>
      </c>
      <c r="C37" s="96" t="s">
        <v>798</v>
      </c>
      <c r="D37" s="96" t="s">
        <v>778</v>
      </c>
      <c r="E37" s="96" t="s">
        <v>805</v>
      </c>
      <c r="F37" s="97">
        <v>44897</v>
      </c>
      <c r="G37" s="96" t="s">
        <v>808</v>
      </c>
      <c r="H37" s="95" t="s">
        <v>168</v>
      </c>
      <c r="J37" s="95" t="s">
        <v>766</v>
      </c>
      <c r="K37" s="96" t="s">
        <v>814</v>
      </c>
      <c r="L37" s="95" t="s">
        <v>810</v>
      </c>
      <c r="M37" s="95" t="s">
        <v>815</v>
      </c>
    </row>
    <row r="38" spans="1:13" ht="123.95" hidden="1">
      <c r="A38" s="95">
        <v>36</v>
      </c>
      <c r="C38" s="96" t="s">
        <v>798</v>
      </c>
      <c r="D38" s="96" t="s">
        <v>778</v>
      </c>
      <c r="E38" s="96" t="s">
        <v>805</v>
      </c>
      <c r="F38" s="97">
        <v>44897</v>
      </c>
      <c r="G38" s="96" t="s">
        <v>808</v>
      </c>
      <c r="H38" s="95" t="s">
        <v>168</v>
      </c>
      <c r="J38" s="95" t="s">
        <v>766</v>
      </c>
      <c r="K38" s="96" t="s">
        <v>816</v>
      </c>
      <c r="L38" s="95" t="s">
        <v>810</v>
      </c>
      <c r="M38" s="95" t="s">
        <v>817</v>
      </c>
    </row>
    <row r="39" spans="1:13" ht="52.5" customHeight="1">
      <c r="A39" s="95">
        <v>37</v>
      </c>
      <c r="B39" s="95" t="s">
        <v>702</v>
      </c>
      <c r="C39" s="96" t="s">
        <v>378</v>
      </c>
      <c r="D39" s="96" t="s">
        <v>710</v>
      </c>
      <c r="F39" s="97">
        <v>44911</v>
      </c>
      <c r="G39" s="96" t="s">
        <v>734</v>
      </c>
      <c r="H39" s="95" t="s">
        <v>818</v>
      </c>
      <c r="J39" s="95">
        <v>624320</v>
      </c>
      <c r="K39" s="96" t="s">
        <v>819</v>
      </c>
      <c r="L39" s="95" t="s">
        <v>810</v>
      </c>
      <c r="M39" s="95" t="s">
        <v>820</v>
      </c>
    </row>
    <row r="40" spans="1:13" ht="52.5" customHeight="1">
      <c r="A40" s="95">
        <v>38</v>
      </c>
      <c r="B40" s="95" t="s">
        <v>702</v>
      </c>
      <c r="C40" s="96" t="s">
        <v>378</v>
      </c>
      <c r="D40" s="96" t="s">
        <v>710</v>
      </c>
      <c r="F40" s="97">
        <v>44911</v>
      </c>
      <c r="G40" s="96" t="s">
        <v>781</v>
      </c>
      <c r="H40" s="95" t="s">
        <v>707</v>
      </c>
      <c r="J40" s="95" t="s">
        <v>821</v>
      </c>
      <c r="K40" s="96" t="s">
        <v>822</v>
      </c>
      <c r="L40" s="95" t="s">
        <v>810</v>
      </c>
      <c r="M40" s="95" t="s">
        <v>823</v>
      </c>
    </row>
    <row r="41" spans="1:13" ht="52.5" customHeight="1">
      <c r="A41" s="95">
        <v>39</v>
      </c>
      <c r="B41" s="95" t="s">
        <v>702</v>
      </c>
      <c r="C41" s="96" t="s">
        <v>824</v>
      </c>
      <c r="D41" s="96" t="s">
        <v>717</v>
      </c>
      <c r="F41" s="97">
        <v>44911</v>
      </c>
      <c r="G41" s="96" t="s">
        <v>808</v>
      </c>
      <c r="H41" s="95" t="s">
        <v>718</v>
      </c>
      <c r="J41" s="95" t="s">
        <v>821</v>
      </c>
      <c r="K41" s="96" t="s">
        <v>825</v>
      </c>
      <c r="L41" s="95" t="s">
        <v>810</v>
      </c>
      <c r="M41" s="95" t="s">
        <v>826</v>
      </c>
    </row>
    <row r="42" spans="1:13" ht="30.95">
      <c r="A42" s="95">
        <v>40</v>
      </c>
      <c r="B42" s="95" t="s">
        <v>702</v>
      </c>
      <c r="C42" s="96" t="s">
        <v>824</v>
      </c>
      <c r="D42" s="96" t="s">
        <v>710</v>
      </c>
      <c r="F42" s="97">
        <v>44914</v>
      </c>
      <c r="G42" s="95" t="s">
        <v>734</v>
      </c>
      <c r="H42" s="95" t="s">
        <v>818</v>
      </c>
      <c r="J42" s="98">
        <v>625143</v>
      </c>
      <c r="K42" s="96" t="s">
        <v>827</v>
      </c>
      <c r="M42" s="95" t="s">
        <v>824</v>
      </c>
    </row>
    <row r="43" spans="1:13" ht="30.95">
      <c r="A43" s="95">
        <v>41</v>
      </c>
      <c r="B43" s="95" t="s">
        <v>702</v>
      </c>
      <c r="C43" s="96" t="s">
        <v>378</v>
      </c>
      <c r="D43" s="96" t="s">
        <v>778</v>
      </c>
      <c r="F43" s="97">
        <v>44915</v>
      </c>
      <c r="G43" s="95" t="s">
        <v>734</v>
      </c>
      <c r="H43" s="95" t="s">
        <v>818</v>
      </c>
      <c r="J43" s="98">
        <v>625527</v>
      </c>
      <c r="K43" s="96" t="s">
        <v>828</v>
      </c>
      <c r="M43" s="96" t="s">
        <v>829</v>
      </c>
    </row>
    <row r="44" spans="1:13" ht="30.95">
      <c r="A44" s="95">
        <v>42</v>
      </c>
      <c r="B44" s="95" t="s">
        <v>702</v>
      </c>
      <c r="C44" s="96" t="s">
        <v>378</v>
      </c>
      <c r="D44" s="96" t="s">
        <v>778</v>
      </c>
      <c r="F44" s="97">
        <v>44915</v>
      </c>
      <c r="G44" s="95" t="s">
        <v>734</v>
      </c>
      <c r="H44" s="95" t="s">
        <v>818</v>
      </c>
      <c r="J44" s="98">
        <v>625529</v>
      </c>
      <c r="K44" s="96" t="s">
        <v>830</v>
      </c>
      <c r="M44" s="96" t="s">
        <v>829</v>
      </c>
    </row>
    <row r="45" spans="1:13" ht="46.5">
      <c r="A45" s="95">
        <v>42</v>
      </c>
      <c r="B45" s="95" t="s">
        <v>702</v>
      </c>
      <c r="C45" s="96" t="s">
        <v>702</v>
      </c>
      <c r="D45" s="96" t="s">
        <v>710</v>
      </c>
      <c r="F45" s="97">
        <v>44917</v>
      </c>
      <c r="G45" s="95" t="s">
        <v>734</v>
      </c>
      <c r="H45" s="95" t="s">
        <v>818</v>
      </c>
      <c r="I45" s="95" t="s">
        <v>831</v>
      </c>
      <c r="J45" s="98">
        <v>626804</v>
      </c>
      <c r="K45" s="96" t="s">
        <v>832</v>
      </c>
      <c r="M45" s="95" t="s">
        <v>824</v>
      </c>
    </row>
    <row r="46" spans="1:13" ht="30.95">
      <c r="A46" s="95">
        <v>43</v>
      </c>
      <c r="B46" s="95" t="s">
        <v>702</v>
      </c>
      <c r="C46" s="96" t="s">
        <v>824</v>
      </c>
      <c r="D46" s="96" t="s">
        <v>710</v>
      </c>
      <c r="F46" s="97">
        <v>44917</v>
      </c>
      <c r="G46" s="95" t="s">
        <v>734</v>
      </c>
      <c r="H46" s="95" t="s">
        <v>168</v>
      </c>
      <c r="I46" s="95" t="s">
        <v>833</v>
      </c>
      <c r="J46" s="98">
        <v>626836</v>
      </c>
      <c r="K46" s="96" t="s">
        <v>834</v>
      </c>
      <c r="M46" s="95" t="s">
        <v>824</v>
      </c>
    </row>
    <row r="47" spans="1:13" hidden="1">
      <c r="A47" s="95">
        <v>44</v>
      </c>
      <c r="B47" s="95" t="s">
        <v>702</v>
      </c>
      <c r="C47" s="96" t="s">
        <v>824</v>
      </c>
      <c r="D47" s="96" t="s">
        <v>710</v>
      </c>
      <c r="F47" s="97">
        <v>44931</v>
      </c>
      <c r="G47" s="95" t="s">
        <v>734</v>
      </c>
      <c r="H47" s="95" t="s">
        <v>161</v>
      </c>
      <c r="I47" s="95" t="s">
        <v>373</v>
      </c>
      <c r="J47" s="98">
        <v>630915</v>
      </c>
      <c r="K47" s="95" t="s">
        <v>835</v>
      </c>
      <c r="M47" s="95" t="s">
        <v>824</v>
      </c>
    </row>
    <row r="48" spans="1:13" ht="30.95" hidden="1">
      <c r="A48" s="95">
        <v>45</v>
      </c>
      <c r="B48" s="95" t="s">
        <v>702</v>
      </c>
      <c r="C48" s="96" t="s">
        <v>824</v>
      </c>
      <c r="D48" s="96" t="s">
        <v>710</v>
      </c>
      <c r="E48" s="96" t="s">
        <v>836</v>
      </c>
      <c r="F48" s="97">
        <v>44935</v>
      </c>
      <c r="G48" s="95" t="s">
        <v>734</v>
      </c>
      <c r="H48" s="95" t="s">
        <v>818</v>
      </c>
      <c r="J48" s="95">
        <v>631600</v>
      </c>
      <c r="K48" s="96" t="s">
        <v>837</v>
      </c>
      <c r="M48" s="95" t="s">
        <v>824</v>
      </c>
    </row>
    <row r="49" spans="1:14" ht="30.95" hidden="1">
      <c r="A49" s="95">
        <v>46</v>
      </c>
      <c r="B49" s="95" t="s">
        <v>702</v>
      </c>
      <c r="C49" s="96" t="s">
        <v>378</v>
      </c>
      <c r="D49" s="96" t="s">
        <v>710</v>
      </c>
      <c r="E49" s="96" t="s">
        <v>838</v>
      </c>
      <c r="F49" s="97">
        <v>44935</v>
      </c>
      <c r="G49" s="95" t="s">
        <v>734</v>
      </c>
      <c r="H49" s="95" t="s">
        <v>818</v>
      </c>
      <c r="J49" s="98">
        <v>631650</v>
      </c>
      <c r="K49" s="96" t="s">
        <v>839</v>
      </c>
    </row>
    <row r="50" spans="1:14" hidden="1">
      <c r="A50" s="95">
        <v>47</v>
      </c>
      <c r="B50" s="95" t="s">
        <v>702</v>
      </c>
      <c r="C50" s="96" t="s">
        <v>824</v>
      </c>
      <c r="D50" s="96" t="s">
        <v>717</v>
      </c>
      <c r="E50" s="96" t="s">
        <v>840</v>
      </c>
      <c r="F50" s="97">
        <v>44943</v>
      </c>
      <c r="G50" s="95" t="s">
        <v>734</v>
      </c>
      <c r="H50" s="95" t="s">
        <v>818</v>
      </c>
      <c r="J50" s="98">
        <v>635394</v>
      </c>
      <c r="K50" s="95" t="s">
        <v>841</v>
      </c>
      <c r="M50" s="95" t="s">
        <v>824</v>
      </c>
    </row>
    <row r="51" spans="1:14" ht="30.95" hidden="1">
      <c r="A51" s="95">
        <v>48</v>
      </c>
      <c r="B51" s="95" t="s">
        <v>702</v>
      </c>
      <c r="C51" s="96" t="s">
        <v>824</v>
      </c>
      <c r="D51" s="96" t="s">
        <v>710</v>
      </c>
      <c r="E51" s="96" t="s">
        <v>840</v>
      </c>
      <c r="F51" s="97">
        <v>44946</v>
      </c>
      <c r="G51" s="95" t="s">
        <v>734</v>
      </c>
      <c r="H51" s="95" t="s">
        <v>818</v>
      </c>
      <c r="I51" s="95" t="s">
        <v>65</v>
      </c>
      <c r="J51" s="98">
        <v>637798</v>
      </c>
      <c r="K51" s="96" t="s">
        <v>842</v>
      </c>
      <c r="L51" s="95" t="s">
        <v>843</v>
      </c>
      <c r="M51" s="95" t="s">
        <v>824</v>
      </c>
    </row>
    <row r="52" spans="1:14" ht="30.95" hidden="1">
      <c r="A52" s="95">
        <v>49</v>
      </c>
      <c r="B52" s="95" t="s">
        <v>702</v>
      </c>
      <c r="C52" s="96" t="s">
        <v>824</v>
      </c>
      <c r="D52" s="96" t="s">
        <v>710</v>
      </c>
      <c r="E52" s="96" t="s">
        <v>844</v>
      </c>
      <c r="F52" s="97">
        <v>44950</v>
      </c>
      <c r="G52" s="95" t="s">
        <v>734</v>
      </c>
      <c r="H52" s="95" t="s">
        <v>161</v>
      </c>
      <c r="J52" s="98">
        <v>639990</v>
      </c>
      <c r="K52" s="96" t="s">
        <v>845</v>
      </c>
      <c r="M52" s="95" t="s">
        <v>824</v>
      </c>
    </row>
    <row r="53" spans="1:14" ht="30.95" hidden="1">
      <c r="A53" s="95">
        <v>50</v>
      </c>
      <c r="B53" s="95" t="s">
        <v>702</v>
      </c>
      <c r="C53" s="96" t="s">
        <v>824</v>
      </c>
      <c r="D53" s="96" t="s">
        <v>710</v>
      </c>
      <c r="E53" s="96" t="s">
        <v>844</v>
      </c>
      <c r="F53" s="97">
        <v>44950</v>
      </c>
      <c r="G53" s="95" t="s">
        <v>734</v>
      </c>
      <c r="H53" s="95" t="s">
        <v>168</v>
      </c>
      <c r="I53" s="95" t="s">
        <v>364</v>
      </c>
      <c r="J53" s="98">
        <v>640014</v>
      </c>
      <c r="K53" s="96" t="s">
        <v>846</v>
      </c>
      <c r="M53" s="95" t="s">
        <v>847</v>
      </c>
    </row>
    <row r="54" spans="1:14" hidden="1">
      <c r="A54" s="95">
        <v>51</v>
      </c>
      <c r="B54" s="95" t="s">
        <v>702</v>
      </c>
      <c r="C54" s="96" t="s">
        <v>824</v>
      </c>
      <c r="D54" s="96" t="s">
        <v>710</v>
      </c>
      <c r="E54" s="96" t="s">
        <v>844</v>
      </c>
      <c r="F54" s="97">
        <v>44953</v>
      </c>
      <c r="G54" s="95" t="s">
        <v>798</v>
      </c>
      <c r="H54" s="95" t="s">
        <v>161</v>
      </c>
      <c r="K54" s="95" t="s">
        <v>848</v>
      </c>
    </row>
    <row r="55" spans="1:14" ht="30.95" hidden="1">
      <c r="A55" s="95">
        <v>52</v>
      </c>
      <c r="B55" s="95" t="s">
        <v>702</v>
      </c>
      <c r="C55" s="96" t="s">
        <v>824</v>
      </c>
      <c r="D55" s="96" t="s">
        <v>704</v>
      </c>
      <c r="E55" s="96" t="s">
        <v>844</v>
      </c>
      <c r="F55" s="97">
        <v>44957</v>
      </c>
      <c r="G55" s="95" t="s">
        <v>734</v>
      </c>
      <c r="H55" s="96" t="s">
        <v>849</v>
      </c>
      <c r="J55" s="98">
        <v>643901</v>
      </c>
      <c r="K55" s="96" t="s">
        <v>850</v>
      </c>
      <c r="L55" s="95" t="s">
        <v>851</v>
      </c>
      <c r="M55" s="95" t="s">
        <v>702</v>
      </c>
    </row>
    <row r="56" spans="1:14" ht="30.95" hidden="1">
      <c r="A56" s="95">
        <v>53</v>
      </c>
      <c r="B56" s="95" t="s">
        <v>702</v>
      </c>
      <c r="C56" s="96" t="s">
        <v>824</v>
      </c>
      <c r="D56" s="96" t="s">
        <v>710</v>
      </c>
      <c r="E56" s="96" t="s">
        <v>844</v>
      </c>
      <c r="F56" s="97">
        <v>44957</v>
      </c>
      <c r="G56" s="95" t="s">
        <v>734</v>
      </c>
      <c r="H56" s="95" t="s">
        <v>168</v>
      </c>
      <c r="I56" s="95" t="s">
        <v>367</v>
      </c>
      <c r="J56" s="98">
        <v>643911</v>
      </c>
      <c r="K56" s="96" t="s">
        <v>852</v>
      </c>
      <c r="L56" s="95" t="s">
        <v>853</v>
      </c>
      <c r="M56" s="95" t="s">
        <v>824</v>
      </c>
    </row>
    <row r="57" spans="1:14" ht="30.95">
      <c r="A57" s="95">
        <v>54</v>
      </c>
      <c r="B57" s="95" t="s">
        <v>702</v>
      </c>
      <c r="C57" s="96" t="s">
        <v>769</v>
      </c>
      <c r="D57" s="96" t="s">
        <v>710</v>
      </c>
      <c r="E57" s="96" t="s">
        <v>840</v>
      </c>
      <c r="F57" s="97">
        <v>44959</v>
      </c>
      <c r="G57" s="95" t="s">
        <v>734</v>
      </c>
      <c r="H57" s="95" t="s">
        <v>161</v>
      </c>
      <c r="J57" s="98">
        <v>645847</v>
      </c>
      <c r="K57" s="95" t="s">
        <v>854</v>
      </c>
      <c r="L57" s="95" t="s">
        <v>855</v>
      </c>
      <c r="M57" s="95" t="s">
        <v>856</v>
      </c>
      <c r="N57" s="96" t="s">
        <v>857</v>
      </c>
    </row>
    <row r="58" spans="1:14" ht="46.5" hidden="1">
      <c r="A58" s="95">
        <v>55</v>
      </c>
      <c r="B58" s="95" t="s">
        <v>702</v>
      </c>
      <c r="C58" s="96" t="s">
        <v>824</v>
      </c>
      <c r="D58" s="96" t="s">
        <v>710</v>
      </c>
      <c r="E58" s="96" t="s">
        <v>858</v>
      </c>
      <c r="F58" s="97">
        <v>44956</v>
      </c>
      <c r="G58" s="95" t="s">
        <v>734</v>
      </c>
      <c r="H58" s="95" t="s">
        <v>29</v>
      </c>
      <c r="I58" s="95" t="s">
        <v>654</v>
      </c>
      <c r="J58" s="98">
        <v>643106</v>
      </c>
      <c r="K58" s="96" t="s">
        <v>859</v>
      </c>
      <c r="L58" s="95" t="s">
        <v>860</v>
      </c>
      <c r="M58" s="95" t="s">
        <v>847</v>
      </c>
    </row>
    <row r="59" spans="1:14" ht="46.5" hidden="1">
      <c r="A59" s="95">
        <v>62</v>
      </c>
      <c r="B59" s="95" t="s">
        <v>801</v>
      </c>
      <c r="C59" s="96" t="s">
        <v>861</v>
      </c>
      <c r="D59" s="96" t="s">
        <v>778</v>
      </c>
      <c r="F59" s="97">
        <v>44931</v>
      </c>
      <c r="G59" s="95" t="s">
        <v>734</v>
      </c>
      <c r="H59" s="95" t="s">
        <v>862</v>
      </c>
      <c r="I59" s="322"/>
      <c r="J59" s="98">
        <v>630703</v>
      </c>
      <c r="K59" s="96" t="s">
        <v>863</v>
      </c>
      <c r="L59" s="95" t="s">
        <v>864</v>
      </c>
      <c r="M59" s="95" t="s">
        <v>865</v>
      </c>
    </row>
    <row r="60" spans="1:14" ht="46.5">
      <c r="A60" s="95">
        <v>57</v>
      </c>
      <c r="B60" s="95" t="s">
        <v>702</v>
      </c>
      <c r="C60" s="96" t="s">
        <v>824</v>
      </c>
      <c r="D60" s="96" t="s">
        <v>710</v>
      </c>
      <c r="E60" s="96" t="s">
        <v>844</v>
      </c>
      <c r="F60" s="97">
        <v>44960</v>
      </c>
      <c r="G60" s="95" t="s">
        <v>734</v>
      </c>
      <c r="H60" s="95" t="s">
        <v>866</v>
      </c>
      <c r="J60" s="98">
        <v>648055</v>
      </c>
      <c r="K60" s="96" t="s">
        <v>867</v>
      </c>
      <c r="L60" s="95" t="s">
        <v>868</v>
      </c>
      <c r="M60" s="95" t="s">
        <v>847</v>
      </c>
      <c r="N60" s="96" t="s">
        <v>869</v>
      </c>
    </row>
    <row r="61" spans="1:14" ht="46.5">
      <c r="A61" s="95">
        <v>56</v>
      </c>
      <c r="B61" s="95" t="s">
        <v>702</v>
      </c>
      <c r="C61" s="96" t="s">
        <v>824</v>
      </c>
      <c r="D61" s="96" t="s">
        <v>717</v>
      </c>
      <c r="E61" s="96" t="s">
        <v>836</v>
      </c>
      <c r="F61" s="97">
        <v>44959</v>
      </c>
      <c r="G61" s="95" t="s">
        <v>734</v>
      </c>
      <c r="H61" s="95" t="s">
        <v>870</v>
      </c>
      <c r="I61" s="322"/>
      <c r="J61" s="98">
        <v>645826</v>
      </c>
      <c r="K61" s="96" t="s">
        <v>871</v>
      </c>
      <c r="L61" s="96" t="s">
        <v>872</v>
      </c>
      <c r="M61" s="95" t="s">
        <v>856</v>
      </c>
      <c r="N61" s="96" t="s">
        <v>873</v>
      </c>
    </row>
    <row r="62" spans="1:14">
      <c r="A62" s="95">
        <v>59</v>
      </c>
      <c r="B62" s="95" t="s">
        <v>702</v>
      </c>
      <c r="C62" s="96" t="s">
        <v>824</v>
      </c>
      <c r="D62" s="96" t="s">
        <v>710</v>
      </c>
      <c r="E62" s="96" t="s">
        <v>844</v>
      </c>
      <c r="F62" s="97">
        <v>44965</v>
      </c>
      <c r="G62" s="95" t="s">
        <v>734</v>
      </c>
      <c r="H62" s="95" t="s">
        <v>874</v>
      </c>
      <c r="J62" s="98">
        <v>651498</v>
      </c>
      <c r="K62" s="95" t="s">
        <v>875</v>
      </c>
      <c r="M62" s="95" t="s">
        <v>847</v>
      </c>
      <c r="N62" s="96" t="s">
        <v>876</v>
      </c>
    </row>
    <row r="63" spans="1:14" ht="62.1">
      <c r="A63" s="95">
        <v>60</v>
      </c>
      <c r="B63" s="95" t="s">
        <v>702</v>
      </c>
      <c r="C63" s="96" t="s">
        <v>824</v>
      </c>
      <c r="D63" s="96" t="s">
        <v>717</v>
      </c>
      <c r="E63" s="96" t="s">
        <v>844</v>
      </c>
      <c r="F63" s="97">
        <v>44965</v>
      </c>
      <c r="G63" s="95" t="s">
        <v>734</v>
      </c>
      <c r="H63" s="95" t="s">
        <v>874</v>
      </c>
      <c r="J63" s="98">
        <v>653361</v>
      </c>
      <c r="K63" s="96" t="s">
        <v>877</v>
      </c>
      <c r="L63" s="95" t="s">
        <v>737</v>
      </c>
      <c r="M63" s="95" t="s">
        <v>878</v>
      </c>
      <c r="N63" s="96" t="s">
        <v>879</v>
      </c>
    </row>
    <row r="64" spans="1:14" ht="30.95">
      <c r="A64" s="95">
        <v>61</v>
      </c>
      <c r="B64" s="95" t="s">
        <v>702</v>
      </c>
      <c r="C64" s="96" t="s">
        <v>824</v>
      </c>
      <c r="D64" s="96" t="s">
        <v>717</v>
      </c>
      <c r="E64" s="96" t="s">
        <v>844</v>
      </c>
      <c r="F64" s="97">
        <v>44965</v>
      </c>
      <c r="G64" s="95" t="s">
        <v>734</v>
      </c>
      <c r="H64" s="95" t="s">
        <v>874</v>
      </c>
      <c r="J64" s="98">
        <v>653367</v>
      </c>
      <c r="K64" s="96" t="s">
        <v>880</v>
      </c>
      <c r="L64" s="96" t="s">
        <v>881</v>
      </c>
      <c r="M64" s="95" t="s">
        <v>878</v>
      </c>
      <c r="N64" s="96" t="s">
        <v>879</v>
      </c>
    </row>
    <row r="65" spans="1:14" ht="46.5">
      <c r="A65" s="95">
        <v>58</v>
      </c>
      <c r="B65" s="95" t="s">
        <v>702</v>
      </c>
      <c r="C65" s="96" t="s">
        <v>702</v>
      </c>
      <c r="D65" s="96" t="s">
        <v>778</v>
      </c>
      <c r="E65" s="96" t="s">
        <v>844</v>
      </c>
      <c r="F65" s="97">
        <v>44960</v>
      </c>
      <c r="G65" s="95" t="s">
        <v>734</v>
      </c>
      <c r="H65" s="95" t="s">
        <v>882</v>
      </c>
      <c r="J65" s="98">
        <v>648109</v>
      </c>
      <c r="K65" s="96" t="s">
        <v>883</v>
      </c>
      <c r="L65" s="95" t="s">
        <v>884</v>
      </c>
      <c r="M65" s="96" t="s">
        <v>885</v>
      </c>
      <c r="N65" s="96" t="s">
        <v>886</v>
      </c>
    </row>
    <row r="66" spans="1:14" ht="46.5">
      <c r="A66" s="95">
        <v>63</v>
      </c>
      <c r="B66" s="95" t="s">
        <v>702</v>
      </c>
      <c r="C66" s="96" t="s">
        <v>824</v>
      </c>
      <c r="D66" s="96" t="s">
        <v>710</v>
      </c>
      <c r="E66" s="96" t="s">
        <v>844</v>
      </c>
      <c r="F66" s="97">
        <v>44967</v>
      </c>
      <c r="G66" s="95" t="s">
        <v>734</v>
      </c>
      <c r="H66" s="95" t="s">
        <v>882</v>
      </c>
      <c r="I66" s="96" t="s">
        <v>887</v>
      </c>
      <c r="J66" s="98">
        <v>654219</v>
      </c>
      <c r="K66" s="96" t="s">
        <v>888</v>
      </c>
      <c r="L66" s="95" t="s">
        <v>889</v>
      </c>
      <c r="M66" s="96" t="s">
        <v>890</v>
      </c>
      <c r="N66" s="96" t="s">
        <v>891</v>
      </c>
    </row>
    <row r="67" spans="1:14" ht="46.5">
      <c r="A67" s="95">
        <v>64</v>
      </c>
      <c r="B67" s="95" t="s">
        <v>702</v>
      </c>
      <c r="C67" s="96" t="s">
        <v>824</v>
      </c>
      <c r="D67" s="96" t="s">
        <v>710</v>
      </c>
      <c r="E67" s="96" t="s">
        <v>844</v>
      </c>
      <c r="F67" s="97">
        <v>44967</v>
      </c>
      <c r="G67" s="95" t="s">
        <v>734</v>
      </c>
      <c r="H67" s="95" t="s">
        <v>882</v>
      </c>
      <c r="J67" s="98">
        <v>654241</v>
      </c>
      <c r="K67" s="96" t="s">
        <v>892</v>
      </c>
      <c r="L67" s="95" t="s">
        <v>737</v>
      </c>
      <c r="M67" s="95" t="s">
        <v>893</v>
      </c>
      <c r="N67" s="96" t="s">
        <v>894</v>
      </c>
    </row>
    <row r="68" spans="1:14" ht="30.95">
      <c r="A68" s="95">
        <v>65</v>
      </c>
      <c r="B68" s="95" t="s">
        <v>702</v>
      </c>
      <c r="C68" s="96" t="s">
        <v>824</v>
      </c>
      <c r="D68" s="96" t="s">
        <v>710</v>
      </c>
      <c r="E68" s="96" t="s">
        <v>858</v>
      </c>
      <c r="F68" s="97">
        <v>44972</v>
      </c>
      <c r="G68" s="95" t="s">
        <v>734</v>
      </c>
      <c r="H68" s="95" t="s">
        <v>895</v>
      </c>
      <c r="I68" s="95" t="s">
        <v>654</v>
      </c>
      <c r="J68" s="98">
        <v>656301</v>
      </c>
      <c r="K68" s="96" t="s">
        <v>896</v>
      </c>
      <c r="L68" s="95" t="s">
        <v>737</v>
      </c>
      <c r="M68" s="95" t="s">
        <v>824</v>
      </c>
      <c r="N68" s="96" t="s">
        <v>897</v>
      </c>
    </row>
    <row r="69" spans="1:14" ht="46.5">
      <c r="A69" s="95">
        <v>66</v>
      </c>
      <c r="B69" s="95" t="s">
        <v>702</v>
      </c>
      <c r="C69" s="96" t="s">
        <v>898</v>
      </c>
      <c r="D69" s="96" t="s">
        <v>710</v>
      </c>
      <c r="E69" s="96" t="s">
        <v>844</v>
      </c>
      <c r="G69" s="95" t="s">
        <v>798</v>
      </c>
      <c r="H69" s="95" t="s">
        <v>882</v>
      </c>
      <c r="I69" s="95" t="s">
        <v>408</v>
      </c>
      <c r="K69" s="96" t="s">
        <v>899</v>
      </c>
      <c r="L69" s="95" t="s">
        <v>737</v>
      </c>
      <c r="M69" s="95" t="s">
        <v>900</v>
      </c>
      <c r="N69" s="96" t="s">
        <v>876</v>
      </c>
    </row>
    <row r="70" spans="1:14" ht="30.95">
      <c r="A70" s="95">
        <v>67</v>
      </c>
      <c r="B70" s="95" t="s">
        <v>702</v>
      </c>
      <c r="C70" s="96" t="s">
        <v>824</v>
      </c>
      <c r="D70" s="96" t="s">
        <v>710</v>
      </c>
      <c r="E70" s="96" t="s">
        <v>844</v>
      </c>
      <c r="F70" s="97">
        <v>44973</v>
      </c>
      <c r="G70" s="95" t="s">
        <v>734</v>
      </c>
      <c r="H70" s="95" t="s">
        <v>882</v>
      </c>
      <c r="I70" s="96" t="s">
        <v>901</v>
      </c>
      <c r="J70" s="98">
        <v>657058</v>
      </c>
      <c r="K70" s="96" t="s">
        <v>902</v>
      </c>
      <c r="L70" s="95" t="s">
        <v>737</v>
      </c>
      <c r="M70" s="95" t="s">
        <v>903</v>
      </c>
      <c r="N70" s="96" t="s">
        <v>904</v>
      </c>
    </row>
    <row r="71" spans="1:14">
      <c r="A71" s="95">
        <v>68</v>
      </c>
      <c r="B71" s="95" t="s">
        <v>702</v>
      </c>
      <c r="C71" s="96" t="s">
        <v>824</v>
      </c>
      <c r="D71" s="96" t="s">
        <v>704</v>
      </c>
      <c r="E71" s="96" t="s">
        <v>844</v>
      </c>
      <c r="F71" s="97">
        <v>44974</v>
      </c>
      <c r="G71" s="95" t="s">
        <v>734</v>
      </c>
      <c r="H71" s="95" t="s">
        <v>874</v>
      </c>
      <c r="I71" s="95" t="s">
        <v>115</v>
      </c>
      <c r="J71" s="98">
        <v>657324</v>
      </c>
      <c r="K71" s="95" t="s">
        <v>905</v>
      </c>
      <c r="L71" s="95" t="s">
        <v>906</v>
      </c>
      <c r="M71" s="95" t="s">
        <v>893</v>
      </c>
      <c r="N71" s="96" t="s">
        <v>907</v>
      </c>
    </row>
    <row r="72" spans="1:14" ht="46.5">
      <c r="A72" s="95">
        <v>69</v>
      </c>
      <c r="B72" s="95" t="s">
        <v>702</v>
      </c>
      <c r="C72" s="96" t="s">
        <v>824</v>
      </c>
      <c r="D72" s="96" t="s">
        <v>704</v>
      </c>
      <c r="E72" s="96" t="s">
        <v>844</v>
      </c>
      <c r="F72" s="97">
        <v>44974</v>
      </c>
      <c r="G72" s="95" t="s">
        <v>734</v>
      </c>
      <c r="H72" s="95" t="s">
        <v>874</v>
      </c>
      <c r="I72" s="96" t="s">
        <v>908</v>
      </c>
      <c r="J72" s="98">
        <v>657272</v>
      </c>
      <c r="K72" s="96" t="s">
        <v>909</v>
      </c>
      <c r="L72" s="95" t="s">
        <v>906</v>
      </c>
      <c r="M72" s="95" t="s">
        <v>893</v>
      </c>
      <c r="N72" s="96" t="s">
        <v>910</v>
      </c>
    </row>
    <row r="73" spans="1:14" ht="30.95">
      <c r="A73" s="95">
        <v>70</v>
      </c>
      <c r="B73" s="95" t="s">
        <v>702</v>
      </c>
      <c r="C73" s="96" t="s">
        <v>824</v>
      </c>
      <c r="D73" s="96" t="s">
        <v>704</v>
      </c>
      <c r="E73" s="96" t="s">
        <v>844</v>
      </c>
      <c r="F73" s="97">
        <v>44974</v>
      </c>
      <c r="G73" s="95" t="s">
        <v>734</v>
      </c>
      <c r="H73" s="95" t="s">
        <v>874</v>
      </c>
      <c r="I73" s="96" t="s">
        <v>911</v>
      </c>
      <c r="J73" s="98">
        <v>657243</v>
      </c>
      <c r="K73" s="96" t="s">
        <v>912</v>
      </c>
      <c r="L73" s="95" t="s">
        <v>906</v>
      </c>
      <c r="M73" s="95" t="s">
        <v>893</v>
      </c>
      <c r="N73" s="96" t="s">
        <v>910</v>
      </c>
    </row>
    <row r="74" spans="1:14" ht="30.95">
      <c r="A74" s="95">
        <v>71</v>
      </c>
      <c r="B74" s="95" t="s">
        <v>702</v>
      </c>
      <c r="C74" s="96" t="s">
        <v>824</v>
      </c>
      <c r="D74" s="96" t="s">
        <v>704</v>
      </c>
      <c r="E74" s="96" t="s">
        <v>844</v>
      </c>
      <c r="F74" s="97">
        <v>44974</v>
      </c>
      <c r="G74" s="95" t="s">
        <v>734</v>
      </c>
      <c r="H74" s="95" t="s">
        <v>874</v>
      </c>
      <c r="I74" s="95" t="s">
        <v>135</v>
      </c>
      <c r="J74" s="98">
        <v>657225</v>
      </c>
      <c r="K74" s="96" t="s">
        <v>913</v>
      </c>
      <c r="L74" s="95" t="s">
        <v>906</v>
      </c>
      <c r="M74" s="95" t="s">
        <v>847</v>
      </c>
      <c r="N74" s="96" t="s">
        <v>910</v>
      </c>
    </row>
    <row r="75" spans="1:14" ht="30.95">
      <c r="A75" s="95">
        <v>72</v>
      </c>
      <c r="B75" s="95" t="s">
        <v>702</v>
      </c>
      <c r="C75" s="96" t="s">
        <v>824</v>
      </c>
      <c r="D75" s="96" t="s">
        <v>717</v>
      </c>
      <c r="E75" s="96" t="s">
        <v>844</v>
      </c>
      <c r="F75" s="97">
        <v>44974</v>
      </c>
      <c r="G75" s="95" t="s">
        <v>734</v>
      </c>
      <c r="H75" s="95" t="s">
        <v>874</v>
      </c>
      <c r="I75" s="322"/>
      <c r="J75" s="98">
        <v>657169</v>
      </c>
      <c r="K75" s="95" t="s">
        <v>914</v>
      </c>
      <c r="L75" s="95" t="s">
        <v>915</v>
      </c>
      <c r="M75" s="95" t="s">
        <v>847</v>
      </c>
      <c r="N75" s="96" t="s">
        <v>916</v>
      </c>
    </row>
    <row r="76" spans="1:14" ht="46.5">
      <c r="A76" s="95">
        <v>73</v>
      </c>
      <c r="B76" s="95" t="s">
        <v>702</v>
      </c>
      <c r="C76" s="96" t="s">
        <v>917</v>
      </c>
      <c r="D76" s="96" t="s">
        <v>710</v>
      </c>
      <c r="E76" s="96" t="s">
        <v>844</v>
      </c>
      <c r="F76" s="97">
        <v>44978</v>
      </c>
      <c r="G76" s="95" t="s">
        <v>734</v>
      </c>
      <c r="H76" s="95" t="s">
        <v>918</v>
      </c>
      <c r="I76" s="95" t="s">
        <v>919</v>
      </c>
      <c r="J76" s="98">
        <v>658343</v>
      </c>
      <c r="K76" s="96" t="s">
        <v>920</v>
      </c>
      <c r="L76" s="95" t="s">
        <v>921</v>
      </c>
      <c r="M76" s="95" t="s">
        <v>922</v>
      </c>
      <c r="N76" s="96" t="s">
        <v>876</v>
      </c>
    </row>
    <row r="77" spans="1:14" ht="30.95">
      <c r="A77" s="95">
        <v>74</v>
      </c>
      <c r="B77" s="95" t="s">
        <v>702</v>
      </c>
      <c r="C77" s="96" t="s">
        <v>824</v>
      </c>
      <c r="D77" s="96" t="s">
        <v>710</v>
      </c>
      <c r="E77" s="96" t="s">
        <v>844</v>
      </c>
      <c r="F77" s="97">
        <v>44978</v>
      </c>
      <c r="G77" s="95" t="s">
        <v>734</v>
      </c>
      <c r="H77" s="95" t="s">
        <v>882</v>
      </c>
      <c r="I77" s="95" t="s">
        <v>392</v>
      </c>
      <c r="J77" s="98">
        <v>658333</v>
      </c>
      <c r="K77" s="96" t="s">
        <v>923</v>
      </c>
      <c r="L77" s="95" t="s">
        <v>906</v>
      </c>
      <c r="M77" s="95" t="s">
        <v>769</v>
      </c>
      <c r="N77" s="96" t="s">
        <v>924</v>
      </c>
    </row>
    <row r="78" spans="1:14" ht="62.1">
      <c r="A78" s="95">
        <v>75</v>
      </c>
      <c r="B78" s="95" t="s">
        <v>801</v>
      </c>
      <c r="C78" s="96" t="s">
        <v>824</v>
      </c>
      <c r="D78" s="96" t="s">
        <v>717</v>
      </c>
      <c r="E78" s="96" t="s">
        <v>114</v>
      </c>
      <c r="F78" s="97">
        <v>44984</v>
      </c>
      <c r="G78" s="95" t="s">
        <v>734</v>
      </c>
      <c r="I78" s="322"/>
      <c r="J78" s="98">
        <v>659870</v>
      </c>
      <c r="K78" s="96" t="s">
        <v>925</v>
      </c>
      <c r="L78" s="95" t="s">
        <v>926</v>
      </c>
      <c r="M78" s="95" t="s">
        <v>927</v>
      </c>
      <c r="N78" s="96" t="s">
        <v>924</v>
      </c>
    </row>
    <row r="79" spans="1:14" ht="62.1">
      <c r="A79" s="95">
        <v>76</v>
      </c>
      <c r="B79" s="95" t="s">
        <v>801</v>
      </c>
      <c r="C79" s="96" t="s">
        <v>824</v>
      </c>
      <c r="D79" s="96" t="s">
        <v>717</v>
      </c>
      <c r="E79" s="96" t="s">
        <v>114</v>
      </c>
      <c r="F79" s="97">
        <v>44984</v>
      </c>
      <c r="G79" s="95" t="s">
        <v>734</v>
      </c>
      <c r="I79" s="322"/>
      <c r="J79" s="98">
        <v>659871</v>
      </c>
      <c r="K79" s="96" t="s">
        <v>928</v>
      </c>
      <c r="L79" s="95" t="s">
        <v>926</v>
      </c>
      <c r="M79" s="95" t="s">
        <v>927</v>
      </c>
      <c r="N79" s="96" t="s">
        <v>924</v>
      </c>
    </row>
    <row r="80" spans="1:14" ht="62.1">
      <c r="A80" s="95">
        <v>77</v>
      </c>
      <c r="B80" s="95" t="s">
        <v>801</v>
      </c>
      <c r="C80" s="96" t="s">
        <v>929</v>
      </c>
      <c r="D80" s="96" t="s">
        <v>717</v>
      </c>
      <c r="E80" s="96" t="s">
        <v>114</v>
      </c>
      <c r="F80" s="97">
        <v>44984</v>
      </c>
      <c r="G80" s="95" t="s">
        <v>734</v>
      </c>
      <c r="I80" s="322"/>
      <c r="J80" s="98">
        <v>659876</v>
      </c>
      <c r="K80" s="96" t="s">
        <v>930</v>
      </c>
      <c r="L80" s="95" t="s">
        <v>931</v>
      </c>
      <c r="M80" s="95" t="s">
        <v>929</v>
      </c>
      <c r="N80" s="96" t="s">
        <v>932</v>
      </c>
    </row>
    <row r="81" spans="1:14">
      <c r="A81" s="95">
        <v>78</v>
      </c>
      <c r="B81" s="95" t="s">
        <v>801</v>
      </c>
      <c r="C81" s="96" t="s">
        <v>861</v>
      </c>
      <c r="D81" s="96" t="s">
        <v>717</v>
      </c>
      <c r="E81" s="96" t="s">
        <v>933</v>
      </c>
      <c r="F81" s="97">
        <v>44984</v>
      </c>
      <c r="G81" s="95" t="s">
        <v>734</v>
      </c>
      <c r="H81" s="95" t="s">
        <v>934</v>
      </c>
      <c r="I81" s="322"/>
      <c r="J81" s="98">
        <v>659937</v>
      </c>
      <c r="K81" s="95" t="s">
        <v>935</v>
      </c>
      <c r="L81" s="95" t="s">
        <v>936</v>
      </c>
      <c r="M81" s="95" t="s">
        <v>937</v>
      </c>
      <c r="N81" s="96" t="s">
        <v>938</v>
      </c>
    </row>
    <row r="82" spans="1:14" ht="30.95">
      <c r="A82" s="95">
        <v>79</v>
      </c>
      <c r="B82" s="95" t="s">
        <v>801</v>
      </c>
      <c r="C82" s="96" t="s">
        <v>861</v>
      </c>
      <c r="D82" s="96" t="s">
        <v>717</v>
      </c>
      <c r="E82" s="96" t="s">
        <v>933</v>
      </c>
      <c r="F82" s="97">
        <v>44984</v>
      </c>
      <c r="G82" s="95" t="s">
        <v>734</v>
      </c>
      <c r="H82" s="95" t="s">
        <v>934</v>
      </c>
      <c r="I82" s="322" t="s">
        <v>195</v>
      </c>
      <c r="J82" s="98">
        <v>659949</v>
      </c>
      <c r="K82" s="96" t="s">
        <v>939</v>
      </c>
      <c r="L82" s="95" t="s">
        <v>940</v>
      </c>
      <c r="M82" s="95" t="s">
        <v>937</v>
      </c>
      <c r="N82" s="96" t="s">
        <v>938</v>
      </c>
    </row>
    <row r="83" spans="1:14" ht="62.1">
      <c r="A83" s="95">
        <v>80</v>
      </c>
      <c r="B83" s="95" t="s">
        <v>801</v>
      </c>
      <c r="C83" s="96" t="s">
        <v>929</v>
      </c>
      <c r="D83" s="96" t="s">
        <v>717</v>
      </c>
      <c r="E83" s="96" t="s">
        <v>858</v>
      </c>
      <c r="F83" s="97">
        <v>44984</v>
      </c>
      <c r="G83" s="95" t="s">
        <v>734</v>
      </c>
      <c r="H83" s="95" t="s">
        <v>941</v>
      </c>
      <c r="I83" s="322" t="s">
        <v>277</v>
      </c>
      <c r="J83" s="98">
        <v>659848</v>
      </c>
      <c r="K83" s="96" t="s">
        <v>942</v>
      </c>
      <c r="L83" s="95" t="s">
        <v>926</v>
      </c>
      <c r="M83" s="95" t="s">
        <v>929</v>
      </c>
      <c r="N83" s="96" t="s">
        <v>943</v>
      </c>
    </row>
    <row r="84" spans="1:14" ht="30.95">
      <c r="A84" s="95">
        <v>81</v>
      </c>
      <c r="B84" s="95" t="s">
        <v>702</v>
      </c>
      <c r="C84" s="96" t="s">
        <v>824</v>
      </c>
      <c r="D84" s="96" t="s">
        <v>717</v>
      </c>
      <c r="E84" s="96" t="s">
        <v>114</v>
      </c>
      <c r="F84" s="97">
        <v>44984</v>
      </c>
      <c r="G84" s="95" t="s">
        <v>734</v>
      </c>
      <c r="J84" s="98">
        <v>659869</v>
      </c>
      <c r="K84" s="95" t="s">
        <v>944</v>
      </c>
      <c r="L84" s="95" t="s">
        <v>926</v>
      </c>
      <c r="M84" s="95" t="s">
        <v>847</v>
      </c>
      <c r="N84" s="96" t="s">
        <v>924</v>
      </c>
    </row>
    <row r="85" spans="1:14" ht="30.95">
      <c r="A85" s="95">
        <v>82</v>
      </c>
      <c r="B85" s="95" t="s">
        <v>702</v>
      </c>
      <c r="C85" s="96" t="s">
        <v>917</v>
      </c>
      <c r="D85" s="96" t="s">
        <v>717</v>
      </c>
      <c r="E85" s="96" t="s">
        <v>114</v>
      </c>
      <c r="F85" s="97">
        <v>44984</v>
      </c>
      <c r="G85" s="95" t="s">
        <v>734</v>
      </c>
      <c r="H85" s="95" t="s">
        <v>818</v>
      </c>
      <c r="I85" s="322"/>
      <c r="J85" s="98">
        <v>659974</v>
      </c>
      <c r="K85" s="96" t="s">
        <v>945</v>
      </c>
      <c r="L85" s="95" t="s">
        <v>926</v>
      </c>
      <c r="M85" s="95" t="s">
        <v>946</v>
      </c>
      <c r="N85" s="96" t="s">
        <v>947</v>
      </c>
    </row>
    <row r="86" spans="1:14" ht="30.95">
      <c r="A86" s="95">
        <v>83</v>
      </c>
      <c r="B86" s="95" t="s">
        <v>702</v>
      </c>
      <c r="C86" s="96" t="s">
        <v>824</v>
      </c>
      <c r="D86" s="96" t="s">
        <v>704</v>
      </c>
      <c r="E86" s="96" t="s">
        <v>858</v>
      </c>
      <c r="F86" s="97">
        <v>44986</v>
      </c>
      <c r="G86" s="95" t="s">
        <v>734</v>
      </c>
      <c r="H86" s="95" t="s">
        <v>941</v>
      </c>
      <c r="I86" s="359" t="s">
        <v>622</v>
      </c>
      <c r="J86" s="360">
        <v>661842</v>
      </c>
      <c r="K86" s="96" t="s">
        <v>948</v>
      </c>
      <c r="L86" s="96" t="s">
        <v>949</v>
      </c>
      <c r="M86" s="95" t="s">
        <v>950</v>
      </c>
      <c r="N86" s="96" t="s">
        <v>951</v>
      </c>
    </row>
    <row r="87" spans="1:14" ht="30.95">
      <c r="A87" s="95">
        <v>84</v>
      </c>
      <c r="B87" s="95" t="s">
        <v>801</v>
      </c>
      <c r="C87" s="96" t="s">
        <v>861</v>
      </c>
      <c r="D87" s="96" t="s">
        <v>704</v>
      </c>
      <c r="E87" s="96" t="s">
        <v>114</v>
      </c>
      <c r="F87" s="97">
        <v>44987</v>
      </c>
      <c r="G87" s="95" t="s">
        <v>734</v>
      </c>
      <c r="H87" s="95" t="s">
        <v>818</v>
      </c>
      <c r="I87" s="359"/>
      <c r="J87" s="360">
        <v>661754</v>
      </c>
      <c r="K87" s="96" t="s">
        <v>952</v>
      </c>
      <c r="L87" s="95" t="s">
        <v>926</v>
      </c>
      <c r="M87" s="95" t="s">
        <v>953</v>
      </c>
      <c r="N87" s="96" t="s">
        <v>954</v>
      </c>
    </row>
  </sheetData>
  <sheetProtection formatCells="0" formatColumns="0" formatRows="0" insertColumns="0" insertRows="0" insertHyperlinks="0" deleteColumns="0" deleteRows="0" sort="0" autoFilter="0" pivotTables="0"/>
  <dataValidations count="6">
    <dataValidation type="list" sqref="G3:G18" xr:uid="{F697E885-DE63-49AB-87B7-292584AD8E28}">
      <formula1>"Defect,Enhancement,Feature,Change,Investigation"</formula1>
    </dataValidation>
    <dataValidation type="list" sqref="E2:E18 E20 C2:C28" xr:uid="{00000000-0002-0000-0000-000001000000}">
      <formula1>"Not Started,In Progress,Fixed,Functions as Designed,Invalid (Feature Changed),Regression,Need More Info,Fixed Indirectly,Not Reproducible,Deferred,Fixed &amp; Validated by QA"</formula1>
    </dataValidation>
    <dataValidation type="list" sqref="D3" xr:uid="{5571EE54-0E02-48A6-9864-5608CE260D67}">
      <formula1>"Critical,High,Medium,Low,Duplicate,Deferred,TBD"</formula1>
    </dataValidation>
    <dataValidation type="list" sqref="D4:D8" xr:uid="{219774A3-E6FC-4A51-B1E5-65A29C814DE6}">
      <formula1>"Critical,High,Medium,Low,Duplicate,Deferred"</formula1>
    </dataValidation>
    <dataValidation type="list" sqref="D2 D9:D16" xr:uid="{00000000-0002-0000-0000-000002000000}">
      <formula1>"Critical - High Priority,Critical,High,Medium,Low,Duplicate,Deferred"</formula1>
    </dataValidation>
    <dataValidation type="list" sqref="G2" xr:uid="{00000000-0002-0000-0000-000000000000}">
      <formula1>"Bug,Enhancement,Feature,Change,Investigation,Regression,Suggestion for PM"</formula1>
    </dataValidation>
  </dataValidations>
  <hyperlinks>
    <hyperlink ref="J12" r:id="rId1" display="https://dev.azure.com/Teck/RBS Portfolio/_workitems/edit/600303" xr:uid="{49F46F83-15E8-4BA0-8557-FEBA3EAAAB6C}"/>
    <hyperlink ref="J16" r:id="rId2" display="https://dev.azure.com/Teck/RBS Portfolio/_workitems/edit/600272" xr:uid="{318585A8-5D5C-4390-8A19-EC5F3B7B9B52}"/>
    <hyperlink ref="J17" r:id="rId3" display="https://dev.azure.com/Teck/RBS Portfolio/_workitems/edit/601255" xr:uid="{4F17D184-9AF9-4562-B25F-33B5EF50E74C}"/>
    <hyperlink ref="J18" r:id="rId4" display="https://dev.azure.com/Teck/RBS Portfolio/_workitems/edit/601250" xr:uid="{03850620-48B1-4EEC-B0AD-21567DA5DB8E}"/>
    <hyperlink ref="J24" r:id="rId5" display="https://dev.azure.com/Teck/RBS Portfolio/_workitems/edit/612233" xr:uid="{4B4DBD1F-98A8-42A8-A1B8-B483F8D277BF}"/>
    <hyperlink ref="J33" r:id="rId6" display="https://dev.azure.com/Teck/RBS Portfolio/_workitems/edit/615766" xr:uid="{360C652C-DB52-4DBD-ACF3-BD52B77C00F2}"/>
    <hyperlink ref="J34" r:id="rId7" display="https://dev.azure.com/Teck/RBS Portfolio/_workitems/edit/615766" xr:uid="{346D309C-C4D2-4C96-9819-8B36D8CF9130}"/>
    <hyperlink ref="J42" r:id="rId8" display="https://dev.azure.com/Teck/RBS Portfolio/_workitems/edit/625143" xr:uid="{71BCDB64-5AB2-42C0-9D70-211D9744F785}"/>
    <hyperlink ref="J43" r:id="rId9" display="https://dev.azure.com/Teck/RBS Portfolio/_workitems/edit/625527" xr:uid="{1A55291C-45C5-4E4D-9146-34919C5E12E6}"/>
    <hyperlink ref="J44" r:id="rId10" display="https://dev.azure.com/Teck/RBS Portfolio/_workitems/edit/625529" xr:uid="{7203B5E8-A7D3-475C-82F5-F8B6ABA30E10}"/>
    <hyperlink ref="J45" r:id="rId11" display="https://dev.azure.com/Teck/RBS Portfolio/_workitems/edit/626804" xr:uid="{94F1281B-1F07-4126-8626-FB19EC1F0106}"/>
    <hyperlink ref="J46" r:id="rId12" display="https://dev.azure.com/Teck/RBS Portfolio/_workitems/edit/626836" xr:uid="{AA44B62A-273F-44EB-B45F-D1C419FEB714}"/>
    <hyperlink ref="J47" r:id="rId13" display="https://dev.azure.com/Teck/RBS Portfolio/_backlogs/backlog/Platforms-BaseMetals-MARS/Backlog items/?workitem=630915" xr:uid="{66D873FD-5447-439F-B0DE-1D4710AA4676}"/>
    <hyperlink ref="J49" r:id="rId14" display="631650" xr:uid="{275564F8-BEDC-4B39-A2F4-05A5572CDFC3}"/>
    <hyperlink ref="J50" r:id="rId15" display="https://dev.azure.com/Teck/RBS Portfolio/_backlogs/backlog/Platforms-BaseMetals-MARS/Backlog items/?workitem=635394" xr:uid="{4FC607CC-643D-4496-98B3-8FD6407E73CE}"/>
    <hyperlink ref="J51" r:id="rId16" display="https://dev.azure.com/Teck/RBS Portfolio/_workitems/edit/637798/" xr:uid="{2CDEEAE6-B142-45E8-84DA-AE9F19E6FF91}"/>
    <hyperlink ref="J52" r:id="rId17" display="https://dev.azure.com/Teck/RBS Portfolio/_backlogs/backlog/Platforms-BaseMetals-MARS/Backlog items/?workitem=639990" xr:uid="{F7ED4CA3-2F14-4458-8FEA-BFB294B4528B}"/>
    <hyperlink ref="J53" r:id="rId18" display="https://dev.azure.com/Teck/RBS Portfolio/_backlogs/backlog/Platforms-BaseMetals-MARS/Backlog items/?workitem=640014" xr:uid="{EC999FCC-34E3-4E2B-9871-C6DE465659A2}"/>
    <hyperlink ref="J55" r:id="rId19" display="https://dev.azure.com/Teck/RBS Portfolio/_backlogs/backlog/Platforms-BaseMetals-MARS/Backlog items/?workitem=643901" xr:uid="{58F3DE9D-FFA5-4F00-A589-C759F11DB33E}"/>
    <hyperlink ref="J56" r:id="rId20" display="https://dev.azure.com/Teck/RBS Portfolio/_backlogs/backlog/Platforms-BaseMetals-MARS/Backlog items/?workitem=643911" xr:uid="{DF16044B-EF4D-43BF-AA99-CD89BB6837A0}"/>
    <hyperlink ref="J57" r:id="rId21" display="https://dev.azure.com/Teck/RBS Portfolio/_backlogs/backlog/Platforms-BaseMetals-MARS/Backlog items/?workitem=645847" xr:uid="{33035ECC-0F56-44E8-AA14-2A73C5EB75BB}"/>
    <hyperlink ref="J58" r:id="rId22" display="https://dev.azure.com/Teck/RBS Portfolio/_backlogs/backlog/Platforms-BaseMetals-MARS/Backlog items/?workitem=643106" xr:uid="{3FB001DF-7A6C-488B-B9A6-3E2BC14DA192}"/>
    <hyperlink ref="J61" r:id="rId23" display="https://dev.azure.com/Teck/RBS Portfolio/_backlogs/backlog/Platforms-BaseMetals-MARS/Backlog items/?workitem=645826" xr:uid="{6747CDC7-5FE0-4401-9EAF-240D77585DB8}"/>
    <hyperlink ref="J60" r:id="rId24" display="https://dev.azure.com/Teck/RBS Portfolio/_backlogs/backlog/Platforms-BaseMetals-MARS/Backlog items/?workitem=648055" xr:uid="{0B700BA0-4007-48AF-81B8-117C1969FCB8}"/>
    <hyperlink ref="J65" r:id="rId25" display="https://dev.azure.com/Teck/RBS Portfolio/_backlogs/backlog/Platforms-BaseMetals-MARS/Backlog items/?workitem=648109" xr:uid="{45443F25-C450-46FD-8A10-41BFC1483B8E}"/>
    <hyperlink ref="J62" r:id="rId26" display="https://dev.azure.com/Teck/RBS Portfolio/_backlogs/backlog/Platforms-BaseMetals-MARS/Backlog items/?workitem=651498" xr:uid="{099A0165-F7C9-4116-B42C-02385FEF86A4}"/>
    <hyperlink ref="J63" r:id="rId27" display="https://dev.azure.com/Teck/RBS Portfolio/_backlogs/backlog/Platforms-BaseMetals-MARS/Backlog items/?workitem=653361" xr:uid="{C84F9C08-6ED7-4CB0-95DC-E7F7A8EC75B6}"/>
    <hyperlink ref="J64" r:id="rId28" display="https://dev.azure.com/Teck/RBS Portfolio/_backlogs/backlog/Platforms-BaseMetals-MARS/Backlog items/?workitem=653367" xr:uid="{EF9B6387-D350-4AB3-A323-DA77FA94EEB3}"/>
    <hyperlink ref="J59" r:id="rId29" display="https://dev.azure.com/Teck/RBS Portfolio/_backlogs/backlog/Platforms-BaseMetals-MARS/Backlog items/?workitem=630703" xr:uid="{695C87BC-ED4D-4AA7-8603-5110920976FE}"/>
    <hyperlink ref="J66" r:id="rId30" display="https://dev.azure.com/Teck/RBS Portfolio/_backlogs/backlog/Platforms-BaseMetals-MARS/Backlog items/?workitem=654219" xr:uid="{CE149AEE-FD97-4975-812A-3456E8896D06}"/>
    <hyperlink ref="J67" r:id="rId31" display="https://dev.azure.com/Teck/RBS Portfolio/_backlogs/backlog/Platforms-BaseMetals-MARS/Backlog items/?workitem=654241" xr:uid="{450115A0-7172-48C5-9FA1-B5CEC949DCF9}"/>
    <hyperlink ref="J68" r:id="rId32" display="https://dev.azure.com/Teck/RBS Portfolio/_backlogs/backlog/Platforms-BaseMetals-MARS/Backlog items/?workitem=656301" xr:uid="{C292FACD-EE1A-4017-A608-C31BC2E0476E}"/>
    <hyperlink ref="J70" r:id="rId33" display="https://dev.azure.com/Teck/RBS Portfolio/_backlogs/backlog/Platforms-BaseMetals-MARS/Backlog items/?workitem=657058" xr:uid="{0884B49A-1BA4-410E-86AC-D38AFC741642}"/>
    <hyperlink ref="J71" r:id="rId34" display="https://dev.azure.com/Teck/RBS Portfolio/_backlogs/backlog/Platforms-BaseMetals-MARS/Backlog items/?workitem=657324" xr:uid="{4801F6ED-64C7-44C7-80FC-7218B7AEAEA7}"/>
    <hyperlink ref="J72" r:id="rId35" display="https://dev.azure.com/Teck/RBS Portfolio/_backlogs/backlog/Platforms-BaseMetals-MARS/Backlog items/?workitem=657272" xr:uid="{A5C57CF8-09D1-430C-959B-F8C91E2C771B}"/>
    <hyperlink ref="J73" r:id="rId36" display="https://dev.azure.com/Teck/RBS Portfolio/_backlogs/backlog/Platforms-BaseMetals-MARS/Backlog items/?workitem=657243" xr:uid="{930E279A-DD2B-4B2F-920E-0D19A9A4D3BC}"/>
    <hyperlink ref="J74" r:id="rId37" display="https://dev.azure.com/Teck/RBS Portfolio/_backlogs/backlog/Platforms-BaseMetals-MARS/Backlog items/?workitem=657225" xr:uid="{616146E4-12CE-4958-8DB2-7C434CCC2FFA}"/>
    <hyperlink ref="J75" r:id="rId38" display="https://dev.azure.com/Teck/RBS Portfolio/_backlogs/backlog/Platforms-BaseMetals-MARS/Backlog items/?workitem=657169" xr:uid="{66099FAF-DF21-4EDA-8570-85D53043B688}"/>
    <hyperlink ref="J76" r:id="rId39" display="https://dev.azure.com/Teck/RBS Portfolio/_backlogs/backlog/Platforms-BaseMetals-MARS/Backlog items/?workitem=658343" xr:uid="{5647788C-B8F2-43F5-9333-3DCA9F5AD47C}"/>
    <hyperlink ref="J77" r:id="rId40" display="https://dev.azure.com/Teck/RBS Portfolio/_backlogs/backlog/Platforms-BaseMetals-MARS/Backlog items/?workitem=658333" xr:uid="{C697AE02-BA1B-412E-9035-4B8018501553}"/>
    <hyperlink ref="J78" r:id="rId41" display="https://dev.azure.com/Teck/RBS Portfolio/_backlogs/backlog/Platforms-BaseMetals-MARS/Backlog items/?workitem=659870" xr:uid="{30B8E7F4-06CA-455A-8FA3-0D260045DD99}"/>
    <hyperlink ref="J80" r:id="rId42" display="https://dev.azure.com/Teck/RBS Portfolio/_backlogs/backlog/Platforms-BaseMetals-MARS/Backlog items/?workitem=659876" xr:uid="{E583A447-AB75-429A-8AC6-B855E894E757}"/>
    <hyperlink ref="J79" r:id="rId43" display="https://dev.azure.com/Teck/RBS Portfolio/_backlogs/backlog/Platforms-BaseMetals-MARS/Backlog items/?workitem=659871" xr:uid="{E526F9FF-BD84-4762-9169-D107233AF82F}"/>
    <hyperlink ref="J81" r:id="rId44" display="https://dev.azure.com/Teck/RBS Portfolio/_backlogs/backlog/Platforms-BaseMetals-MARS/Backlog items/?workitem=659937" xr:uid="{0FFF9EA0-D72B-4E3F-8705-E3604527C00A}"/>
    <hyperlink ref="J82" r:id="rId45" display="https://dev.azure.com/Teck/RBS Portfolio/_backlogs/backlog/Platforms-BaseMetals-MARS/Backlog items/?workitem=659949" xr:uid="{10BF2DB8-2FB6-4FDB-9F28-C48DA4B405E8}"/>
    <hyperlink ref="J83" r:id="rId46" display="https://dev.azure.com/Teck/RBS Portfolio/_backlogs/backlog/Platforms-BaseMetals-MARS/Backlog items/?workitem=659848" xr:uid="{8FA5836C-ACDD-4BD3-980A-ACDB9CC8E354}"/>
    <hyperlink ref="J84" r:id="rId47" display="https://dev.azure.com/Teck/RBS Portfolio/_backlogs/backlog/Platforms-BaseMetals-MARS/Backlog items/?workitem=659869" xr:uid="{97CF2FC4-BE4F-4646-A0BD-FD9D8ADCD2CF}"/>
    <hyperlink ref="J85" r:id="rId48" display="https://dev.azure.com/Teck/RBS Portfolio/_backlogs/backlog/Platforms-BaseMetals-MARS/Backlog items/?workitem=659974" xr:uid="{9DFF5B16-1DA0-46E7-9453-46E4B69ABB82}"/>
    <hyperlink ref="J86" r:id="rId49" display="https://dev.azure.com/Teck/RBS Portfolio/_backlogs/backlog/Platforms-BaseMetals-MARS/Backlog items/?workitem=661482" xr:uid="{4C535EAC-A660-4CC3-A10F-FBBAF52861FA}"/>
    <hyperlink ref="J87" r:id="rId50" display="https://dev.azure.com/Teck/RBS Portfolio/_backlogs/backlog/Platforms-BaseMetals-MARS/Backlog items/?workitem=661754" xr:uid="{B089A938-8827-44A4-BEF9-25D129361D37}"/>
  </hyperlinks>
  <pageMargins left="0.7" right="0.7" top="0.75" bottom="0.75" header="0.3" footer="0.3"/>
  <pageSetup orientation="portrait" r:id="rId51"/>
  <tableParts count="1">
    <tablePart r:id="rId5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C3F22-6AC1-44E7-9AEF-9CAEECBB7B71}">
  <sheetPr>
    <tabColor theme="8" tint="0.39997558519241921"/>
  </sheetPr>
  <dimension ref="A1:K48"/>
  <sheetViews>
    <sheetView workbookViewId="0">
      <selection activeCell="F21" sqref="F21"/>
    </sheetView>
  </sheetViews>
  <sheetFormatPr defaultColWidth="9.140625" defaultRowHeight="14.45"/>
  <cols>
    <col min="1" max="2" width="9.140625" style="102"/>
    <col min="3" max="3" width="13.42578125" style="102" bestFit="1" customWidth="1"/>
    <col min="4" max="4" width="11.85546875" style="102" customWidth="1"/>
    <col min="5" max="5" width="12.5703125" style="102" customWidth="1"/>
    <col min="6" max="6" width="53.28515625" style="102" customWidth="1"/>
    <col min="7" max="7" width="9.85546875" style="102" customWidth="1"/>
    <col min="8" max="8" width="16.42578125" style="102" customWidth="1"/>
    <col min="9" max="9" width="85.85546875" style="102" customWidth="1"/>
    <col min="10" max="10" width="20.140625" style="102" customWidth="1"/>
    <col min="11" max="11" width="15.42578125" style="102" customWidth="1"/>
    <col min="12" max="16384" width="9.140625" style="102"/>
  </cols>
  <sheetData>
    <row r="1" spans="1:11" ht="30.95">
      <c r="A1" s="3" t="s">
        <v>6</v>
      </c>
      <c r="B1" s="3" t="s">
        <v>8</v>
      </c>
      <c r="C1" s="3" t="s">
        <v>9</v>
      </c>
      <c r="D1" s="3" t="s">
        <v>10</v>
      </c>
      <c r="E1" s="3" t="s">
        <v>11</v>
      </c>
      <c r="F1" s="3" t="s">
        <v>12</v>
      </c>
      <c r="G1" s="59" t="s">
        <v>13</v>
      </c>
      <c r="H1" s="3" t="s">
        <v>14</v>
      </c>
      <c r="I1" s="3" t="s">
        <v>955</v>
      </c>
      <c r="J1" s="3" t="s">
        <v>956</v>
      </c>
      <c r="K1" s="3" t="s">
        <v>957</v>
      </c>
    </row>
    <row r="2" spans="1:11">
      <c r="A2" s="106" t="s">
        <v>92</v>
      </c>
      <c r="B2" s="106" t="s">
        <v>958</v>
      </c>
      <c r="C2" s="104" t="s">
        <v>959</v>
      </c>
      <c r="D2" s="104" t="s">
        <v>94</v>
      </c>
      <c r="E2" s="104" t="s">
        <v>94</v>
      </c>
      <c r="F2" s="107" t="s">
        <v>95</v>
      </c>
      <c r="G2" s="106" t="s">
        <v>32</v>
      </c>
      <c r="H2" s="104" t="s">
        <v>96</v>
      </c>
      <c r="I2" s="105" t="s">
        <v>960</v>
      </c>
      <c r="J2" s="104" t="s">
        <v>961</v>
      </c>
      <c r="K2" s="103" t="s">
        <v>962</v>
      </c>
    </row>
    <row r="3" spans="1:11">
      <c r="A3" s="106" t="s">
        <v>92</v>
      </c>
      <c r="B3" s="106" t="s">
        <v>958</v>
      </c>
      <c r="C3" s="104" t="s">
        <v>963</v>
      </c>
      <c r="D3" s="104" t="s">
        <v>94</v>
      </c>
      <c r="E3" s="104" t="s">
        <v>94</v>
      </c>
      <c r="F3" s="107" t="s">
        <v>99</v>
      </c>
      <c r="G3" s="106" t="s">
        <v>32</v>
      </c>
      <c r="H3" s="104" t="s">
        <v>96</v>
      </c>
      <c r="I3" s="105" t="s">
        <v>964</v>
      </c>
      <c r="J3" s="104" t="s">
        <v>961</v>
      </c>
      <c r="K3" s="119" t="s">
        <v>962</v>
      </c>
    </row>
    <row r="4" spans="1:11">
      <c r="A4" s="106" t="s">
        <v>92</v>
      </c>
      <c r="B4" s="106" t="s">
        <v>958</v>
      </c>
      <c r="C4" s="104" t="s">
        <v>965</v>
      </c>
      <c r="D4" s="104" t="s">
        <v>101</v>
      </c>
      <c r="E4" s="104" t="s">
        <v>101</v>
      </c>
      <c r="F4" s="107" t="s">
        <v>102</v>
      </c>
      <c r="G4" s="106" t="s">
        <v>32</v>
      </c>
      <c r="H4" s="104" t="s">
        <v>96</v>
      </c>
      <c r="I4" s="105" t="s">
        <v>966</v>
      </c>
      <c r="J4" s="104" t="s">
        <v>967</v>
      </c>
      <c r="K4" s="119" t="s">
        <v>962</v>
      </c>
    </row>
    <row r="5" spans="1:11">
      <c r="A5" s="106" t="s">
        <v>92</v>
      </c>
      <c r="B5" s="106" t="s">
        <v>958</v>
      </c>
      <c r="C5" s="104" t="s">
        <v>968</v>
      </c>
      <c r="D5" s="104" t="s">
        <v>101</v>
      </c>
      <c r="E5" s="104" t="s">
        <v>101</v>
      </c>
      <c r="F5" s="107" t="s">
        <v>104</v>
      </c>
      <c r="G5" s="106" t="s">
        <v>32</v>
      </c>
      <c r="H5" s="104" t="s">
        <v>96</v>
      </c>
      <c r="I5" s="105" t="s">
        <v>969</v>
      </c>
      <c r="J5" s="104" t="s">
        <v>967</v>
      </c>
      <c r="K5" s="119" t="s">
        <v>962</v>
      </c>
    </row>
    <row r="6" spans="1:11">
      <c r="A6" s="106" t="s">
        <v>92</v>
      </c>
      <c r="B6" s="106" t="s">
        <v>958</v>
      </c>
      <c r="C6" s="104" t="s">
        <v>970</v>
      </c>
      <c r="D6" s="104" t="s">
        <v>101</v>
      </c>
      <c r="E6" s="104" t="s">
        <v>101</v>
      </c>
      <c r="F6" s="107" t="s">
        <v>109</v>
      </c>
      <c r="G6" s="106" t="s">
        <v>32</v>
      </c>
      <c r="H6" s="104" t="s">
        <v>96</v>
      </c>
      <c r="I6" s="105" t="s">
        <v>971</v>
      </c>
      <c r="J6" s="104" t="s">
        <v>967</v>
      </c>
      <c r="K6" s="119" t="s">
        <v>962</v>
      </c>
    </row>
    <row r="7" spans="1:11">
      <c r="A7" s="106" t="s">
        <v>92</v>
      </c>
      <c r="B7" s="106" t="s">
        <v>958</v>
      </c>
      <c r="C7" s="104" t="s">
        <v>972</v>
      </c>
      <c r="D7" s="104" t="s">
        <v>101</v>
      </c>
      <c r="E7" s="104" t="s">
        <v>101</v>
      </c>
      <c r="F7" s="107" t="s">
        <v>207</v>
      </c>
      <c r="G7" s="106" t="s">
        <v>32</v>
      </c>
      <c r="H7" s="104" t="s">
        <v>96</v>
      </c>
      <c r="I7" s="105" t="s">
        <v>973</v>
      </c>
      <c r="J7" s="104" t="s">
        <v>967</v>
      </c>
      <c r="K7" s="119" t="s">
        <v>962</v>
      </c>
    </row>
    <row r="8" spans="1:11">
      <c r="A8" s="106" t="s">
        <v>92</v>
      </c>
      <c r="B8" s="106" t="s">
        <v>958</v>
      </c>
      <c r="C8" s="104" t="s">
        <v>974</v>
      </c>
      <c r="D8" s="104" t="s">
        <v>101</v>
      </c>
      <c r="E8" s="104" t="s">
        <v>101</v>
      </c>
      <c r="F8" s="107" t="s">
        <v>209</v>
      </c>
      <c r="G8" s="106" t="s">
        <v>32</v>
      </c>
      <c r="H8" s="104" t="s">
        <v>96</v>
      </c>
      <c r="I8" s="105" t="s">
        <v>975</v>
      </c>
      <c r="J8" s="104" t="s">
        <v>967</v>
      </c>
      <c r="K8" s="119" t="s">
        <v>962</v>
      </c>
    </row>
    <row r="9" spans="1:11">
      <c r="A9" s="106" t="s">
        <v>92</v>
      </c>
      <c r="B9" s="106" t="s">
        <v>958</v>
      </c>
      <c r="C9" s="104" t="s">
        <v>976</v>
      </c>
      <c r="D9" s="104" t="s">
        <v>101</v>
      </c>
      <c r="E9" s="104" t="s">
        <v>101</v>
      </c>
      <c r="F9" s="107" t="s">
        <v>223</v>
      </c>
      <c r="G9" s="106" t="s">
        <v>32</v>
      </c>
      <c r="H9" s="104" t="s">
        <v>96</v>
      </c>
      <c r="I9" s="105" t="s">
        <v>977</v>
      </c>
      <c r="J9" s="104" t="s">
        <v>967</v>
      </c>
      <c r="K9" s="119" t="s">
        <v>962</v>
      </c>
    </row>
    <row r="10" spans="1:11">
      <c r="A10" s="106" t="s">
        <v>92</v>
      </c>
      <c r="B10" s="106" t="s">
        <v>958</v>
      </c>
      <c r="C10" s="104" t="s">
        <v>978</v>
      </c>
      <c r="D10" s="104" t="s">
        <v>94</v>
      </c>
      <c r="E10" s="104" t="s">
        <v>94</v>
      </c>
      <c r="F10" s="107" t="s">
        <v>225</v>
      </c>
      <c r="G10" s="106" t="s">
        <v>32</v>
      </c>
      <c r="H10" s="104" t="s">
        <v>96</v>
      </c>
      <c r="I10" s="105" t="s">
        <v>979</v>
      </c>
      <c r="J10" s="104" t="s">
        <v>961</v>
      </c>
      <c r="K10" s="119" t="s">
        <v>962</v>
      </c>
    </row>
    <row r="11" spans="1:11">
      <c r="A11" s="106" t="s">
        <v>92</v>
      </c>
      <c r="B11" s="106" t="s">
        <v>958</v>
      </c>
      <c r="C11" s="104" t="s">
        <v>980</v>
      </c>
      <c r="D11" s="104" t="s">
        <v>94</v>
      </c>
      <c r="E11" s="104" t="s">
        <v>94</v>
      </c>
      <c r="F11" s="107" t="s">
        <v>227</v>
      </c>
      <c r="G11" s="106" t="s">
        <v>32</v>
      </c>
      <c r="H11" s="104" t="s">
        <v>96</v>
      </c>
      <c r="I11" s="105" t="s">
        <v>981</v>
      </c>
      <c r="J11" s="104" t="s">
        <v>961</v>
      </c>
      <c r="K11" s="119" t="s">
        <v>962</v>
      </c>
    </row>
    <row r="12" spans="1:11">
      <c r="A12" s="106" t="s">
        <v>92</v>
      </c>
      <c r="B12" s="106" t="s">
        <v>958</v>
      </c>
      <c r="C12" s="104" t="s">
        <v>982</v>
      </c>
      <c r="D12" s="104" t="s">
        <v>94</v>
      </c>
      <c r="E12" s="104" t="s">
        <v>94</v>
      </c>
      <c r="F12" s="107" t="s">
        <v>194</v>
      </c>
      <c r="G12" s="106" t="s">
        <v>32</v>
      </c>
      <c r="H12" s="104" t="s">
        <v>96</v>
      </c>
      <c r="I12" s="105" t="s">
        <v>983</v>
      </c>
      <c r="J12" s="104" t="s">
        <v>961</v>
      </c>
      <c r="K12" s="119" t="s">
        <v>962</v>
      </c>
    </row>
    <row r="13" spans="1:11">
      <c r="A13" s="106" t="s">
        <v>92</v>
      </c>
      <c r="B13" s="106" t="s">
        <v>958</v>
      </c>
      <c r="C13" s="104" t="s">
        <v>984</v>
      </c>
      <c r="D13" s="104" t="s">
        <v>94</v>
      </c>
      <c r="E13" s="104" t="s">
        <v>94</v>
      </c>
      <c r="F13" s="107" t="s">
        <v>205</v>
      </c>
      <c r="G13" s="106" t="s">
        <v>32</v>
      </c>
      <c r="H13" s="104" t="s">
        <v>96</v>
      </c>
      <c r="I13" s="105" t="s">
        <v>985</v>
      </c>
      <c r="J13" s="104" t="s">
        <v>961</v>
      </c>
      <c r="K13" s="119" t="s">
        <v>962</v>
      </c>
    </row>
    <row r="14" spans="1:11">
      <c r="A14" s="6" t="s">
        <v>92</v>
      </c>
      <c r="B14" s="6" t="s">
        <v>111</v>
      </c>
      <c r="C14" s="7" t="s">
        <v>154</v>
      </c>
      <c r="D14" s="7" t="s">
        <v>101</v>
      </c>
      <c r="E14" s="7" t="s">
        <v>101</v>
      </c>
      <c r="F14" s="8" t="s">
        <v>155</v>
      </c>
      <c r="G14" s="6" t="s">
        <v>32</v>
      </c>
      <c r="H14" s="7" t="s">
        <v>156</v>
      </c>
      <c r="I14" s="105" t="s">
        <v>986</v>
      </c>
      <c r="J14" s="7" t="s">
        <v>987</v>
      </c>
      <c r="K14" s="119" t="s">
        <v>962</v>
      </c>
    </row>
    <row r="15" spans="1:11">
      <c r="A15" s="6" t="s">
        <v>92</v>
      </c>
      <c r="B15" s="6" t="s">
        <v>111</v>
      </c>
      <c r="C15" s="7" t="s">
        <v>204</v>
      </c>
      <c r="D15" s="7" t="s">
        <v>94</v>
      </c>
      <c r="E15" s="7" t="s">
        <v>94</v>
      </c>
      <c r="F15" s="8" t="s">
        <v>205</v>
      </c>
      <c r="G15" s="6" t="s">
        <v>32</v>
      </c>
      <c r="H15" s="7" t="s">
        <v>156</v>
      </c>
      <c r="I15" s="105" t="s">
        <v>988</v>
      </c>
      <c r="J15" s="7" t="s">
        <v>987</v>
      </c>
      <c r="K15" s="119" t="s">
        <v>962</v>
      </c>
    </row>
    <row r="16" spans="1:11">
      <c r="A16" s="6" t="s">
        <v>92</v>
      </c>
      <c r="B16" s="6" t="s">
        <v>111</v>
      </c>
      <c r="C16" s="7" t="s">
        <v>350</v>
      </c>
      <c r="D16" s="7" t="s">
        <v>101</v>
      </c>
      <c r="E16" s="7" t="s">
        <v>101</v>
      </c>
      <c r="F16" s="8" t="s">
        <v>351</v>
      </c>
      <c r="G16" s="6" t="s">
        <v>32</v>
      </c>
      <c r="H16" s="7" t="s">
        <v>156</v>
      </c>
      <c r="I16" s="105" t="s">
        <v>989</v>
      </c>
      <c r="J16" s="7" t="s">
        <v>987</v>
      </c>
      <c r="K16" s="120" t="s">
        <v>990</v>
      </c>
    </row>
    <row r="17" spans="1:11">
      <c r="A17" s="6" t="s">
        <v>92</v>
      </c>
      <c r="B17" s="6" t="s">
        <v>111</v>
      </c>
      <c r="C17" s="7" t="s">
        <v>352</v>
      </c>
      <c r="D17" s="7" t="s">
        <v>101</v>
      </c>
      <c r="E17" s="7" t="s">
        <v>101</v>
      </c>
      <c r="F17" s="8" t="s">
        <v>353</v>
      </c>
      <c r="G17" s="6" t="s">
        <v>32</v>
      </c>
      <c r="H17" s="7" t="s">
        <v>156</v>
      </c>
      <c r="I17" s="105" t="s">
        <v>991</v>
      </c>
      <c r="J17" s="7" t="s">
        <v>987</v>
      </c>
      <c r="K17" s="120" t="s">
        <v>990</v>
      </c>
    </row>
    <row r="18" spans="1:11">
      <c r="A18" s="6" t="s">
        <v>92</v>
      </c>
      <c r="B18" s="6" t="s">
        <v>111</v>
      </c>
      <c r="C18" s="7" t="s">
        <v>354</v>
      </c>
      <c r="D18" s="7" t="s">
        <v>101</v>
      </c>
      <c r="E18" s="7" t="s">
        <v>101</v>
      </c>
      <c r="F18" s="8" t="s">
        <v>102</v>
      </c>
      <c r="G18" s="6" t="s">
        <v>32</v>
      </c>
      <c r="H18" s="7" t="s">
        <v>156</v>
      </c>
      <c r="I18" s="105" t="s">
        <v>992</v>
      </c>
      <c r="J18" s="7" t="s">
        <v>987</v>
      </c>
      <c r="K18" s="120" t="s">
        <v>990</v>
      </c>
    </row>
    <row r="19" spans="1:11">
      <c r="A19" s="6" t="s">
        <v>92</v>
      </c>
      <c r="B19" s="6" t="s">
        <v>111</v>
      </c>
      <c r="C19" s="7" t="s">
        <v>355</v>
      </c>
      <c r="D19" s="7" t="s">
        <v>101</v>
      </c>
      <c r="E19" s="7" t="s">
        <v>101</v>
      </c>
      <c r="F19" s="8" t="s">
        <v>356</v>
      </c>
      <c r="G19" s="6" t="s">
        <v>32</v>
      </c>
      <c r="H19" s="7" t="s">
        <v>156</v>
      </c>
      <c r="I19" s="105" t="s">
        <v>993</v>
      </c>
      <c r="J19" s="7" t="s">
        <v>987</v>
      </c>
      <c r="K19" s="120" t="s">
        <v>990</v>
      </c>
    </row>
    <row r="20" spans="1:11">
      <c r="A20" s="6" t="s">
        <v>92</v>
      </c>
      <c r="B20" s="6" t="s">
        <v>111</v>
      </c>
      <c r="C20" s="7" t="s">
        <v>357</v>
      </c>
      <c r="D20" s="7" t="s">
        <v>101</v>
      </c>
      <c r="E20" s="7" t="s">
        <v>101</v>
      </c>
      <c r="F20" s="8" t="s">
        <v>104</v>
      </c>
      <c r="G20" s="6" t="s">
        <v>32</v>
      </c>
      <c r="H20" s="7" t="s">
        <v>156</v>
      </c>
      <c r="I20" s="105" t="s">
        <v>994</v>
      </c>
      <c r="J20" s="7" t="s">
        <v>987</v>
      </c>
      <c r="K20" s="120" t="s">
        <v>990</v>
      </c>
    </row>
    <row r="21" spans="1:11">
      <c r="A21" s="6" t="s">
        <v>92</v>
      </c>
      <c r="B21" s="6" t="s">
        <v>111</v>
      </c>
      <c r="C21" s="7" t="s">
        <v>358</v>
      </c>
      <c r="D21" s="7" t="s">
        <v>101</v>
      </c>
      <c r="E21" s="7" t="s">
        <v>101</v>
      </c>
      <c r="F21" s="8" t="s">
        <v>109</v>
      </c>
      <c r="G21" s="6" t="s">
        <v>32</v>
      </c>
      <c r="H21" s="7" t="s">
        <v>156</v>
      </c>
      <c r="I21" s="105" t="s">
        <v>995</v>
      </c>
      <c r="J21" s="7" t="s">
        <v>987</v>
      </c>
      <c r="K21" s="120" t="s">
        <v>990</v>
      </c>
    </row>
    <row r="22" spans="1:11">
      <c r="A22" s="6" t="s">
        <v>92</v>
      </c>
      <c r="B22" s="6" t="s">
        <v>111</v>
      </c>
      <c r="C22" s="7" t="s">
        <v>178</v>
      </c>
      <c r="D22" s="7" t="s">
        <v>94</v>
      </c>
      <c r="E22" s="7" t="s">
        <v>94</v>
      </c>
      <c r="F22" s="8" t="s">
        <v>179</v>
      </c>
      <c r="G22" s="6" t="s">
        <v>40</v>
      </c>
      <c r="H22" s="7" t="s">
        <v>156</v>
      </c>
      <c r="I22" s="105" t="s">
        <v>996</v>
      </c>
      <c r="J22" s="7" t="s">
        <v>987</v>
      </c>
      <c r="K22" s="119" t="s">
        <v>962</v>
      </c>
    </row>
    <row r="23" spans="1:11">
      <c r="A23" s="6" t="s">
        <v>92</v>
      </c>
      <c r="B23" s="6" t="s">
        <v>111</v>
      </c>
      <c r="C23" s="7" t="s">
        <v>180</v>
      </c>
      <c r="D23" s="7" t="s">
        <v>94</v>
      </c>
      <c r="E23" s="7" t="s">
        <v>94</v>
      </c>
      <c r="F23" s="8" t="s">
        <v>181</v>
      </c>
      <c r="G23" s="6" t="s">
        <v>40</v>
      </c>
      <c r="H23" s="7" t="s">
        <v>156</v>
      </c>
      <c r="I23" s="105" t="s">
        <v>997</v>
      </c>
      <c r="J23" s="7" t="s">
        <v>987</v>
      </c>
      <c r="K23" s="119" t="s">
        <v>962</v>
      </c>
    </row>
    <row r="24" spans="1:11">
      <c r="A24" s="6" t="s">
        <v>92</v>
      </c>
      <c r="B24" s="6" t="s">
        <v>111</v>
      </c>
      <c r="C24" s="7" t="s">
        <v>362</v>
      </c>
      <c r="D24" s="7" t="s">
        <v>94</v>
      </c>
      <c r="E24" s="7" t="s">
        <v>94</v>
      </c>
      <c r="F24" s="8" t="s">
        <v>363</v>
      </c>
      <c r="G24" s="6" t="s">
        <v>40</v>
      </c>
      <c r="H24" s="7" t="s">
        <v>156</v>
      </c>
      <c r="I24" s="105" t="s">
        <v>998</v>
      </c>
      <c r="J24" s="7" t="s">
        <v>987</v>
      </c>
      <c r="K24" s="120" t="s">
        <v>990</v>
      </c>
    </row>
    <row r="25" spans="1:11">
      <c r="A25" s="6" t="s">
        <v>92</v>
      </c>
      <c r="B25" s="6" t="s">
        <v>111</v>
      </c>
      <c r="C25" s="7" t="s">
        <v>183</v>
      </c>
      <c r="D25" s="7" t="s">
        <v>94</v>
      </c>
      <c r="E25" s="7" t="s">
        <v>94</v>
      </c>
      <c r="F25" s="8" t="s">
        <v>184</v>
      </c>
      <c r="G25" s="6" t="s">
        <v>40</v>
      </c>
      <c r="H25" s="7" t="s">
        <v>156</v>
      </c>
      <c r="I25" s="105" t="s">
        <v>999</v>
      </c>
      <c r="J25" s="7" t="s">
        <v>987</v>
      </c>
      <c r="K25" s="119" t="s">
        <v>962</v>
      </c>
    </row>
    <row r="26" spans="1:11">
      <c r="A26" s="6" t="s">
        <v>92</v>
      </c>
      <c r="B26" s="6" t="s">
        <v>111</v>
      </c>
      <c r="C26" s="7" t="s">
        <v>185</v>
      </c>
      <c r="D26" s="7" t="s">
        <v>94</v>
      </c>
      <c r="E26" s="7" t="s">
        <v>94</v>
      </c>
      <c r="F26" s="8" t="s">
        <v>186</v>
      </c>
      <c r="G26" s="6" t="s">
        <v>40</v>
      </c>
      <c r="H26" s="7" t="s">
        <v>156</v>
      </c>
      <c r="I26" s="105" t="s">
        <v>1000</v>
      </c>
      <c r="J26" s="7" t="s">
        <v>987</v>
      </c>
      <c r="K26" s="119" t="s">
        <v>962</v>
      </c>
    </row>
    <row r="27" spans="1:11">
      <c r="A27" s="6" t="s">
        <v>92</v>
      </c>
      <c r="B27" s="6" t="s">
        <v>111</v>
      </c>
      <c r="C27" s="7" t="s">
        <v>359</v>
      </c>
      <c r="D27" s="7" t="s">
        <v>101</v>
      </c>
      <c r="E27" s="7" t="s">
        <v>101</v>
      </c>
      <c r="F27" s="8" t="s">
        <v>338</v>
      </c>
      <c r="G27" s="6" t="s">
        <v>32</v>
      </c>
      <c r="H27" s="7" t="s">
        <v>156</v>
      </c>
      <c r="I27" s="105" t="s">
        <v>1001</v>
      </c>
      <c r="J27" s="7" t="s">
        <v>987</v>
      </c>
      <c r="K27" s="120" t="s">
        <v>990</v>
      </c>
    </row>
    <row r="28" spans="1:11">
      <c r="A28" s="6" t="s">
        <v>92</v>
      </c>
      <c r="B28" s="6" t="s">
        <v>111</v>
      </c>
      <c r="C28" s="7" t="s">
        <v>187</v>
      </c>
      <c r="D28" s="7" t="s">
        <v>94</v>
      </c>
      <c r="E28" s="7" t="s">
        <v>94</v>
      </c>
      <c r="F28" s="8" t="s">
        <v>188</v>
      </c>
      <c r="G28" s="6" t="s">
        <v>40</v>
      </c>
      <c r="H28" s="7" t="s">
        <v>156</v>
      </c>
      <c r="I28" s="105" t="s">
        <v>1002</v>
      </c>
      <c r="J28" s="7" t="s">
        <v>987</v>
      </c>
      <c r="K28" s="120" t="s">
        <v>990</v>
      </c>
    </row>
    <row r="29" spans="1:11">
      <c r="A29" s="6" t="s">
        <v>92</v>
      </c>
      <c r="B29" s="6" t="s">
        <v>111</v>
      </c>
      <c r="C29" s="7" t="s">
        <v>191</v>
      </c>
      <c r="D29" s="7" t="s">
        <v>94</v>
      </c>
      <c r="E29" s="7" t="s">
        <v>94</v>
      </c>
      <c r="F29" s="8" t="s">
        <v>192</v>
      </c>
      <c r="G29" s="6" t="s">
        <v>32</v>
      </c>
      <c r="H29" s="7" t="s">
        <v>156</v>
      </c>
      <c r="I29" s="105" t="s">
        <v>1003</v>
      </c>
      <c r="J29" s="7" t="s">
        <v>987</v>
      </c>
      <c r="K29" s="119" t="s">
        <v>962</v>
      </c>
    </row>
    <row r="30" spans="1:11">
      <c r="A30" s="6" t="s">
        <v>92</v>
      </c>
      <c r="B30" s="6" t="s">
        <v>111</v>
      </c>
      <c r="C30" s="7" t="s">
        <v>193</v>
      </c>
      <c r="D30" s="7" t="s">
        <v>94</v>
      </c>
      <c r="E30" s="7" t="s">
        <v>94</v>
      </c>
      <c r="F30" s="8" t="s">
        <v>194</v>
      </c>
      <c r="G30" s="6" t="s">
        <v>32</v>
      </c>
      <c r="H30" s="7" t="s">
        <v>156</v>
      </c>
      <c r="I30" s="105" t="s">
        <v>1004</v>
      </c>
      <c r="J30" s="7" t="s">
        <v>987</v>
      </c>
      <c r="K30" s="119" t="s">
        <v>962</v>
      </c>
    </row>
    <row r="31" spans="1:11">
      <c r="A31" s="6" t="s">
        <v>92</v>
      </c>
      <c r="B31" s="6" t="s">
        <v>111</v>
      </c>
      <c r="C31" s="7" t="s">
        <v>195</v>
      </c>
      <c r="D31" s="7" t="s">
        <v>94</v>
      </c>
      <c r="E31" s="7" t="s">
        <v>94</v>
      </c>
      <c r="F31" s="8" t="s">
        <v>99</v>
      </c>
      <c r="G31" s="6" t="s">
        <v>32</v>
      </c>
      <c r="H31" s="7" t="s">
        <v>156</v>
      </c>
      <c r="I31" s="105" t="s">
        <v>1005</v>
      </c>
      <c r="J31" s="7" t="s">
        <v>987</v>
      </c>
      <c r="K31" s="119" t="s">
        <v>962</v>
      </c>
    </row>
    <row r="32" spans="1:11">
      <c r="A32" s="6" t="s">
        <v>92</v>
      </c>
      <c r="B32" s="6" t="s">
        <v>111</v>
      </c>
      <c r="C32" s="7" t="s">
        <v>196</v>
      </c>
      <c r="D32" s="7" t="s">
        <v>94</v>
      </c>
      <c r="E32" s="7" t="s">
        <v>94</v>
      </c>
      <c r="F32" s="8" t="s">
        <v>197</v>
      </c>
      <c r="G32" s="6" t="s">
        <v>32</v>
      </c>
      <c r="H32" s="7" t="s">
        <v>156</v>
      </c>
      <c r="I32" s="105" t="s">
        <v>1006</v>
      </c>
      <c r="J32" s="7" t="s">
        <v>987</v>
      </c>
      <c r="K32" s="119" t="s">
        <v>962</v>
      </c>
    </row>
    <row r="33" spans="1:11">
      <c r="A33" s="6" t="s">
        <v>92</v>
      </c>
      <c r="B33" s="6" t="s">
        <v>111</v>
      </c>
      <c r="C33" s="7" t="s">
        <v>360</v>
      </c>
      <c r="D33" s="7" t="s">
        <v>101</v>
      </c>
      <c r="E33" s="7" t="s">
        <v>101</v>
      </c>
      <c r="F33" s="8" t="s">
        <v>361</v>
      </c>
      <c r="G33" s="6" t="s">
        <v>32</v>
      </c>
      <c r="H33" s="7" t="s">
        <v>156</v>
      </c>
      <c r="I33" s="105" t="s">
        <v>1007</v>
      </c>
      <c r="J33" s="7" t="s">
        <v>987</v>
      </c>
      <c r="K33" s="120" t="s">
        <v>990</v>
      </c>
    </row>
    <row r="34" spans="1:11">
      <c r="A34" s="6" t="s">
        <v>92</v>
      </c>
      <c r="B34" s="6" t="s">
        <v>111</v>
      </c>
      <c r="C34" s="7" t="s">
        <v>198</v>
      </c>
      <c r="D34" s="7" t="s">
        <v>94</v>
      </c>
      <c r="E34" s="7" t="s">
        <v>94</v>
      </c>
      <c r="F34" s="8" t="s">
        <v>199</v>
      </c>
      <c r="G34" s="6" t="s">
        <v>32</v>
      </c>
      <c r="H34" s="7" t="s">
        <v>156</v>
      </c>
      <c r="I34" s="105" t="s">
        <v>1008</v>
      </c>
      <c r="J34" s="7" t="s">
        <v>987</v>
      </c>
      <c r="K34" s="119" t="s">
        <v>962</v>
      </c>
    </row>
    <row r="35" spans="1:11">
      <c r="A35" s="6" t="s">
        <v>92</v>
      </c>
      <c r="B35" s="6" t="s">
        <v>111</v>
      </c>
      <c r="C35" s="7" t="s">
        <v>200</v>
      </c>
      <c r="D35" s="7" t="s">
        <v>94</v>
      </c>
      <c r="E35" s="7" t="s">
        <v>94</v>
      </c>
      <c r="F35" s="8" t="s">
        <v>201</v>
      </c>
      <c r="G35" s="6" t="s">
        <v>32</v>
      </c>
      <c r="H35" s="7" t="s">
        <v>156</v>
      </c>
      <c r="I35" s="105" t="s">
        <v>1009</v>
      </c>
      <c r="J35" s="7" t="s">
        <v>987</v>
      </c>
      <c r="K35" s="119" t="s">
        <v>962</v>
      </c>
    </row>
    <row r="36" spans="1:11">
      <c r="A36" s="6" t="s">
        <v>92</v>
      </c>
      <c r="B36" s="6" t="s">
        <v>111</v>
      </c>
      <c r="C36" s="7" t="s">
        <v>202</v>
      </c>
      <c r="D36" s="7" t="s">
        <v>94</v>
      </c>
      <c r="E36" s="7" t="s">
        <v>94</v>
      </c>
      <c r="F36" s="8" t="s">
        <v>203</v>
      </c>
      <c r="G36" s="6" t="s">
        <v>32</v>
      </c>
      <c r="H36" s="7" t="s">
        <v>156</v>
      </c>
      <c r="I36" s="105" t="s">
        <v>1010</v>
      </c>
      <c r="J36" s="7" t="s">
        <v>987</v>
      </c>
      <c r="K36" s="119" t="s">
        <v>962</v>
      </c>
    </row>
    <row r="37" spans="1:11">
      <c r="A37" s="6" t="s">
        <v>25</v>
      </c>
      <c r="B37" s="6" t="s">
        <v>105</v>
      </c>
      <c r="C37" s="7" t="s">
        <v>321</v>
      </c>
      <c r="D37" s="7" t="s">
        <v>167</v>
      </c>
      <c r="E37" s="7" t="s">
        <v>168</v>
      </c>
      <c r="F37" s="8" t="s">
        <v>252</v>
      </c>
      <c r="G37" s="6" t="s">
        <v>32</v>
      </c>
      <c r="H37" s="7" t="s">
        <v>170</v>
      </c>
      <c r="I37" s="105" t="s">
        <v>1011</v>
      </c>
      <c r="J37" s="121" t="s">
        <v>1012</v>
      </c>
      <c r="K37" s="119" t="s">
        <v>962</v>
      </c>
    </row>
    <row r="38" spans="1:11">
      <c r="A38" s="6" t="s">
        <v>25</v>
      </c>
      <c r="B38" s="6" t="s">
        <v>105</v>
      </c>
      <c r="C38" s="7" t="s">
        <v>322</v>
      </c>
      <c r="D38" s="7" t="s">
        <v>167</v>
      </c>
      <c r="E38" s="7" t="s">
        <v>168</v>
      </c>
      <c r="F38" s="8" t="s">
        <v>254</v>
      </c>
      <c r="G38" s="6" t="s">
        <v>32</v>
      </c>
      <c r="H38" s="7" t="s">
        <v>170</v>
      </c>
      <c r="I38" s="105" t="s">
        <v>1013</v>
      </c>
      <c r="J38" s="121" t="s">
        <v>1012</v>
      </c>
      <c r="K38" s="119" t="s">
        <v>962</v>
      </c>
    </row>
    <row r="39" spans="1:11">
      <c r="A39" s="6" t="s">
        <v>25</v>
      </c>
      <c r="B39" s="6" t="s">
        <v>105</v>
      </c>
      <c r="C39" s="7" t="s">
        <v>323</v>
      </c>
      <c r="D39" s="7" t="s">
        <v>167</v>
      </c>
      <c r="E39" s="7" t="s">
        <v>168</v>
      </c>
      <c r="F39" s="8" t="s">
        <v>256</v>
      </c>
      <c r="G39" s="6" t="s">
        <v>32</v>
      </c>
      <c r="H39" s="7" t="s">
        <v>170</v>
      </c>
      <c r="I39" s="105" t="s">
        <v>1014</v>
      </c>
      <c r="J39" s="121" t="s">
        <v>1012</v>
      </c>
      <c r="K39" s="119" t="s">
        <v>962</v>
      </c>
    </row>
    <row r="40" spans="1:11">
      <c r="A40" s="6" t="s">
        <v>25</v>
      </c>
      <c r="B40" s="6" t="s">
        <v>105</v>
      </c>
      <c r="C40" s="7" t="s">
        <v>324</v>
      </c>
      <c r="D40" s="7" t="s">
        <v>167</v>
      </c>
      <c r="E40" s="7" t="s">
        <v>168</v>
      </c>
      <c r="F40" s="8" t="s">
        <v>260</v>
      </c>
      <c r="G40" s="6" t="s">
        <v>32</v>
      </c>
      <c r="H40" s="7" t="s">
        <v>170</v>
      </c>
      <c r="I40" s="105" t="s">
        <v>1015</v>
      </c>
      <c r="J40" s="121" t="s">
        <v>1012</v>
      </c>
      <c r="K40" s="122" t="s">
        <v>1016</v>
      </c>
    </row>
    <row r="41" spans="1:11">
      <c r="A41" s="6" t="s">
        <v>25</v>
      </c>
      <c r="B41" s="6" t="s">
        <v>105</v>
      </c>
      <c r="C41" s="7" t="s">
        <v>325</v>
      </c>
      <c r="D41" s="7" t="s">
        <v>167</v>
      </c>
      <c r="E41" s="7" t="s">
        <v>168</v>
      </c>
      <c r="F41" s="8" t="s">
        <v>215</v>
      </c>
      <c r="G41" s="6" t="s">
        <v>32</v>
      </c>
      <c r="H41" s="7" t="s">
        <v>170</v>
      </c>
      <c r="I41" s="105" t="s">
        <v>1017</v>
      </c>
      <c r="J41" s="121" t="s">
        <v>1012</v>
      </c>
      <c r="K41" s="122" t="s">
        <v>1016</v>
      </c>
    </row>
    <row r="42" spans="1:11">
      <c r="A42" s="6" t="s">
        <v>25</v>
      </c>
      <c r="B42" s="6" t="s">
        <v>105</v>
      </c>
      <c r="C42" s="7" t="s">
        <v>326</v>
      </c>
      <c r="D42" s="7" t="s">
        <v>167</v>
      </c>
      <c r="E42" s="7" t="s">
        <v>263</v>
      </c>
      <c r="F42" s="8" t="s">
        <v>264</v>
      </c>
      <c r="G42" s="6" t="s">
        <v>32</v>
      </c>
      <c r="H42" s="7" t="s">
        <v>170</v>
      </c>
      <c r="I42" s="105" t="s">
        <v>1018</v>
      </c>
      <c r="J42" s="121" t="s">
        <v>1012</v>
      </c>
      <c r="K42" s="120" t="s">
        <v>990</v>
      </c>
    </row>
    <row r="43" spans="1:11">
      <c r="A43" s="6" t="s">
        <v>25</v>
      </c>
      <c r="B43" s="6" t="s">
        <v>105</v>
      </c>
      <c r="C43" s="7" t="s">
        <v>327</v>
      </c>
      <c r="D43" s="7" t="s">
        <v>167</v>
      </c>
      <c r="E43" s="7" t="s">
        <v>263</v>
      </c>
      <c r="F43" s="8" t="s">
        <v>328</v>
      </c>
      <c r="G43" s="6" t="s">
        <v>32</v>
      </c>
      <c r="H43" s="7" t="s">
        <v>170</v>
      </c>
      <c r="I43" s="105" t="s">
        <v>1019</v>
      </c>
      <c r="J43" s="121" t="s">
        <v>1012</v>
      </c>
      <c r="K43" s="120" t="s">
        <v>990</v>
      </c>
    </row>
    <row r="44" spans="1:11">
      <c r="A44" s="80" t="s">
        <v>25</v>
      </c>
      <c r="B44" s="6" t="s">
        <v>105</v>
      </c>
      <c r="C44" s="7" t="s">
        <v>329</v>
      </c>
      <c r="D44" s="7" t="s">
        <v>167</v>
      </c>
      <c r="E44" s="7" t="s">
        <v>263</v>
      </c>
      <c r="F44" s="8" t="s">
        <v>274</v>
      </c>
      <c r="G44" s="6" t="s">
        <v>32</v>
      </c>
      <c r="H44" s="7" t="s">
        <v>170</v>
      </c>
      <c r="I44" s="105" t="s">
        <v>1020</v>
      </c>
      <c r="J44" s="121" t="s">
        <v>1012</v>
      </c>
      <c r="K44" s="120" t="s">
        <v>990</v>
      </c>
    </row>
    <row r="45" spans="1:11">
      <c r="A45" s="304" t="s">
        <v>25</v>
      </c>
      <c r="B45" s="303" t="s">
        <v>105</v>
      </c>
      <c r="C45" s="7" t="s">
        <v>166</v>
      </c>
      <c r="D45" s="7" t="s">
        <v>167</v>
      </c>
      <c r="E45" s="7" t="s">
        <v>168</v>
      </c>
      <c r="F45" s="8" t="s">
        <v>169</v>
      </c>
      <c r="G45" s="6" t="s">
        <v>40</v>
      </c>
      <c r="H45" s="7" t="s">
        <v>170</v>
      </c>
      <c r="I45" s="105" t="s">
        <v>1021</v>
      </c>
      <c r="J45" s="121" t="s">
        <v>1012</v>
      </c>
      <c r="K45" s="123" t="s">
        <v>335</v>
      </c>
    </row>
    <row r="48" spans="1:11">
      <c r="I48" s="105"/>
    </row>
  </sheetData>
  <autoFilter ref="A1:K45" xr:uid="{FABE04DC-981B-4887-AA05-3701927E5F32}"/>
  <hyperlinks>
    <hyperlink ref="I12" r:id="rId1" xr:uid="{E239CAAE-73A4-43FB-9B54-9E1F555EC362}"/>
    <hyperlink ref="I6" r:id="rId2" xr:uid="{6E62D3C7-5D4A-4AFB-BD87-05017479870C}"/>
    <hyperlink ref="I11" r:id="rId3" xr:uid="{124A7EE6-58DC-4C34-AA29-04B5FE53F753}"/>
    <hyperlink ref="I13" r:id="rId4" xr:uid="{D02ECAAA-83E0-4AF3-8F4A-F7519CEC0D02}"/>
    <hyperlink ref="I10" r:id="rId5" xr:uid="{761FEC4B-065D-4180-B0B4-C10D331A54E7}"/>
    <hyperlink ref="I9" r:id="rId6" xr:uid="{F84D6407-5ECC-4161-BF82-0241E7C0F623}"/>
    <hyperlink ref="I8" r:id="rId7" xr:uid="{4CF21A08-BD3D-4A39-8929-294642F25AA0}"/>
    <hyperlink ref="I7" r:id="rId8" xr:uid="{2D0AD480-D9F0-4F71-900D-AC1CD00A95C6}"/>
    <hyperlink ref="I5" r:id="rId9" xr:uid="{01D89887-7A3F-4EAC-B751-A26AE225A703}"/>
    <hyperlink ref="I4" r:id="rId10" xr:uid="{DC4726D0-8B18-40D8-B1F2-774B38EE1FC9}"/>
    <hyperlink ref="I3" r:id="rId11" xr:uid="{B9295AE1-1695-438F-A8B7-F0DC90385A97}"/>
    <hyperlink ref="I2" r:id="rId12" xr:uid="{086A930A-B587-435F-A40E-49B1F206325E}"/>
    <hyperlink ref="I14" r:id="rId13" xr:uid="{C8B7AA97-4C8D-4FE6-8F8F-BF2D72F9B911}"/>
    <hyperlink ref="I15" r:id="rId14" xr:uid="{D857A3D0-1653-4939-B157-97EED409C39A}"/>
    <hyperlink ref="I16" r:id="rId15" xr:uid="{317F8646-439D-4BEF-97EF-B6A447A23A51}"/>
    <hyperlink ref="I17" r:id="rId16" xr:uid="{9586473D-D51D-49E5-9F03-157B94AF8358}"/>
    <hyperlink ref="I18" r:id="rId17" location=" PMs Scheduled  - Mill).docx" xr:uid="{88D7E356-A1C2-4606-B5C0-255299B5879C}"/>
    <hyperlink ref="I19" r:id="rId18" location=" PMs Completed as Scheduled  - Mill).docx" xr:uid="{6EB2103C-5262-48DB-B5F8-F45B467E4D49}"/>
    <hyperlink ref="I20" r:id="rId19" location=" Total Maintenance WO Completed  - Mill).docx" xr:uid="{7AC32E35-F705-4D7F-B023-F7CADE7680D4}"/>
    <hyperlink ref="I21" r:id="rId20" location=" Scheduled Maintenance WO  - Mill).docx" xr:uid="{23D378DE-FEDB-4FDA-B86E-E2FE4A1EC823}"/>
    <hyperlink ref="I22" r:id="rId21" xr:uid="{2F448F47-C235-4545-921E-3542A301B79A}"/>
    <hyperlink ref="I23" r:id="rId22" xr:uid="{A932006B-1FB2-42C2-B6E1-651A81725AA4}"/>
    <hyperlink ref="I24" r:id="rId23" xr:uid="{6DDD7624-E5E9-4C23-9EEA-D9125C9BCA90}"/>
    <hyperlink ref="I25" r:id="rId24" xr:uid="{F1E46DEC-A9EA-4B77-B534-7D08C79E9D5A}"/>
    <hyperlink ref="I26" r:id="rId25" xr:uid="{079AE765-B6E1-4D9A-859B-D2E1A41C837A}"/>
    <hyperlink ref="I27" r:id="rId26" location=" Scheduled Maintenance WO Completed  - Mill).docx" xr:uid="{4B2740CD-EC7C-4168-B45F-B0FF5028947A}"/>
    <hyperlink ref="I28" r:id="rId27" xr:uid="{5CE581D5-F0C8-499B-B9E0-29EABC3A1751}"/>
    <hyperlink ref="I29" r:id="rId28" xr:uid="{23025C99-5D91-4E6B-BBCC-6117399BB084}"/>
    <hyperlink ref="I30" r:id="rId29" xr:uid="{9399AE04-9D9E-4D93-89D3-078016C1916D}"/>
    <hyperlink ref="I31" r:id="rId30" xr:uid="{B67595B1-2E67-45BA-9925-CB6C6AECB474}"/>
    <hyperlink ref="I32" r:id="rId31" xr:uid="{84A274F5-91F9-404F-ABC6-117B3630C235}"/>
    <hyperlink ref="I33" r:id="rId32" location=" Non-scheduled Maintenance WO Completed  - Mill).docx" xr:uid="{D1FD65B6-DD10-4F94-98E0-E49884CBF13F}"/>
    <hyperlink ref="I34" r:id="rId33" xr:uid="{0536A22E-BC6C-4A4D-AE51-9D06C8588E65}"/>
    <hyperlink ref="I35" r:id="rId34" xr:uid="{99D7C6FA-BE1B-4288-80AC-4BB96F923797}"/>
    <hyperlink ref="I36" r:id="rId35" xr:uid="{D7EA9F20-33E9-4CF5-83C8-A5C4367E16AD}"/>
    <hyperlink ref="I37" r:id="rId36" xr:uid="{2320E583-E135-4789-9AFE-665458226180}"/>
    <hyperlink ref="I38" r:id="rId37" xr:uid="{037C4241-3988-4293-A9EE-E82BE3192D4B}"/>
    <hyperlink ref="I39" r:id="rId38" xr:uid="{61264871-961E-4976-95A0-DBFF23E4D85A}"/>
    <hyperlink ref="I40" r:id="rId39" xr:uid="{C23A73DC-379B-40D2-BC19-858E1FF5CFF9}"/>
    <hyperlink ref="I41" r:id="rId40" xr:uid="{9F9693C9-7DF0-4CF5-B7B3-0B673C9C2496}"/>
    <hyperlink ref="I42" r:id="rId41" xr:uid="{8F146F68-DCD4-4840-B7EB-F580A8549410}"/>
    <hyperlink ref="I43" r:id="rId42" xr:uid="{CA9832B9-8109-4B3F-AC85-5817AABD1095}"/>
    <hyperlink ref="I44" r:id="rId43" xr:uid="{C414E752-C4DF-4C03-B58A-8A81D6189BEC}"/>
    <hyperlink ref="I45" r:id="rId44" xr:uid="{7EF048DE-82AC-40E5-8D1B-81D8522765F5}"/>
  </hyperlinks>
  <pageMargins left="0.7" right="0.7" top="0.75" bottom="0.75" header="0.3" footer="0.3"/>
  <pageSetup orientation="portrait" r:id="rId4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C7546-E034-40F2-AE55-FE607C6C34E3}">
  <sheetPr>
    <tabColor theme="8" tint="0.39997558519241921"/>
    <pageSetUpPr fitToPage="1"/>
  </sheetPr>
  <dimension ref="A1:BJ350"/>
  <sheetViews>
    <sheetView topLeftCell="A2" workbookViewId="0">
      <pane xSplit="1" topLeftCell="B1" activePane="topRight" state="frozen"/>
      <selection pane="topRight" activeCell="I224" sqref="I224"/>
    </sheetView>
  </sheetViews>
  <sheetFormatPr defaultRowHeight="14.45"/>
  <cols>
    <col min="1" max="1" width="9.5703125" customWidth="1"/>
    <col min="2" max="2" width="19.85546875" customWidth="1"/>
    <col min="3" max="3" width="21.5703125" hidden="1" customWidth="1"/>
    <col min="4" max="4" width="17.140625" hidden="1" customWidth="1"/>
    <col min="5" max="5" width="28" hidden="1" customWidth="1"/>
    <col min="6" max="6" width="49.28515625" customWidth="1"/>
    <col min="7" max="7" width="48.7109375" customWidth="1"/>
    <col min="8" max="8" width="8.7109375" customWidth="1"/>
    <col min="9" max="9" width="20.5703125" customWidth="1"/>
    <col min="10" max="10" width="16.85546875" customWidth="1"/>
    <col min="11" max="11" width="28.28515625" customWidth="1"/>
    <col min="12" max="12" width="24" style="115" customWidth="1"/>
    <col min="13" max="13" width="29.5703125" customWidth="1"/>
    <col min="14" max="14" width="20" customWidth="1"/>
    <col min="15" max="15" width="10.140625" customWidth="1"/>
    <col min="16" max="16" width="8.7109375" customWidth="1"/>
    <col min="17" max="17" width="21.5703125" customWidth="1"/>
    <col min="18" max="18" width="24" customWidth="1"/>
    <col min="19" max="19" width="27.42578125" customWidth="1"/>
    <col min="20" max="20" width="18.85546875" customWidth="1"/>
    <col min="21" max="21" width="13.28515625" customWidth="1"/>
    <col min="22" max="22" width="9.140625" customWidth="1"/>
    <col min="23" max="23" width="8.7109375" customWidth="1"/>
    <col min="24" max="24" width="14.42578125" customWidth="1"/>
    <col min="26" max="26" width="12.140625" customWidth="1"/>
  </cols>
  <sheetData>
    <row r="1" spans="1:24" ht="42.95" customHeight="1">
      <c r="A1" s="3" t="s">
        <v>8</v>
      </c>
      <c r="B1" s="3" t="s">
        <v>9</v>
      </c>
      <c r="C1" s="3" t="s">
        <v>1022</v>
      </c>
      <c r="D1" s="3" t="s">
        <v>10</v>
      </c>
      <c r="E1" s="3" t="s">
        <v>11</v>
      </c>
      <c r="F1" s="3" t="s">
        <v>1023</v>
      </c>
      <c r="G1" s="3" t="s">
        <v>1024</v>
      </c>
      <c r="H1" s="3" t="s">
        <v>6</v>
      </c>
      <c r="I1" s="3" t="s">
        <v>13</v>
      </c>
      <c r="J1" s="3" t="s">
        <v>14</v>
      </c>
      <c r="K1" s="3" t="s">
        <v>1025</v>
      </c>
      <c r="L1" s="3" t="s">
        <v>1026</v>
      </c>
      <c r="M1" s="59" t="s">
        <v>1027</v>
      </c>
      <c r="N1" s="3" t="s">
        <v>1028</v>
      </c>
      <c r="O1" s="133" t="s">
        <v>1029</v>
      </c>
      <c r="P1" s="133" t="s">
        <v>1030</v>
      </c>
      <c r="Q1" s="133" t="s">
        <v>1031</v>
      </c>
      <c r="R1" s="3" t="s">
        <v>1032</v>
      </c>
      <c r="S1" s="238" t="s">
        <v>1033</v>
      </c>
      <c r="T1" s="174" t="s">
        <v>1034</v>
      </c>
      <c r="U1" s="174" t="s">
        <v>1035</v>
      </c>
      <c r="X1" s="174" t="s">
        <v>1036</v>
      </c>
    </row>
    <row r="2" spans="1:24" ht="26.1">
      <c r="A2" s="126" t="s">
        <v>27</v>
      </c>
      <c r="B2" s="124" t="s">
        <v>226</v>
      </c>
      <c r="C2" s="125" t="s">
        <v>686</v>
      </c>
      <c r="D2" s="124" t="s">
        <v>94</v>
      </c>
      <c r="E2" s="124" t="s">
        <v>94</v>
      </c>
      <c r="F2" s="125" t="s">
        <v>227</v>
      </c>
      <c r="G2" s="125"/>
      <c r="H2" s="126" t="s">
        <v>92</v>
      </c>
      <c r="I2" s="126" t="s">
        <v>32</v>
      </c>
      <c r="J2" s="124" t="s">
        <v>96</v>
      </c>
      <c r="K2" s="126">
        <v>1</v>
      </c>
      <c r="L2" s="124" t="s">
        <v>961</v>
      </c>
      <c r="M2" s="126">
        <v>0.25</v>
      </c>
      <c r="N2" s="124" t="s">
        <v>1037</v>
      </c>
      <c r="O2" s="124" t="s">
        <v>685</v>
      </c>
      <c r="P2" s="124" t="s">
        <v>685</v>
      </c>
      <c r="Q2" s="142">
        <v>1</v>
      </c>
      <c r="R2" s="142" t="s">
        <v>1038</v>
      </c>
      <c r="S2" s="1"/>
      <c r="T2" s="33" t="s">
        <v>97</v>
      </c>
    </row>
    <row r="3" spans="1:24" ht="26.1">
      <c r="A3" s="126" t="s">
        <v>27</v>
      </c>
      <c r="B3" s="124" t="s">
        <v>229</v>
      </c>
      <c r="C3" s="125" t="s">
        <v>686</v>
      </c>
      <c r="D3" s="124" t="s">
        <v>94</v>
      </c>
      <c r="E3" s="124" t="s">
        <v>94</v>
      </c>
      <c r="F3" s="125" t="s">
        <v>205</v>
      </c>
      <c r="G3" s="125"/>
      <c r="H3" s="126" t="s">
        <v>92</v>
      </c>
      <c r="I3" s="126" t="s">
        <v>32</v>
      </c>
      <c r="J3" s="124" t="s">
        <v>96</v>
      </c>
      <c r="K3" s="126">
        <v>1</v>
      </c>
      <c r="L3" s="124" t="s">
        <v>961</v>
      </c>
      <c r="M3" s="126">
        <v>0.25</v>
      </c>
      <c r="N3" s="124" t="s">
        <v>1037</v>
      </c>
      <c r="O3" s="124" t="s">
        <v>685</v>
      </c>
      <c r="P3" s="124" t="s">
        <v>685</v>
      </c>
      <c r="Q3" s="142">
        <v>1</v>
      </c>
      <c r="R3" s="142" t="s">
        <v>1038</v>
      </c>
      <c r="S3" s="1"/>
      <c r="T3" s="33" t="s">
        <v>97</v>
      </c>
    </row>
    <row r="4" spans="1:24" ht="26.1">
      <c r="A4" s="126" t="s">
        <v>27</v>
      </c>
      <c r="B4" s="124" t="s">
        <v>93</v>
      </c>
      <c r="C4" s="125" t="s">
        <v>686</v>
      </c>
      <c r="D4" s="124" t="s">
        <v>94</v>
      </c>
      <c r="E4" s="124" t="s">
        <v>94</v>
      </c>
      <c r="F4" s="125" t="s">
        <v>95</v>
      </c>
      <c r="G4" s="125"/>
      <c r="H4" s="126" t="s">
        <v>92</v>
      </c>
      <c r="I4" s="126" t="s">
        <v>32</v>
      </c>
      <c r="J4" s="124" t="s">
        <v>96</v>
      </c>
      <c r="K4" s="126">
        <v>1</v>
      </c>
      <c r="L4" s="124" t="s">
        <v>961</v>
      </c>
      <c r="M4" s="126">
        <v>0.25</v>
      </c>
      <c r="N4" s="124" t="s">
        <v>1037</v>
      </c>
      <c r="O4" s="124" t="s">
        <v>685</v>
      </c>
      <c r="P4" s="124" t="s">
        <v>685</v>
      </c>
      <c r="Q4" s="142">
        <v>1</v>
      </c>
      <c r="R4" s="142" t="s">
        <v>1038</v>
      </c>
      <c r="S4" s="1"/>
      <c r="T4" s="33" t="s">
        <v>97</v>
      </c>
    </row>
    <row r="5" spans="1:24" ht="26.1">
      <c r="A5" s="126" t="s">
        <v>27</v>
      </c>
      <c r="B5" s="124" t="s">
        <v>98</v>
      </c>
      <c r="C5" s="125" t="s">
        <v>686</v>
      </c>
      <c r="D5" s="124" t="s">
        <v>94</v>
      </c>
      <c r="E5" s="124" t="s">
        <v>94</v>
      </c>
      <c r="F5" s="125" t="s">
        <v>99</v>
      </c>
      <c r="G5" s="125"/>
      <c r="H5" s="126" t="s">
        <v>92</v>
      </c>
      <c r="I5" s="126" t="s">
        <v>32</v>
      </c>
      <c r="J5" s="124" t="s">
        <v>96</v>
      </c>
      <c r="K5" s="126">
        <v>1</v>
      </c>
      <c r="L5" s="124" t="s">
        <v>961</v>
      </c>
      <c r="M5" s="126">
        <v>0.25</v>
      </c>
      <c r="N5" s="124" t="s">
        <v>1037</v>
      </c>
      <c r="O5" s="124" t="s">
        <v>685</v>
      </c>
      <c r="P5" s="124" t="s">
        <v>685</v>
      </c>
      <c r="Q5" s="142">
        <v>1</v>
      </c>
      <c r="R5" s="142" t="s">
        <v>1038</v>
      </c>
      <c r="S5" s="90"/>
      <c r="T5" s="33" t="s">
        <v>97</v>
      </c>
    </row>
    <row r="6" spans="1:24" ht="26.1">
      <c r="A6" s="126" t="s">
        <v>27</v>
      </c>
      <c r="B6" s="124" t="s">
        <v>224</v>
      </c>
      <c r="C6" s="125" t="s">
        <v>686</v>
      </c>
      <c r="D6" s="124" t="s">
        <v>94</v>
      </c>
      <c r="E6" s="124" t="s">
        <v>94</v>
      </c>
      <c r="F6" s="125" t="s">
        <v>225</v>
      </c>
      <c r="G6" s="125"/>
      <c r="H6" s="126" t="s">
        <v>92</v>
      </c>
      <c r="I6" s="126" t="s">
        <v>32</v>
      </c>
      <c r="J6" s="124" t="s">
        <v>96</v>
      </c>
      <c r="K6" s="126">
        <v>1</v>
      </c>
      <c r="L6" s="124" t="s">
        <v>961</v>
      </c>
      <c r="M6" s="126">
        <v>0.25</v>
      </c>
      <c r="N6" s="124" t="s">
        <v>1037</v>
      </c>
      <c r="O6" s="124" t="s">
        <v>685</v>
      </c>
      <c r="P6" s="124" t="s">
        <v>685</v>
      </c>
      <c r="Q6" s="142">
        <v>1</v>
      </c>
      <c r="R6" s="142" t="s">
        <v>1038</v>
      </c>
      <c r="S6" s="1"/>
      <c r="T6" s="33" t="s">
        <v>97</v>
      </c>
    </row>
    <row r="7" spans="1:24" ht="26.1">
      <c r="A7" s="126" t="s">
        <v>27</v>
      </c>
      <c r="B7" s="124" t="s">
        <v>228</v>
      </c>
      <c r="C7" s="125" t="s">
        <v>686</v>
      </c>
      <c r="D7" s="124" t="s">
        <v>94</v>
      </c>
      <c r="E7" s="124" t="s">
        <v>94</v>
      </c>
      <c r="F7" s="125" t="s">
        <v>194</v>
      </c>
      <c r="G7" s="125"/>
      <c r="H7" s="126" t="s">
        <v>92</v>
      </c>
      <c r="I7" s="126" t="s">
        <v>32</v>
      </c>
      <c r="J7" s="124" t="s">
        <v>96</v>
      </c>
      <c r="K7" s="126">
        <v>1</v>
      </c>
      <c r="L7" s="124" t="s">
        <v>961</v>
      </c>
      <c r="M7" s="126">
        <v>0.25</v>
      </c>
      <c r="N7" s="124" t="s">
        <v>1037</v>
      </c>
      <c r="O7" s="124" t="s">
        <v>685</v>
      </c>
      <c r="P7" s="124" t="s">
        <v>685</v>
      </c>
      <c r="Q7" s="142">
        <v>1</v>
      </c>
      <c r="R7" s="142" t="s">
        <v>1038</v>
      </c>
      <c r="S7" s="1"/>
      <c r="T7" s="33" t="s">
        <v>97</v>
      </c>
    </row>
    <row r="8" spans="1:24" ht="26.1">
      <c r="A8" s="126" t="s">
        <v>27</v>
      </c>
      <c r="B8" s="124" t="s">
        <v>208</v>
      </c>
      <c r="C8" s="125" t="s">
        <v>686</v>
      </c>
      <c r="D8" s="124" t="s">
        <v>101</v>
      </c>
      <c r="E8" s="124" t="s">
        <v>101</v>
      </c>
      <c r="F8" s="125" t="s">
        <v>209</v>
      </c>
      <c r="G8" s="125"/>
      <c r="H8" s="126" t="s">
        <v>92</v>
      </c>
      <c r="I8" s="126" t="s">
        <v>32</v>
      </c>
      <c r="J8" s="124" t="s">
        <v>96</v>
      </c>
      <c r="K8" s="126">
        <v>1</v>
      </c>
      <c r="L8" s="124" t="s">
        <v>967</v>
      </c>
      <c r="M8" s="126">
        <v>0.25</v>
      </c>
      <c r="N8" s="124" t="s">
        <v>1037</v>
      </c>
      <c r="O8" s="124" t="s">
        <v>685</v>
      </c>
      <c r="P8" s="124" t="s">
        <v>685</v>
      </c>
      <c r="Q8" s="142">
        <v>1</v>
      </c>
      <c r="R8" s="142" t="s">
        <v>1038</v>
      </c>
      <c r="S8" s="1"/>
      <c r="T8" s="33" t="s">
        <v>97</v>
      </c>
    </row>
    <row r="9" spans="1:24" ht="26.1">
      <c r="A9" s="126" t="s">
        <v>27</v>
      </c>
      <c r="B9" s="124" t="s">
        <v>103</v>
      </c>
      <c r="C9" s="125" t="s">
        <v>686</v>
      </c>
      <c r="D9" s="124" t="s">
        <v>101</v>
      </c>
      <c r="E9" s="124" t="s">
        <v>101</v>
      </c>
      <c r="F9" s="125" t="s">
        <v>104</v>
      </c>
      <c r="G9" s="125"/>
      <c r="H9" s="126" t="s">
        <v>92</v>
      </c>
      <c r="I9" s="126" t="s">
        <v>32</v>
      </c>
      <c r="J9" s="124" t="s">
        <v>96</v>
      </c>
      <c r="K9" s="126">
        <v>1</v>
      </c>
      <c r="L9" s="124" t="s">
        <v>967</v>
      </c>
      <c r="M9" s="126">
        <v>0.25</v>
      </c>
      <c r="N9" s="124" t="s">
        <v>1037</v>
      </c>
      <c r="O9" s="124" t="s">
        <v>685</v>
      </c>
      <c r="P9" s="124" t="s">
        <v>685</v>
      </c>
      <c r="Q9" s="142">
        <v>1</v>
      </c>
      <c r="R9" s="142" t="s">
        <v>1038</v>
      </c>
      <c r="S9" s="1"/>
      <c r="T9" s="33" t="s">
        <v>97</v>
      </c>
    </row>
    <row r="10" spans="1:24" ht="26.1">
      <c r="A10" s="126" t="s">
        <v>27</v>
      </c>
      <c r="B10" s="124" t="s">
        <v>222</v>
      </c>
      <c r="C10" s="125" t="s">
        <v>686</v>
      </c>
      <c r="D10" s="124" t="s">
        <v>101</v>
      </c>
      <c r="E10" s="124" t="s">
        <v>101</v>
      </c>
      <c r="F10" s="125" t="s">
        <v>223</v>
      </c>
      <c r="G10" s="125"/>
      <c r="H10" s="126" t="s">
        <v>92</v>
      </c>
      <c r="I10" s="126" t="s">
        <v>32</v>
      </c>
      <c r="J10" s="124" t="s">
        <v>96</v>
      </c>
      <c r="K10" s="126">
        <v>1</v>
      </c>
      <c r="L10" s="124" t="s">
        <v>967</v>
      </c>
      <c r="M10" s="126">
        <v>0.25</v>
      </c>
      <c r="N10" s="124" t="s">
        <v>1037</v>
      </c>
      <c r="O10" s="124" t="s">
        <v>685</v>
      </c>
      <c r="P10" s="124" t="s">
        <v>685</v>
      </c>
      <c r="Q10" s="142">
        <v>1</v>
      </c>
      <c r="R10" s="142" t="s">
        <v>1038</v>
      </c>
      <c r="S10" s="1"/>
      <c r="T10" s="33" t="s">
        <v>97</v>
      </c>
      <c r="U10" s="16">
        <f>SUM(Q2:Q10)</f>
        <v>9</v>
      </c>
    </row>
    <row r="11" spans="1:24" ht="26.1">
      <c r="A11" s="126" t="s">
        <v>27</v>
      </c>
      <c r="B11" s="124" t="s">
        <v>108</v>
      </c>
      <c r="C11" s="125" t="s">
        <v>686</v>
      </c>
      <c r="D11" s="124" t="s">
        <v>101</v>
      </c>
      <c r="E11" s="124" t="s">
        <v>101</v>
      </c>
      <c r="F11" s="125" t="s">
        <v>109</v>
      </c>
      <c r="G11" s="125"/>
      <c r="H11" s="126" t="s">
        <v>92</v>
      </c>
      <c r="I11" s="126" t="s">
        <v>32</v>
      </c>
      <c r="J11" s="124" t="s">
        <v>96</v>
      </c>
      <c r="K11" s="126">
        <v>1</v>
      </c>
      <c r="L11" s="124" t="s">
        <v>967</v>
      </c>
      <c r="M11" s="126">
        <v>0.25</v>
      </c>
      <c r="N11" s="124" t="s">
        <v>1037</v>
      </c>
      <c r="O11" s="124" t="s">
        <v>685</v>
      </c>
      <c r="P11" s="124" t="s">
        <v>685</v>
      </c>
      <c r="Q11" s="142">
        <v>1</v>
      </c>
      <c r="R11" s="142" t="s">
        <v>1038</v>
      </c>
      <c r="S11" s="1"/>
      <c r="T11" s="33" t="s">
        <v>97</v>
      </c>
    </row>
    <row r="12" spans="1:24" ht="26.1">
      <c r="A12" s="126" t="s">
        <v>27</v>
      </c>
      <c r="B12" s="124" t="s">
        <v>206</v>
      </c>
      <c r="C12" s="125" t="s">
        <v>686</v>
      </c>
      <c r="D12" s="124" t="s">
        <v>101</v>
      </c>
      <c r="E12" s="124" t="s">
        <v>101</v>
      </c>
      <c r="F12" s="125" t="s">
        <v>207</v>
      </c>
      <c r="G12" s="125"/>
      <c r="H12" s="126" t="s">
        <v>92</v>
      </c>
      <c r="I12" s="126" t="s">
        <v>32</v>
      </c>
      <c r="J12" s="124" t="s">
        <v>96</v>
      </c>
      <c r="K12" s="126">
        <v>1</v>
      </c>
      <c r="L12" s="124" t="s">
        <v>967</v>
      </c>
      <c r="M12" s="126">
        <v>0.25</v>
      </c>
      <c r="N12" s="124" t="s">
        <v>1037</v>
      </c>
      <c r="O12" s="124" t="s">
        <v>685</v>
      </c>
      <c r="P12" s="124" t="s">
        <v>685</v>
      </c>
      <c r="Q12" s="142">
        <v>1</v>
      </c>
      <c r="R12" s="142" t="s">
        <v>1038</v>
      </c>
      <c r="S12" s="1"/>
      <c r="T12" s="33" t="s">
        <v>97</v>
      </c>
    </row>
    <row r="13" spans="1:24" ht="26.1">
      <c r="A13" s="126" t="s">
        <v>27</v>
      </c>
      <c r="B13" s="124" t="s">
        <v>100</v>
      </c>
      <c r="C13" s="125" t="s">
        <v>686</v>
      </c>
      <c r="D13" s="124" t="s">
        <v>101</v>
      </c>
      <c r="E13" s="124" t="s">
        <v>101</v>
      </c>
      <c r="F13" s="125" t="s">
        <v>102</v>
      </c>
      <c r="G13" s="125"/>
      <c r="H13" s="126" t="s">
        <v>92</v>
      </c>
      <c r="I13" s="126" t="s">
        <v>32</v>
      </c>
      <c r="J13" s="124" t="s">
        <v>96</v>
      </c>
      <c r="K13" s="126">
        <v>1</v>
      </c>
      <c r="L13" s="124" t="s">
        <v>967</v>
      </c>
      <c r="M13" s="126">
        <v>0.25</v>
      </c>
      <c r="N13" s="124" t="s">
        <v>1037</v>
      </c>
      <c r="O13" s="124" t="s">
        <v>685</v>
      </c>
      <c r="P13" s="124" t="s">
        <v>685</v>
      </c>
      <c r="Q13" s="142">
        <v>1</v>
      </c>
      <c r="R13" s="142" t="s">
        <v>1038</v>
      </c>
      <c r="S13" s="1"/>
      <c r="T13" s="33" t="s">
        <v>97</v>
      </c>
    </row>
    <row r="14" spans="1:24" ht="26.1">
      <c r="A14" s="129" t="s">
        <v>111</v>
      </c>
      <c r="B14" s="127" t="s">
        <v>204</v>
      </c>
      <c r="C14" s="128" t="s">
        <v>686</v>
      </c>
      <c r="D14" s="127" t="s">
        <v>94</v>
      </c>
      <c r="E14" s="127" t="s">
        <v>94</v>
      </c>
      <c r="F14" s="128" t="s">
        <v>205</v>
      </c>
      <c r="G14" s="128"/>
      <c r="H14" s="129" t="s">
        <v>92</v>
      </c>
      <c r="I14" s="129" t="s">
        <v>32</v>
      </c>
      <c r="J14" s="127" t="s">
        <v>156</v>
      </c>
      <c r="K14" s="129">
        <v>2</v>
      </c>
      <c r="L14" s="127" t="s">
        <v>1039</v>
      </c>
      <c r="M14" s="129">
        <v>0.25</v>
      </c>
      <c r="N14" s="127" t="s">
        <v>1040</v>
      </c>
      <c r="O14" s="127" t="s">
        <v>685</v>
      </c>
      <c r="P14" s="127" t="s">
        <v>685</v>
      </c>
      <c r="Q14" s="143">
        <v>1</v>
      </c>
      <c r="R14" s="143" t="s">
        <v>1038</v>
      </c>
      <c r="S14" s="130"/>
      <c r="T14" s="170" t="s">
        <v>157</v>
      </c>
    </row>
    <row r="15" spans="1:24" ht="26.1">
      <c r="A15" s="129" t="s">
        <v>111</v>
      </c>
      <c r="B15" s="127" t="s">
        <v>202</v>
      </c>
      <c r="C15" s="128" t="s">
        <v>686</v>
      </c>
      <c r="D15" s="127" t="s">
        <v>94</v>
      </c>
      <c r="E15" s="127" t="s">
        <v>94</v>
      </c>
      <c r="F15" s="128" t="s">
        <v>203</v>
      </c>
      <c r="G15" s="128"/>
      <c r="H15" s="129" t="s">
        <v>92</v>
      </c>
      <c r="I15" s="129" t="s">
        <v>32</v>
      </c>
      <c r="J15" s="127" t="s">
        <v>156</v>
      </c>
      <c r="K15" s="129">
        <v>2</v>
      </c>
      <c r="L15" s="127" t="s">
        <v>1039</v>
      </c>
      <c r="M15" s="129">
        <v>0.25</v>
      </c>
      <c r="N15" s="127" t="s">
        <v>1040</v>
      </c>
      <c r="O15" s="127" t="s">
        <v>685</v>
      </c>
      <c r="P15" s="127" t="s">
        <v>685</v>
      </c>
      <c r="Q15" s="143">
        <v>1</v>
      </c>
      <c r="R15" s="143" t="s">
        <v>1038</v>
      </c>
      <c r="S15" s="130"/>
      <c r="T15" s="170" t="s">
        <v>157</v>
      </c>
    </row>
    <row r="16" spans="1:24">
      <c r="A16" s="126" t="s">
        <v>105</v>
      </c>
      <c r="B16" s="124" t="s">
        <v>329</v>
      </c>
      <c r="C16" s="124" t="s">
        <v>688</v>
      </c>
      <c r="D16" s="124" t="s">
        <v>167</v>
      </c>
      <c r="E16" s="124" t="s">
        <v>263</v>
      </c>
      <c r="F16" s="125" t="s">
        <v>274</v>
      </c>
      <c r="G16" s="125"/>
      <c r="H16" s="126" t="s">
        <v>25</v>
      </c>
      <c r="I16" s="126" t="s">
        <v>32</v>
      </c>
      <c r="J16" s="124" t="s">
        <v>170</v>
      </c>
      <c r="K16" s="126">
        <v>3</v>
      </c>
      <c r="L16" s="124" t="s">
        <v>1012</v>
      </c>
      <c r="M16" s="126">
        <v>0.25</v>
      </c>
      <c r="N16" s="124" t="s">
        <v>1041</v>
      </c>
      <c r="O16" s="124" t="s">
        <v>685</v>
      </c>
      <c r="P16" s="127" t="s">
        <v>685</v>
      </c>
      <c r="Q16" s="144">
        <v>1</v>
      </c>
      <c r="R16" s="142" t="s">
        <v>1038</v>
      </c>
      <c r="S16" s="1"/>
      <c r="T16" s="126" t="s">
        <v>157</v>
      </c>
    </row>
    <row r="17" spans="1:21" ht="26.1">
      <c r="A17" s="129" t="s">
        <v>111</v>
      </c>
      <c r="B17" s="127" t="s">
        <v>200</v>
      </c>
      <c r="C17" s="128" t="s">
        <v>686</v>
      </c>
      <c r="D17" s="127" t="s">
        <v>94</v>
      </c>
      <c r="E17" s="127" t="s">
        <v>94</v>
      </c>
      <c r="F17" s="128" t="s">
        <v>201</v>
      </c>
      <c r="G17" s="128"/>
      <c r="H17" s="129" t="s">
        <v>92</v>
      </c>
      <c r="I17" s="129" t="s">
        <v>32</v>
      </c>
      <c r="J17" s="127" t="s">
        <v>156</v>
      </c>
      <c r="K17" s="129">
        <v>2</v>
      </c>
      <c r="L17" s="127" t="s">
        <v>1039</v>
      </c>
      <c r="M17" s="129">
        <v>0.25</v>
      </c>
      <c r="N17" s="127" t="s">
        <v>1040</v>
      </c>
      <c r="O17" s="127" t="s">
        <v>685</v>
      </c>
      <c r="P17" s="127" t="s">
        <v>685</v>
      </c>
      <c r="Q17" s="143">
        <v>1</v>
      </c>
      <c r="R17" s="143" t="s">
        <v>1038</v>
      </c>
      <c r="S17" s="130"/>
      <c r="T17" s="170" t="s">
        <v>157</v>
      </c>
    </row>
    <row r="18" spans="1:21" ht="26.1">
      <c r="A18" s="129" t="s">
        <v>111</v>
      </c>
      <c r="B18" s="127" t="s">
        <v>198</v>
      </c>
      <c r="C18" s="128" t="s">
        <v>686</v>
      </c>
      <c r="D18" s="127" t="s">
        <v>94</v>
      </c>
      <c r="E18" s="127" t="s">
        <v>94</v>
      </c>
      <c r="F18" s="128" t="s">
        <v>199</v>
      </c>
      <c r="G18" s="128"/>
      <c r="H18" s="129" t="s">
        <v>92</v>
      </c>
      <c r="I18" s="129" t="s">
        <v>32</v>
      </c>
      <c r="J18" s="127" t="s">
        <v>156</v>
      </c>
      <c r="K18" s="129">
        <v>2</v>
      </c>
      <c r="L18" s="127" t="s">
        <v>1039</v>
      </c>
      <c r="M18" s="129">
        <v>0.25</v>
      </c>
      <c r="N18" s="127" t="s">
        <v>1040</v>
      </c>
      <c r="O18" s="127" t="s">
        <v>685</v>
      </c>
      <c r="P18" s="127" t="s">
        <v>685</v>
      </c>
      <c r="Q18" s="143">
        <v>1</v>
      </c>
      <c r="R18" s="143" t="s">
        <v>1038</v>
      </c>
      <c r="S18" s="130"/>
      <c r="T18" s="170" t="s">
        <v>157</v>
      </c>
    </row>
    <row r="19" spans="1:21">
      <c r="A19" s="126" t="s">
        <v>105</v>
      </c>
      <c r="B19" s="124" t="s">
        <v>327</v>
      </c>
      <c r="C19" s="124" t="s">
        <v>688</v>
      </c>
      <c r="D19" s="124" t="s">
        <v>167</v>
      </c>
      <c r="E19" s="124" t="s">
        <v>263</v>
      </c>
      <c r="F19" s="125" t="s">
        <v>328</v>
      </c>
      <c r="G19" s="125"/>
      <c r="H19" s="126" t="s">
        <v>25</v>
      </c>
      <c r="I19" s="126" t="s">
        <v>32</v>
      </c>
      <c r="J19" s="124" t="s">
        <v>170</v>
      </c>
      <c r="K19" s="126">
        <v>3</v>
      </c>
      <c r="L19" s="124" t="s">
        <v>1012</v>
      </c>
      <c r="M19" s="126">
        <v>0.25</v>
      </c>
      <c r="N19" s="124" t="s">
        <v>1042</v>
      </c>
      <c r="O19" s="124" t="s">
        <v>685</v>
      </c>
      <c r="P19" s="127" t="s">
        <v>685</v>
      </c>
      <c r="Q19" s="144">
        <v>1</v>
      </c>
      <c r="R19" s="142" t="s">
        <v>1038</v>
      </c>
      <c r="S19" s="1"/>
      <c r="T19" s="126" t="s">
        <v>157</v>
      </c>
    </row>
    <row r="20" spans="1:21" ht="26.1">
      <c r="A20" s="129" t="s">
        <v>111</v>
      </c>
      <c r="B20" s="127" t="s">
        <v>196</v>
      </c>
      <c r="C20" s="128" t="s">
        <v>686</v>
      </c>
      <c r="D20" s="127" t="s">
        <v>94</v>
      </c>
      <c r="E20" s="127" t="s">
        <v>94</v>
      </c>
      <c r="F20" s="128" t="s">
        <v>197</v>
      </c>
      <c r="G20" s="128"/>
      <c r="H20" s="129" t="s">
        <v>92</v>
      </c>
      <c r="I20" s="129" t="s">
        <v>32</v>
      </c>
      <c r="J20" s="127" t="s">
        <v>156</v>
      </c>
      <c r="K20" s="129">
        <v>2</v>
      </c>
      <c r="L20" s="127" t="s">
        <v>1039</v>
      </c>
      <c r="M20" s="129">
        <v>0.25</v>
      </c>
      <c r="N20" s="127" t="s">
        <v>1040</v>
      </c>
      <c r="O20" s="127" t="s">
        <v>685</v>
      </c>
      <c r="P20" s="127" t="s">
        <v>685</v>
      </c>
      <c r="Q20" s="143">
        <v>1</v>
      </c>
      <c r="R20" s="143" t="s">
        <v>1038</v>
      </c>
      <c r="S20" s="130"/>
      <c r="T20" s="170" t="s">
        <v>157</v>
      </c>
    </row>
    <row r="21" spans="1:21" ht="26.1">
      <c r="A21" s="129" t="s">
        <v>111</v>
      </c>
      <c r="B21" s="127" t="s">
        <v>195</v>
      </c>
      <c r="C21" s="128" t="s">
        <v>686</v>
      </c>
      <c r="D21" s="127" t="s">
        <v>94</v>
      </c>
      <c r="E21" s="127" t="s">
        <v>94</v>
      </c>
      <c r="F21" s="128" t="s">
        <v>99</v>
      </c>
      <c r="G21" s="128"/>
      <c r="H21" s="129" t="s">
        <v>92</v>
      </c>
      <c r="I21" s="129" t="s">
        <v>32</v>
      </c>
      <c r="J21" s="127" t="s">
        <v>156</v>
      </c>
      <c r="K21" s="129">
        <v>2</v>
      </c>
      <c r="L21" s="127" t="s">
        <v>1039</v>
      </c>
      <c r="M21" s="129">
        <v>0.25</v>
      </c>
      <c r="N21" s="127" t="s">
        <v>1040</v>
      </c>
      <c r="O21" s="127" t="s">
        <v>685</v>
      </c>
      <c r="P21" s="127" t="s">
        <v>685</v>
      </c>
      <c r="Q21" s="143">
        <v>1</v>
      </c>
      <c r="R21" s="143" t="s">
        <v>1038</v>
      </c>
      <c r="S21" s="130"/>
      <c r="T21" s="170" t="s">
        <v>157</v>
      </c>
    </row>
    <row r="22" spans="1:21" ht="26.1">
      <c r="A22" s="129" t="s">
        <v>111</v>
      </c>
      <c r="B22" s="127" t="s">
        <v>193</v>
      </c>
      <c r="C22" s="128" t="s">
        <v>686</v>
      </c>
      <c r="D22" s="127" t="s">
        <v>94</v>
      </c>
      <c r="E22" s="127" t="s">
        <v>94</v>
      </c>
      <c r="F22" s="128" t="s">
        <v>194</v>
      </c>
      <c r="G22" s="128"/>
      <c r="H22" s="129" t="s">
        <v>92</v>
      </c>
      <c r="I22" s="129" t="s">
        <v>32</v>
      </c>
      <c r="J22" s="127" t="s">
        <v>156</v>
      </c>
      <c r="K22" s="129">
        <v>2</v>
      </c>
      <c r="L22" s="127" t="s">
        <v>1039</v>
      </c>
      <c r="M22" s="129">
        <v>0.25</v>
      </c>
      <c r="N22" s="127" t="s">
        <v>1040</v>
      </c>
      <c r="O22" s="127" t="s">
        <v>685</v>
      </c>
      <c r="P22" s="127" t="s">
        <v>685</v>
      </c>
      <c r="Q22" s="143">
        <v>1</v>
      </c>
      <c r="R22" s="143" t="s">
        <v>1038</v>
      </c>
      <c r="S22" s="130"/>
      <c r="T22" s="170" t="s">
        <v>157</v>
      </c>
    </row>
    <row r="23" spans="1:21" ht="26.1">
      <c r="A23" s="129" t="s">
        <v>111</v>
      </c>
      <c r="B23" s="127" t="s">
        <v>191</v>
      </c>
      <c r="C23" s="128" t="s">
        <v>686</v>
      </c>
      <c r="D23" s="127" t="s">
        <v>94</v>
      </c>
      <c r="E23" s="127" t="s">
        <v>94</v>
      </c>
      <c r="F23" s="128" t="s">
        <v>192</v>
      </c>
      <c r="G23" s="128"/>
      <c r="H23" s="129" t="s">
        <v>92</v>
      </c>
      <c r="I23" s="129" t="s">
        <v>32</v>
      </c>
      <c r="J23" s="127" t="s">
        <v>156</v>
      </c>
      <c r="K23" s="129">
        <v>2</v>
      </c>
      <c r="L23" s="127" t="s">
        <v>1039</v>
      </c>
      <c r="M23" s="129">
        <v>0.25</v>
      </c>
      <c r="N23" s="127" t="s">
        <v>1040</v>
      </c>
      <c r="O23" s="127" t="s">
        <v>685</v>
      </c>
      <c r="P23" s="127" t="s">
        <v>685</v>
      </c>
      <c r="Q23" s="143">
        <v>1</v>
      </c>
      <c r="R23" s="143" t="s">
        <v>1038</v>
      </c>
      <c r="S23" s="130"/>
      <c r="T23" s="170" t="s">
        <v>157</v>
      </c>
    </row>
    <row r="24" spans="1:21" ht="26.1">
      <c r="A24" s="129" t="s">
        <v>111</v>
      </c>
      <c r="B24" s="127" t="s">
        <v>154</v>
      </c>
      <c r="C24" s="128" t="s">
        <v>686</v>
      </c>
      <c r="D24" s="127" t="s">
        <v>101</v>
      </c>
      <c r="E24" s="127" t="s">
        <v>101</v>
      </c>
      <c r="F24" s="128" t="s">
        <v>155</v>
      </c>
      <c r="G24" s="128"/>
      <c r="H24" s="129" t="s">
        <v>92</v>
      </c>
      <c r="I24" s="129" t="s">
        <v>32</v>
      </c>
      <c r="J24" s="127" t="s">
        <v>156</v>
      </c>
      <c r="K24" s="129">
        <v>2</v>
      </c>
      <c r="L24" s="127" t="s">
        <v>1039</v>
      </c>
      <c r="M24" s="129">
        <v>0.25</v>
      </c>
      <c r="N24" s="127" t="s">
        <v>1040</v>
      </c>
      <c r="O24" s="127" t="s">
        <v>685</v>
      </c>
      <c r="P24" s="127" t="s">
        <v>685</v>
      </c>
      <c r="Q24" s="143">
        <v>1</v>
      </c>
      <c r="R24" s="143" t="s">
        <v>1038</v>
      </c>
      <c r="S24" s="130"/>
      <c r="T24" s="170" t="s">
        <v>157</v>
      </c>
    </row>
    <row r="25" spans="1:21" ht="26.1">
      <c r="A25" s="129" t="s">
        <v>111</v>
      </c>
      <c r="B25" s="127" t="s">
        <v>185</v>
      </c>
      <c r="C25" s="128" t="s">
        <v>686</v>
      </c>
      <c r="D25" s="127" t="s">
        <v>94</v>
      </c>
      <c r="E25" s="127" t="s">
        <v>94</v>
      </c>
      <c r="F25" s="128" t="s">
        <v>186</v>
      </c>
      <c r="G25" s="128"/>
      <c r="H25" s="129" t="s">
        <v>92</v>
      </c>
      <c r="I25" s="129" t="s">
        <v>40</v>
      </c>
      <c r="J25" s="127" t="s">
        <v>156</v>
      </c>
      <c r="K25" s="129">
        <v>2</v>
      </c>
      <c r="L25" s="127" t="s">
        <v>1039</v>
      </c>
      <c r="M25" s="129">
        <v>0.25</v>
      </c>
      <c r="N25" s="127" t="s">
        <v>1040</v>
      </c>
      <c r="O25" s="127" t="s">
        <v>685</v>
      </c>
      <c r="P25" s="127" t="s">
        <v>685</v>
      </c>
      <c r="Q25" s="143">
        <v>1</v>
      </c>
      <c r="R25" s="143" t="s">
        <v>1038</v>
      </c>
      <c r="S25" s="130"/>
      <c r="T25" s="170" t="s">
        <v>157</v>
      </c>
    </row>
    <row r="26" spans="1:21" ht="26.1">
      <c r="A26" s="129" t="s">
        <v>111</v>
      </c>
      <c r="B26" s="127" t="s">
        <v>183</v>
      </c>
      <c r="C26" s="128" t="s">
        <v>686</v>
      </c>
      <c r="D26" s="127" t="s">
        <v>94</v>
      </c>
      <c r="E26" s="127" t="s">
        <v>94</v>
      </c>
      <c r="F26" s="128" t="s">
        <v>184</v>
      </c>
      <c r="G26" s="128"/>
      <c r="H26" s="129" t="s">
        <v>92</v>
      </c>
      <c r="I26" s="129" t="s">
        <v>40</v>
      </c>
      <c r="J26" s="127" t="s">
        <v>156</v>
      </c>
      <c r="K26" s="129">
        <v>2</v>
      </c>
      <c r="L26" s="127" t="s">
        <v>1039</v>
      </c>
      <c r="M26" s="129">
        <v>0.25</v>
      </c>
      <c r="N26" s="127" t="s">
        <v>1040</v>
      </c>
      <c r="O26" s="127" t="s">
        <v>685</v>
      </c>
      <c r="P26" s="127" t="s">
        <v>685</v>
      </c>
      <c r="Q26" s="143">
        <v>1</v>
      </c>
      <c r="R26" s="143" t="s">
        <v>1038</v>
      </c>
      <c r="S26" s="130"/>
      <c r="T26" s="170" t="s">
        <v>157</v>
      </c>
      <c r="U26" t="s">
        <v>1043</v>
      </c>
    </row>
    <row r="27" spans="1:21" ht="26.1">
      <c r="A27" s="129" t="s">
        <v>111</v>
      </c>
      <c r="B27" s="127" t="s">
        <v>180</v>
      </c>
      <c r="C27" s="128" t="s">
        <v>686</v>
      </c>
      <c r="D27" s="127" t="s">
        <v>94</v>
      </c>
      <c r="E27" s="127" t="s">
        <v>94</v>
      </c>
      <c r="F27" s="128" t="s">
        <v>181</v>
      </c>
      <c r="G27" s="128"/>
      <c r="H27" s="129" t="s">
        <v>92</v>
      </c>
      <c r="I27" s="129" t="s">
        <v>40</v>
      </c>
      <c r="J27" s="127" t="s">
        <v>156</v>
      </c>
      <c r="K27" s="129">
        <v>2</v>
      </c>
      <c r="L27" s="127" t="s">
        <v>1039</v>
      </c>
      <c r="M27" s="129">
        <v>0.25</v>
      </c>
      <c r="N27" s="127" t="s">
        <v>1040</v>
      </c>
      <c r="O27" s="127" t="s">
        <v>685</v>
      </c>
      <c r="P27" s="127" t="s">
        <v>685</v>
      </c>
      <c r="Q27" s="143">
        <v>1</v>
      </c>
      <c r="R27" s="130" t="s">
        <v>1038</v>
      </c>
      <c r="S27" s="130"/>
      <c r="T27" s="170" t="s">
        <v>157</v>
      </c>
    </row>
    <row r="28" spans="1:21">
      <c r="A28" s="126" t="s">
        <v>105</v>
      </c>
      <c r="B28" s="124" t="s">
        <v>326</v>
      </c>
      <c r="C28" s="124" t="s">
        <v>688</v>
      </c>
      <c r="D28" s="124" t="s">
        <v>167</v>
      </c>
      <c r="E28" s="124" t="s">
        <v>263</v>
      </c>
      <c r="F28" s="125" t="s">
        <v>264</v>
      </c>
      <c r="G28" s="125"/>
      <c r="H28" s="126" t="s">
        <v>25</v>
      </c>
      <c r="I28" s="126" t="s">
        <v>32</v>
      </c>
      <c r="J28" s="124" t="s">
        <v>170</v>
      </c>
      <c r="K28" s="126">
        <v>3</v>
      </c>
      <c r="L28" s="124" t="s">
        <v>1012</v>
      </c>
      <c r="M28" s="126">
        <v>0.25</v>
      </c>
      <c r="N28" s="124" t="s">
        <v>1044</v>
      </c>
      <c r="O28" s="124" t="s">
        <v>685</v>
      </c>
      <c r="P28" s="127" t="s">
        <v>685</v>
      </c>
      <c r="Q28" s="144">
        <v>1</v>
      </c>
      <c r="R28" s="1" t="s">
        <v>1038</v>
      </c>
      <c r="S28" s="1"/>
      <c r="T28" s="126" t="s">
        <v>157</v>
      </c>
    </row>
    <row r="29" spans="1:21">
      <c r="A29" s="126" t="s">
        <v>105</v>
      </c>
      <c r="B29" s="124" t="s">
        <v>321</v>
      </c>
      <c r="C29" s="124" t="s">
        <v>688</v>
      </c>
      <c r="D29" s="124" t="s">
        <v>167</v>
      </c>
      <c r="E29" s="124" t="s">
        <v>168</v>
      </c>
      <c r="F29" s="125" t="s">
        <v>252</v>
      </c>
      <c r="G29" s="125"/>
      <c r="H29" s="126" t="s">
        <v>25</v>
      </c>
      <c r="I29" s="126" t="s">
        <v>32</v>
      </c>
      <c r="J29" s="124" t="s">
        <v>170</v>
      </c>
      <c r="K29" s="126">
        <v>3</v>
      </c>
      <c r="L29" s="124" t="s">
        <v>1045</v>
      </c>
      <c r="M29" s="126">
        <v>0.25</v>
      </c>
      <c r="N29" s="124" t="s">
        <v>1046</v>
      </c>
      <c r="O29" s="124" t="s">
        <v>685</v>
      </c>
      <c r="P29" s="127" t="s">
        <v>685</v>
      </c>
      <c r="Q29" s="144">
        <v>1</v>
      </c>
      <c r="R29" s="1" t="s">
        <v>1038</v>
      </c>
      <c r="S29" s="1"/>
      <c r="T29" s="126" t="s">
        <v>157</v>
      </c>
    </row>
    <row r="30" spans="1:21">
      <c r="A30" s="126" t="s">
        <v>105</v>
      </c>
      <c r="B30" s="124" t="s">
        <v>323</v>
      </c>
      <c r="C30" s="124" t="s">
        <v>688</v>
      </c>
      <c r="D30" s="124" t="s">
        <v>167</v>
      </c>
      <c r="E30" s="124" t="s">
        <v>168</v>
      </c>
      <c r="F30" s="125" t="s">
        <v>256</v>
      </c>
      <c r="G30" s="125"/>
      <c r="H30" s="126" t="s">
        <v>25</v>
      </c>
      <c r="I30" s="126" t="s">
        <v>32</v>
      </c>
      <c r="J30" s="124" t="s">
        <v>170</v>
      </c>
      <c r="K30" s="126">
        <v>3</v>
      </c>
      <c r="L30" s="124" t="s">
        <v>1012</v>
      </c>
      <c r="M30" s="126">
        <v>0.25</v>
      </c>
      <c r="N30" s="124" t="s">
        <v>1047</v>
      </c>
      <c r="O30" s="124" t="s">
        <v>685</v>
      </c>
      <c r="P30" s="127" t="s">
        <v>685</v>
      </c>
      <c r="Q30" s="144">
        <v>1</v>
      </c>
      <c r="R30" s="1" t="s">
        <v>1038</v>
      </c>
      <c r="S30" s="1"/>
      <c r="T30" s="126" t="s">
        <v>157</v>
      </c>
    </row>
    <row r="31" spans="1:21">
      <c r="A31" s="126" t="s">
        <v>105</v>
      </c>
      <c r="B31" s="124" t="s">
        <v>322</v>
      </c>
      <c r="C31" s="124" t="s">
        <v>688</v>
      </c>
      <c r="D31" s="124" t="s">
        <v>167</v>
      </c>
      <c r="E31" s="124" t="s">
        <v>168</v>
      </c>
      <c r="F31" s="125" t="s">
        <v>254</v>
      </c>
      <c r="G31" s="125"/>
      <c r="H31" s="126" t="s">
        <v>25</v>
      </c>
      <c r="I31" s="126" t="s">
        <v>32</v>
      </c>
      <c r="J31" s="124" t="s">
        <v>170</v>
      </c>
      <c r="K31" s="126">
        <v>3</v>
      </c>
      <c r="L31" s="124" t="s">
        <v>1012</v>
      </c>
      <c r="M31" s="126">
        <v>0.25</v>
      </c>
      <c r="N31" s="124" t="s">
        <v>1048</v>
      </c>
      <c r="O31" s="124" t="s">
        <v>685</v>
      </c>
      <c r="P31" s="127" t="s">
        <v>685</v>
      </c>
      <c r="Q31" s="144">
        <v>1</v>
      </c>
      <c r="R31" s="1" t="s">
        <v>1038</v>
      </c>
      <c r="S31" s="1"/>
      <c r="T31" s="126" t="s">
        <v>157</v>
      </c>
    </row>
    <row r="32" spans="1:21">
      <c r="A32" s="126" t="s">
        <v>105</v>
      </c>
      <c r="B32" s="124" t="s">
        <v>324</v>
      </c>
      <c r="C32" s="124" t="s">
        <v>688</v>
      </c>
      <c r="D32" s="124" t="s">
        <v>167</v>
      </c>
      <c r="E32" s="124" t="s">
        <v>168</v>
      </c>
      <c r="F32" s="125" t="s">
        <v>260</v>
      </c>
      <c r="G32" s="125"/>
      <c r="H32" s="126" t="s">
        <v>25</v>
      </c>
      <c r="I32" s="126" t="s">
        <v>32</v>
      </c>
      <c r="J32" s="124" t="s">
        <v>170</v>
      </c>
      <c r="K32" s="126">
        <v>3</v>
      </c>
      <c r="L32" s="124" t="s">
        <v>1012</v>
      </c>
      <c r="M32" s="126">
        <v>0.25</v>
      </c>
      <c r="N32" s="124" t="s">
        <v>1049</v>
      </c>
      <c r="O32" s="124" t="s">
        <v>685</v>
      </c>
      <c r="P32" s="127" t="s">
        <v>685</v>
      </c>
      <c r="Q32" s="144">
        <v>1</v>
      </c>
      <c r="R32" s="1" t="s">
        <v>1038</v>
      </c>
      <c r="S32" s="1"/>
      <c r="T32" s="126" t="s">
        <v>157</v>
      </c>
    </row>
    <row r="33" spans="1:25">
      <c r="A33" s="126" t="s">
        <v>105</v>
      </c>
      <c r="B33" s="124" t="s">
        <v>325</v>
      </c>
      <c r="C33" s="124" t="s">
        <v>688</v>
      </c>
      <c r="D33" s="124" t="s">
        <v>167</v>
      </c>
      <c r="E33" s="124" t="s">
        <v>168</v>
      </c>
      <c r="F33" s="125" t="s">
        <v>215</v>
      </c>
      <c r="G33" s="125"/>
      <c r="H33" s="126" t="s">
        <v>25</v>
      </c>
      <c r="I33" s="126" t="s">
        <v>32</v>
      </c>
      <c r="J33" s="124" t="s">
        <v>170</v>
      </c>
      <c r="K33" s="126">
        <v>3</v>
      </c>
      <c r="L33" s="124" t="s">
        <v>1012</v>
      </c>
      <c r="M33" s="126">
        <v>0.25</v>
      </c>
      <c r="N33" s="124" t="s">
        <v>1050</v>
      </c>
      <c r="O33" s="124" t="s">
        <v>685</v>
      </c>
      <c r="P33" s="127" t="s">
        <v>685</v>
      </c>
      <c r="Q33" s="144">
        <v>1</v>
      </c>
      <c r="R33" s="1" t="s">
        <v>1038</v>
      </c>
      <c r="S33" s="1"/>
      <c r="T33" s="126" t="s">
        <v>157</v>
      </c>
    </row>
    <row r="34" spans="1:25" ht="26.1">
      <c r="A34" s="129" t="s">
        <v>111</v>
      </c>
      <c r="B34" s="127" t="s">
        <v>178</v>
      </c>
      <c r="C34" s="128" t="s">
        <v>686</v>
      </c>
      <c r="D34" s="127" t="s">
        <v>94</v>
      </c>
      <c r="E34" s="127" t="s">
        <v>94</v>
      </c>
      <c r="F34" s="128" t="s">
        <v>179</v>
      </c>
      <c r="G34" s="128"/>
      <c r="H34" s="129" t="s">
        <v>92</v>
      </c>
      <c r="I34" s="129" t="s">
        <v>40</v>
      </c>
      <c r="J34" s="127" t="s">
        <v>156</v>
      </c>
      <c r="K34" s="129">
        <v>2</v>
      </c>
      <c r="L34" s="127" t="s">
        <v>1039</v>
      </c>
      <c r="M34" s="129">
        <v>0.25</v>
      </c>
      <c r="N34" s="127" t="s">
        <v>1051</v>
      </c>
      <c r="O34" s="127" t="s">
        <v>685</v>
      </c>
      <c r="P34" s="127" t="s">
        <v>685</v>
      </c>
      <c r="Q34" s="143">
        <v>1</v>
      </c>
      <c r="R34" s="130" t="s">
        <v>1038</v>
      </c>
      <c r="S34" s="130"/>
      <c r="T34" s="170" t="s">
        <v>157</v>
      </c>
    </row>
    <row r="35" spans="1:25">
      <c r="A35" s="126" t="s">
        <v>27</v>
      </c>
      <c r="B35" s="124" t="s">
        <v>65</v>
      </c>
      <c r="C35" s="124" t="s">
        <v>687</v>
      </c>
      <c r="D35" s="124" t="s">
        <v>38</v>
      </c>
      <c r="E35" s="124" t="s">
        <v>38</v>
      </c>
      <c r="F35" s="125" t="s">
        <v>66</v>
      </c>
      <c r="G35" s="125"/>
      <c r="H35" s="126" t="s">
        <v>36</v>
      </c>
      <c r="I35" s="126" t="s">
        <v>40</v>
      </c>
      <c r="J35" s="124" t="s">
        <v>48</v>
      </c>
      <c r="K35" s="126">
        <v>5</v>
      </c>
      <c r="L35" s="124" t="s">
        <v>777</v>
      </c>
      <c r="M35" s="126">
        <v>0.25</v>
      </c>
      <c r="N35" s="124" t="s">
        <v>777</v>
      </c>
      <c r="O35" s="124" t="s">
        <v>684</v>
      </c>
      <c r="P35" s="124" t="s">
        <v>684</v>
      </c>
      <c r="Q35" s="144">
        <v>1</v>
      </c>
      <c r="R35" s="1" t="s">
        <v>1038</v>
      </c>
      <c r="S35" s="124"/>
      <c r="T35" s="180" t="s">
        <v>49</v>
      </c>
      <c r="U35" s="16">
        <f>SUM(Q33:Q35)</f>
        <v>3</v>
      </c>
    </row>
    <row r="36" spans="1:25">
      <c r="A36" s="129" t="s">
        <v>27</v>
      </c>
      <c r="B36" s="127" t="s">
        <v>248</v>
      </c>
      <c r="C36" s="127" t="s">
        <v>688</v>
      </c>
      <c r="D36" s="127" t="s">
        <v>167</v>
      </c>
      <c r="E36" s="127" t="s">
        <v>249</v>
      </c>
      <c r="F36" s="128" t="s">
        <v>250</v>
      </c>
      <c r="G36" s="128"/>
      <c r="H36" s="129" t="s">
        <v>25</v>
      </c>
      <c r="I36" s="129" t="s">
        <v>32</v>
      </c>
      <c r="J36" s="127" t="s">
        <v>96</v>
      </c>
      <c r="K36" s="149">
        <v>4</v>
      </c>
      <c r="L36" s="127" t="s">
        <v>1052</v>
      </c>
      <c r="M36" s="129">
        <v>0.25</v>
      </c>
      <c r="N36" s="150" t="s">
        <v>1053</v>
      </c>
      <c r="O36" s="127" t="s">
        <v>685</v>
      </c>
      <c r="P36" s="127" t="s">
        <v>685</v>
      </c>
      <c r="Q36" s="145">
        <v>1</v>
      </c>
      <c r="R36" s="1" t="s">
        <v>1038</v>
      </c>
      <c r="S36" s="130"/>
      <c r="T36" s="170" t="s">
        <v>49</v>
      </c>
    </row>
    <row r="37" spans="1:25">
      <c r="A37" s="126" t="s">
        <v>27</v>
      </c>
      <c r="B37" s="124" t="s">
        <v>275</v>
      </c>
      <c r="C37" s="124" t="s">
        <v>688</v>
      </c>
      <c r="D37" s="124" t="s">
        <v>167</v>
      </c>
      <c r="E37" s="124" t="s">
        <v>263</v>
      </c>
      <c r="F37" s="125" t="s">
        <v>276</v>
      </c>
      <c r="G37" s="125"/>
      <c r="H37" s="126" t="s">
        <v>25</v>
      </c>
      <c r="I37" s="126" t="s">
        <v>32</v>
      </c>
      <c r="J37" s="124" t="s">
        <v>96</v>
      </c>
      <c r="K37" s="126">
        <v>4</v>
      </c>
      <c r="L37" s="124" t="s">
        <v>1052</v>
      </c>
      <c r="M37" s="126">
        <v>0.25</v>
      </c>
      <c r="N37" s="150" t="s">
        <v>1053</v>
      </c>
      <c r="O37" s="124" t="s">
        <v>685</v>
      </c>
      <c r="P37" s="124" t="s">
        <v>685</v>
      </c>
      <c r="Q37" s="144">
        <v>1</v>
      </c>
      <c r="R37" s="1" t="s">
        <v>1038</v>
      </c>
      <c r="S37" s="155"/>
      <c r="T37" s="173" t="s">
        <v>49</v>
      </c>
      <c r="U37" s="16"/>
    </row>
    <row r="38" spans="1:25">
      <c r="A38" s="126" t="s">
        <v>27</v>
      </c>
      <c r="B38" s="124" t="s">
        <v>273</v>
      </c>
      <c r="C38" s="124" t="s">
        <v>688</v>
      </c>
      <c r="D38" s="124" t="s">
        <v>167</v>
      </c>
      <c r="E38" s="124" t="s">
        <v>263</v>
      </c>
      <c r="F38" s="125" t="s">
        <v>274</v>
      </c>
      <c r="G38" s="370"/>
      <c r="H38" s="126" t="s">
        <v>25</v>
      </c>
      <c r="I38" s="126" t="s">
        <v>32</v>
      </c>
      <c r="J38" s="124" t="s">
        <v>96</v>
      </c>
      <c r="K38" s="126">
        <v>4</v>
      </c>
      <c r="L38" s="124" t="s">
        <v>1052</v>
      </c>
      <c r="M38" s="126">
        <v>0.25</v>
      </c>
      <c r="N38" s="150" t="s">
        <v>1053</v>
      </c>
      <c r="O38" s="124" t="s">
        <v>685</v>
      </c>
      <c r="P38" s="124" t="s">
        <v>685</v>
      </c>
      <c r="Q38" s="144">
        <v>1</v>
      </c>
      <c r="R38" s="1" t="s">
        <v>1038</v>
      </c>
      <c r="S38" s="155"/>
      <c r="T38" s="173" t="s">
        <v>49</v>
      </c>
      <c r="U38" s="16"/>
    </row>
    <row r="39" spans="1:25">
      <c r="A39" s="126" t="s">
        <v>27</v>
      </c>
      <c r="B39" s="124" t="s">
        <v>307</v>
      </c>
      <c r="C39" s="124" t="s">
        <v>688</v>
      </c>
      <c r="D39" s="124" t="s">
        <v>167</v>
      </c>
      <c r="E39" s="124" t="s">
        <v>263</v>
      </c>
      <c r="F39" s="125" t="s">
        <v>308</v>
      </c>
      <c r="G39" s="125"/>
      <c r="H39" s="126" t="s">
        <v>25</v>
      </c>
      <c r="I39" s="126" t="s">
        <v>32</v>
      </c>
      <c r="J39" s="124" t="s">
        <v>96</v>
      </c>
      <c r="K39" s="126">
        <v>4</v>
      </c>
      <c r="L39" s="124" t="s">
        <v>1052</v>
      </c>
      <c r="M39" s="126">
        <v>0.25</v>
      </c>
      <c r="N39" s="150" t="s">
        <v>1053</v>
      </c>
      <c r="O39" s="124" t="s">
        <v>685</v>
      </c>
      <c r="P39" s="124" t="s">
        <v>685</v>
      </c>
      <c r="Q39" s="144">
        <v>1</v>
      </c>
      <c r="R39" s="1" t="s">
        <v>1038</v>
      </c>
      <c r="S39" s="155"/>
      <c r="T39" s="173" t="s">
        <v>49</v>
      </c>
      <c r="U39" s="16">
        <f>SUM(Q32:Q39)</f>
        <v>8</v>
      </c>
    </row>
    <row r="40" spans="1:25">
      <c r="A40" s="126" t="s">
        <v>27</v>
      </c>
      <c r="B40" s="124" t="s">
        <v>305</v>
      </c>
      <c r="C40" s="124" t="s">
        <v>688</v>
      </c>
      <c r="D40" s="124" t="s">
        <v>167</v>
      </c>
      <c r="E40" s="124" t="s">
        <v>263</v>
      </c>
      <c r="F40" s="125" t="s">
        <v>306</v>
      </c>
      <c r="G40" s="125"/>
      <c r="H40" s="126" t="s">
        <v>25</v>
      </c>
      <c r="I40" s="126" t="s">
        <v>32</v>
      </c>
      <c r="J40" s="124" t="s">
        <v>96</v>
      </c>
      <c r="K40" s="126">
        <v>4</v>
      </c>
      <c r="L40" s="124" t="s">
        <v>1052</v>
      </c>
      <c r="M40" s="126">
        <v>0.25</v>
      </c>
      <c r="N40" s="150" t="s">
        <v>1053</v>
      </c>
      <c r="O40" s="124" t="s">
        <v>685</v>
      </c>
      <c r="P40" s="124" t="s">
        <v>685</v>
      </c>
      <c r="Q40" s="144">
        <v>1</v>
      </c>
      <c r="R40" s="1" t="s">
        <v>1038</v>
      </c>
      <c r="S40" s="155"/>
      <c r="T40" s="173" t="s">
        <v>49</v>
      </c>
      <c r="U40" s="16"/>
    </row>
    <row r="41" spans="1:25">
      <c r="A41" s="126" t="s">
        <v>27</v>
      </c>
      <c r="B41" s="124" t="s">
        <v>303</v>
      </c>
      <c r="C41" s="124" t="s">
        <v>688</v>
      </c>
      <c r="D41" s="124" t="s">
        <v>167</v>
      </c>
      <c r="E41" s="124" t="s">
        <v>263</v>
      </c>
      <c r="F41" s="125" t="s">
        <v>657</v>
      </c>
      <c r="G41" s="125"/>
      <c r="H41" s="126" t="s">
        <v>25</v>
      </c>
      <c r="I41" s="126" t="s">
        <v>32</v>
      </c>
      <c r="J41" s="124" t="s">
        <v>96</v>
      </c>
      <c r="K41" s="126">
        <v>4</v>
      </c>
      <c r="L41" s="124" t="s">
        <v>1052</v>
      </c>
      <c r="M41" s="126">
        <v>0.25</v>
      </c>
      <c r="N41" s="150" t="s">
        <v>1053</v>
      </c>
      <c r="O41" s="124" t="s">
        <v>685</v>
      </c>
      <c r="P41" s="124" t="s">
        <v>685</v>
      </c>
      <c r="Q41" s="144">
        <v>1</v>
      </c>
      <c r="R41" s="1" t="s">
        <v>1038</v>
      </c>
      <c r="S41" s="155"/>
      <c r="T41" s="173" t="s">
        <v>49</v>
      </c>
      <c r="U41" s="16"/>
    </row>
    <row r="42" spans="1:25" s="156" customFormat="1">
      <c r="A42" s="126" t="s">
        <v>27</v>
      </c>
      <c r="B42" s="124" t="s">
        <v>301</v>
      </c>
      <c r="C42" s="124" t="s">
        <v>688</v>
      </c>
      <c r="D42" s="124" t="s">
        <v>167</v>
      </c>
      <c r="E42" s="124" t="s">
        <v>263</v>
      </c>
      <c r="F42" s="125" t="s">
        <v>328</v>
      </c>
      <c r="G42" s="125"/>
      <c r="H42" s="126" t="s">
        <v>25</v>
      </c>
      <c r="I42" s="126" t="s">
        <v>32</v>
      </c>
      <c r="J42" s="124" t="s">
        <v>96</v>
      </c>
      <c r="K42" s="126">
        <v>4</v>
      </c>
      <c r="L42" s="124" t="s">
        <v>1052</v>
      </c>
      <c r="M42" s="126">
        <v>0.25</v>
      </c>
      <c r="N42" s="150" t="s">
        <v>1053</v>
      </c>
      <c r="O42" s="124" t="s">
        <v>685</v>
      </c>
      <c r="P42" s="124" t="s">
        <v>685</v>
      </c>
      <c r="Q42" s="144">
        <v>1</v>
      </c>
      <c r="R42" s="1" t="s">
        <v>1038</v>
      </c>
      <c r="S42" s="155"/>
      <c r="T42" s="173" t="s">
        <v>49</v>
      </c>
      <c r="U42" s="16"/>
      <c r="V42"/>
      <c r="W42"/>
      <c r="X42"/>
      <c r="Y42"/>
    </row>
    <row r="43" spans="1:25" s="156" customFormat="1">
      <c r="A43" s="126" t="s">
        <v>27</v>
      </c>
      <c r="B43" s="124" t="s">
        <v>244</v>
      </c>
      <c r="C43" s="124" t="s">
        <v>688</v>
      </c>
      <c r="D43" s="124" t="s">
        <v>167</v>
      </c>
      <c r="E43" s="124" t="s">
        <v>30</v>
      </c>
      <c r="F43" s="125" t="s">
        <v>245</v>
      </c>
      <c r="G43" s="125" t="s">
        <v>1054</v>
      </c>
      <c r="H43" s="126" t="s">
        <v>25</v>
      </c>
      <c r="I43" s="126" t="s">
        <v>32</v>
      </c>
      <c r="J43" s="124" t="s">
        <v>96</v>
      </c>
      <c r="K43" s="126">
        <v>4</v>
      </c>
      <c r="L43" s="124" t="s">
        <v>1055</v>
      </c>
      <c r="M43" s="126">
        <v>0.25</v>
      </c>
      <c r="N43" s="124" t="s">
        <v>1053</v>
      </c>
      <c r="O43" s="124" t="s">
        <v>684</v>
      </c>
      <c r="P43" s="124" t="s">
        <v>684</v>
      </c>
      <c r="Q43" s="144">
        <v>1</v>
      </c>
      <c r="R43" s="1" t="s">
        <v>1038</v>
      </c>
      <c r="S43" s="124"/>
      <c r="T43" s="180" t="s">
        <v>49</v>
      </c>
      <c r="U43" s="16"/>
      <c r="V43"/>
      <c r="W43"/>
      <c r="X43"/>
      <c r="Y43"/>
    </row>
    <row r="44" spans="1:25" s="156" customFormat="1">
      <c r="A44" s="149" t="s">
        <v>27</v>
      </c>
      <c r="B44" s="150" t="s">
        <v>311</v>
      </c>
      <c r="C44" s="150" t="s">
        <v>688</v>
      </c>
      <c r="D44" s="150" t="s">
        <v>167</v>
      </c>
      <c r="E44" s="150" t="s">
        <v>168</v>
      </c>
      <c r="F44" s="151" t="s">
        <v>312</v>
      </c>
      <c r="G44" s="151"/>
      <c r="H44" s="149" t="s">
        <v>25</v>
      </c>
      <c r="I44" s="149" t="s">
        <v>40</v>
      </c>
      <c r="J44" s="150" t="s">
        <v>96</v>
      </c>
      <c r="K44" s="149">
        <v>4</v>
      </c>
      <c r="L44" s="150" t="s">
        <v>1052</v>
      </c>
      <c r="M44" s="149">
        <v>0.25</v>
      </c>
      <c r="N44" s="150" t="s">
        <v>1053</v>
      </c>
      <c r="O44" s="150" t="s">
        <v>685</v>
      </c>
      <c r="P44" s="150" t="s">
        <v>685</v>
      </c>
      <c r="Q44" s="152">
        <v>1</v>
      </c>
      <c r="R44" s="1" t="s">
        <v>1038</v>
      </c>
      <c r="S44" s="153"/>
      <c r="T44" s="172" t="s">
        <v>49</v>
      </c>
      <c r="U44"/>
      <c r="V44"/>
      <c r="W44"/>
      <c r="X44"/>
      <c r="Y44"/>
    </row>
    <row r="45" spans="1:25" s="156" customFormat="1">
      <c r="A45" s="149" t="s">
        <v>27</v>
      </c>
      <c r="B45" s="150" t="s">
        <v>313</v>
      </c>
      <c r="C45" s="150" t="s">
        <v>688</v>
      </c>
      <c r="D45" s="150" t="s">
        <v>167</v>
      </c>
      <c r="E45" s="150" t="s">
        <v>168</v>
      </c>
      <c r="F45" s="151" t="s">
        <v>314</v>
      </c>
      <c r="G45" s="151"/>
      <c r="H45" s="149" t="s">
        <v>25</v>
      </c>
      <c r="I45" s="149" t="s">
        <v>40</v>
      </c>
      <c r="J45" s="150" t="s">
        <v>96</v>
      </c>
      <c r="K45" s="149">
        <v>4</v>
      </c>
      <c r="L45" s="150" t="s">
        <v>1052</v>
      </c>
      <c r="M45" s="149">
        <v>0.25</v>
      </c>
      <c r="N45" s="150" t="s">
        <v>1053</v>
      </c>
      <c r="O45" s="150" t="s">
        <v>685</v>
      </c>
      <c r="P45" s="150" t="s">
        <v>685</v>
      </c>
      <c r="Q45" s="152">
        <v>1</v>
      </c>
      <c r="R45" s="1" t="s">
        <v>1038</v>
      </c>
      <c r="S45" s="153"/>
      <c r="T45" s="172" t="s">
        <v>49</v>
      </c>
      <c r="U45" s="16">
        <f>SUM(Q39:Q45)</f>
        <v>7</v>
      </c>
      <c r="V45"/>
      <c r="W45"/>
      <c r="X45"/>
      <c r="Y45"/>
    </row>
    <row r="46" spans="1:25" s="156" customFormat="1">
      <c r="A46" s="126" t="s">
        <v>27</v>
      </c>
      <c r="B46" s="124" t="s">
        <v>265</v>
      </c>
      <c r="C46" s="124" t="s">
        <v>688</v>
      </c>
      <c r="D46" s="124" t="s">
        <v>167</v>
      </c>
      <c r="E46" s="124" t="s">
        <v>263</v>
      </c>
      <c r="F46" s="125" t="s">
        <v>266</v>
      </c>
      <c r="G46" s="125"/>
      <c r="H46" s="126" t="s">
        <v>25</v>
      </c>
      <c r="I46" s="126" t="s">
        <v>32</v>
      </c>
      <c r="J46" s="124" t="s">
        <v>96</v>
      </c>
      <c r="K46" s="126">
        <v>4</v>
      </c>
      <c r="L46" s="124" t="s">
        <v>1052</v>
      </c>
      <c r="M46" s="126">
        <v>0.25</v>
      </c>
      <c r="N46" s="150" t="s">
        <v>1053</v>
      </c>
      <c r="O46" s="124" t="s">
        <v>685</v>
      </c>
      <c r="P46" s="124" t="s">
        <v>685</v>
      </c>
      <c r="Q46" s="144">
        <v>1</v>
      </c>
      <c r="R46" s="1" t="s">
        <v>1038</v>
      </c>
      <c r="S46" s="155"/>
      <c r="T46" s="173" t="s">
        <v>49</v>
      </c>
      <c r="U46" s="16"/>
      <c r="V46"/>
      <c r="W46"/>
      <c r="X46"/>
      <c r="Y46"/>
    </row>
    <row r="47" spans="1:25" s="156" customFormat="1">
      <c r="A47" s="126" t="s">
        <v>27</v>
      </c>
      <c r="B47" s="124" t="s">
        <v>262</v>
      </c>
      <c r="C47" s="124" t="s">
        <v>688</v>
      </c>
      <c r="D47" s="124" t="s">
        <v>167</v>
      </c>
      <c r="E47" s="124" t="s">
        <v>263</v>
      </c>
      <c r="F47" s="125" t="s">
        <v>264</v>
      </c>
      <c r="G47" s="125"/>
      <c r="H47" s="126" t="s">
        <v>25</v>
      </c>
      <c r="I47" s="126" t="s">
        <v>32</v>
      </c>
      <c r="J47" s="124" t="s">
        <v>96</v>
      </c>
      <c r="K47" s="126">
        <v>4</v>
      </c>
      <c r="L47" s="124" t="s">
        <v>1052</v>
      </c>
      <c r="M47" s="126">
        <v>0.25</v>
      </c>
      <c r="N47" s="150" t="s">
        <v>1053</v>
      </c>
      <c r="O47" s="124" t="s">
        <v>685</v>
      </c>
      <c r="P47" s="124" t="s">
        <v>685</v>
      </c>
      <c r="Q47" s="144">
        <v>1</v>
      </c>
      <c r="R47" s="1" t="s">
        <v>1038</v>
      </c>
      <c r="S47" s="155"/>
      <c r="T47" s="173" t="s">
        <v>49</v>
      </c>
      <c r="U47" s="16"/>
      <c r="V47"/>
      <c r="W47"/>
      <c r="X47"/>
      <c r="Y47"/>
    </row>
    <row r="48" spans="1:25" s="156" customFormat="1">
      <c r="A48" s="129" t="s">
        <v>27</v>
      </c>
      <c r="B48" s="127" t="s">
        <v>318</v>
      </c>
      <c r="C48" s="127" t="s">
        <v>688</v>
      </c>
      <c r="D48" s="127" t="s">
        <v>167</v>
      </c>
      <c r="E48" s="127" t="s">
        <v>30</v>
      </c>
      <c r="F48" s="128" t="s">
        <v>310</v>
      </c>
      <c r="G48" s="128"/>
      <c r="H48" s="129" t="s">
        <v>25</v>
      </c>
      <c r="I48" s="129" t="s">
        <v>40</v>
      </c>
      <c r="J48" s="127" t="s">
        <v>96</v>
      </c>
      <c r="K48" s="149">
        <v>4</v>
      </c>
      <c r="L48" s="127" t="s">
        <v>1052</v>
      </c>
      <c r="M48" s="129">
        <v>0.25</v>
      </c>
      <c r="N48" s="150" t="s">
        <v>1053</v>
      </c>
      <c r="O48" s="127" t="s">
        <v>685</v>
      </c>
      <c r="P48" s="127" t="s">
        <v>685</v>
      </c>
      <c r="Q48" s="145">
        <v>1</v>
      </c>
      <c r="R48" s="1" t="s">
        <v>1038</v>
      </c>
      <c r="S48" s="127"/>
      <c r="T48" s="170" t="s">
        <v>49</v>
      </c>
      <c r="U48" s="16"/>
      <c r="V48"/>
      <c r="W48"/>
      <c r="X48"/>
      <c r="Y48"/>
    </row>
    <row r="49" spans="1:25" s="156" customFormat="1">
      <c r="A49" s="129" t="s">
        <v>27</v>
      </c>
      <c r="B49" s="127" t="s">
        <v>246</v>
      </c>
      <c r="C49" s="127" t="s">
        <v>688</v>
      </c>
      <c r="D49" s="127" t="s">
        <v>167</v>
      </c>
      <c r="E49" s="127" t="s">
        <v>30</v>
      </c>
      <c r="F49" s="128" t="s">
        <v>656</v>
      </c>
      <c r="G49" s="128"/>
      <c r="H49" s="129" t="s">
        <v>25</v>
      </c>
      <c r="I49" s="129" t="s">
        <v>40</v>
      </c>
      <c r="J49" s="127" t="s">
        <v>96</v>
      </c>
      <c r="K49" s="149">
        <v>4</v>
      </c>
      <c r="L49" s="127" t="s">
        <v>1052</v>
      </c>
      <c r="M49" s="129">
        <v>0.25</v>
      </c>
      <c r="N49" s="150" t="s">
        <v>1053</v>
      </c>
      <c r="O49" s="127" t="s">
        <v>685</v>
      </c>
      <c r="P49" s="127" t="s">
        <v>685</v>
      </c>
      <c r="Q49" s="145">
        <v>1</v>
      </c>
      <c r="R49" s="1" t="s">
        <v>1038</v>
      </c>
      <c r="S49" s="127"/>
      <c r="T49" s="170" t="s">
        <v>49</v>
      </c>
      <c r="U49" s="16">
        <f>SUM(Q39:Q49)</f>
        <v>11</v>
      </c>
      <c r="V49"/>
      <c r="W49"/>
      <c r="X49"/>
      <c r="Y49"/>
    </row>
    <row r="50" spans="1:25">
      <c r="A50" s="129" t="s">
        <v>27</v>
      </c>
      <c r="B50" s="127" t="s">
        <v>240</v>
      </c>
      <c r="C50" s="127" t="s">
        <v>688</v>
      </c>
      <c r="D50" s="127" t="s">
        <v>167</v>
      </c>
      <c r="E50" s="127" t="s">
        <v>30</v>
      </c>
      <c r="F50" s="128" t="s">
        <v>652</v>
      </c>
      <c r="G50" s="128"/>
      <c r="H50" s="129" t="s">
        <v>25</v>
      </c>
      <c r="I50" s="129" t="s">
        <v>32</v>
      </c>
      <c r="J50" s="127" t="s">
        <v>96</v>
      </c>
      <c r="K50" s="149">
        <v>4</v>
      </c>
      <c r="L50" s="127" t="s">
        <v>1052</v>
      </c>
      <c r="M50" s="129">
        <v>0.25</v>
      </c>
      <c r="N50" s="150" t="s">
        <v>1053</v>
      </c>
      <c r="O50" s="127" t="s">
        <v>685</v>
      </c>
      <c r="P50" s="127" t="s">
        <v>685</v>
      </c>
      <c r="Q50" s="145">
        <v>1</v>
      </c>
      <c r="R50" s="1" t="s">
        <v>1038</v>
      </c>
      <c r="S50" s="127"/>
      <c r="T50" s="170" t="s">
        <v>49</v>
      </c>
      <c r="U50" s="16"/>
    </row>
    <row r="51" spans="1:25">
      <c r="A51" s="126" t="s">
        <v>27</v>
      </c>
      <c r="B51" s="124" t="s">
        <v>63</v>
      </c>
      <c r="C51" s="124" t="s">
        <v>687</v>
      </c>
      <c r="D51" s="124" t="s">
        <v>38</v>
      </c>
      <c r="E51" s="124" t="s">
        <v>38</v>
      </c>
      <c r="F51" s="125" t="s">
        <v>64</v>
      </c>
      <c r="G51" s="125"/>
      <c r="H51" s="126" t="s">
        <v>36</v>
      </c>
      <c r="I51" s="126" t="s">
        <v>32</v>
      </c>
      <c r="J51" s="124" t="s">
        <v>48</v>
      </c>
      <c r="K51" s="126">
        <v>5</v>
      </c>
      <c r="L51" s="124" t="s">
        <v>777</v>
      </c>
      <c r="M51" s="126">
        <v>0.25</v>
      </c>
      <c r="N51" s="124" t="s">
        <v>777</v>
      </c>
      <c r="O51" s="124" t="s">
        <v>684</v>
      </c>
      <c r="P51" s="124" t="s">
        <v>684</v>
      </c>
      <c r="Q51" s="144">
        <v>1</v>
      </c>
      <c r="R51" s="1" t="s">
        <v>1038</v>
      </c>
      <c r="S51" s="235"/>
      <c r="T51" s="180" t="s">
        <v>49</v>
      </c>
    </row>
    <row r="52" spans="1:25">
      <c r="A52" s="240" t="s">
        <v>27</v>
      </c>
      <c r="B52" s="241" t="s">
        <v>330</v>
      </c>
      <c r="C52" s="241" t="s">
        <v>688</v>
      </c>
      <c r="D52" s="241" t="s">
        <v>167</v>
      </c>
      <c r="E52" s="241" t="s">
        <v>30</v>
      </c>
      <c r="F52" s="234" t="s">
        <v>655</v>
      </c>
      <c r="G52" s="234"/>
      <c r="H52" s="240" t="s">
        <v>25</v>
      </c>
      <c r="I52" s="240" t="s">
        <v>32</v>
      </c>
      <c r="J52" s="241" t="s">
        <v>96</v>
      </c>
      <c r="K52" s="242">
        <v>4</v>
      </c>
      <c r="L52" s="241" t="s">
        <v>1055</v>
      </c>
      <c r="M52" s="240">
        <v>0.25</v>
      </c>
      <c r="N52" s="243" t="s">
        <v>1053</v>
      </c>
      <c r="O52" s="241" t="s">
        <v>684</v>
      </c>
      <c r="P52" s="241" t="s">
        <v>684</v>
      </c>
      <c r="Q52" s="244">
        <v>1</v>
      </c>
      <c r="R52" s="241" t="s">
        <v>1056</v>
      </c>
      <c r="S52" s="245" t="s">
        <v>1057</v>
      </c>
      <c r="T52" s="254" t="s">
        <v>49</v>
      </c>
      <c r="U52" s="415"/>
      <c r="V52" s="187"/>
      <c r="W52" s="187"/>
      <c r="X52" s="187"/>
    </row>
    <row r="53" spans="1:25">
      <c r="A53" s="126" t="s">
        <v>27</v>
      </c>
      <c r="B53" s="124" t="s">
        <v>61</v>
      </c>
      <c r="C53" s="124" t="s">
        <v>687</v>
      </c>
      <c r="D53" s="124" t="s">
        <v>38</v>
      </c>
      <c r="E53" s="124" t="s">
        <v>38</v>
      </c>
      <c r="F53" s="125" t="s">
        <v>62</v>
      </c>
      <c r="G53" s="125"/>
      <c r="H53" s="126" t="s">
        <v>36</v>
      </c>
      <c r="I53" s="126" t="s">
        <v>32</v>
      </c>
      <c r="J53" s="124" t="s">
        <v>48</v>
      </c>
      <c r="K53" s="126">
        <v>5</v>
      </c>
      <c r="L53" s="124" t="s">
        <v>777</v>
      </c>
      <c r="M53" s="126">
        <v>0.25</v>
      </c>
      <c r="N53" s="124" t="s">
        <v>777</v>
      </c>
      <c r="O53" s="124" t="s">
        <v>684</v>
      </c>
      <c r="P53" s="124" t="s">
        <v>684</v>
      </c>
      <c r="Q53" s="144">
        <v>1</v>
      </c>
      <c r="R53" s="1" t="s">
        <v>1038</v>
      </c>
      <c r="S53" s="235"/>
      <c r="T53" s="180" t="s">
        <v>49</v>
      </c>
    </row>
    <row r="54" spans="1:25">
      <c r="A54" s="126" t="s">
        <v>27</v>
      </c>
      <c r="B54" s="124" t="s">
        <v>59</v>
      </c>
      <c r="C54" s="124" t="s">
        <v>687</v>
      </c>
      <c r="D54" s="124" t="s">
        <v>38</v>
      </c>
      <c r="E54" s="124" t="s">
        <v>38</v>
      </c>
      <c r="F54" s="125" t="s">
        <v>60</v>
      </c>
      <c r="G54" s="125"/>
      <c r="H54" s="126" t="s">
        <v>36</v>
      </c>
      <c r="I54" s="126" t="s">
        <v>40</v>
      </c>
      <c r="J54" s="124" t="s">
        <v>48</v>
      </c>
      <c r="K54" s="126">
        <v>5</v>
      </c>
      <c r="L54" s="124" t="s">
        <v>777</v>
      </c>
      <c r="M54" s="126">
        <v>0.25</v>
      </c>
      <c r="N54" s="124" t="s">
        <v>777</v>
      </c>
      <c r="O54" s="124" t="s">
        <v>684</v>
      </c>
      <c r="P54" s="124" t="s">
        <v>684</v>
      </c>
      <c r="Q54" s="144">
        <v>1</v>
      </c>
      <c r="R54" s="1" t="s">
        <v>1038</v>
      </c>
      <c r="S54" s="235"/>
      <c r="T54" s="180" t="s">
        <v>49</v>
      </c>
    </row>
    <row r="55" spans="1:25">
      <c r="A55" s="126" t="s">
        <v>27</v>
      </c>
      <c r="B55" s="124" t="s">
        <v>57</v>
      </c>
      <c r="C55" s="124" t="s">
        <v>687</v>
      </c>
      <c r="D55" s="124" t="s">
        <v>38</v>
      </c>
      <c r="E55" s="124" t="s">
        <v>38</v>
      </c>
      <c r="F55" s="125" t="s">
        <v>58</v>
      </c>
      <c r="G55" s="125"/>
      <c r="H55" s="126" t="s">
        <v>36</v>
      </c>
      <c r="I55" s="126" t="s">
        <v>40</v>
      </c>
      <c r="J55" s="124" t="s">
        <v>48</v>
      </c>
      <c r="K55" s="126">
        <v>5</v>
      </c>
      <c r="L55" s="124" t="s">
        <v>777</v>
      </c>
      <c r="M55" s="126">
        <v>0.25</v>
      </c>
      <c r="N55" s="124" t="s">
        <v>777</v>
      </c>
      <c r="O55" s="124" t="s">
        <v>684</v>
      </c>
      <c r="P55" s="124" t="s">
        <v>684</v>
      </c>
      <c r="Q55" s="144">
        <v>1</v>
      </c>
      <c r="R55" s="1" t="s">
        <v>1038</v>
      </c>
      <c r="S55" s="235"/>
      <c r="T55" s="180" t="s">
        <v>49</v>
      </c>
    </row>
    <row r="56" spans="1:25">
      <c r="A56" s="129" t="s">
        <v>27</v>
      </c>
      <c r="B56" s="127" t="s">
        <v>235</v>
      </c>
      <c r="C56" s="127" t="s">
        <v>688</v>
      </c>
      <c r="D56" s="127" t="s">
        <v>167</v>
      </c>
      <c r="E56" s="127" t="s">
        <v>30</v>
      </c>
      <c r="F56" s="128" t="s">
        <v>236</v>
      </c>
      <c r="G56" s="128"/>
      <c r="H56" s="129" t="s">
        <v>25</v>
      </c>
      <c r="I56" s="129" t="s">
        <v>40</v>
      </c>
      <c r="J56" s="127" t="s">
        <v>96</v>
      </c>
      <c r="K56" s="149">
        <v>4</v>
      </c>
      <c r="L56" s="127" t="s">
        <v>1052</v>
      </c>
      <c r="M56" s="129">
        <v>0.25</v>
      </c>
      <c r="N56" s="150" t="s">
        <v>1053</v>
      </c>
      <c r="O56" s="127" t="s">
        <v>685</v>
      </c>
      <c r="P56" s="127" t="s">
        <v>685</v>
      </c>
      <c r="Q56" s="145">
        <v>1</v>
      </c>
      <c r="R56" s="1" t="s">
        <v>1038</v>
      </c>
      <c r="S56" s="147"/>
      <c r="T56" s="170" t="s">
        <v>49</v>
      </c>
      <c r="U56" s="16"/>
    </row>
    <row r="57" spans="1:25">
      <c r="A57" s="126" t="s">
        <v>27</v>
      </c>
      <c r="B57" s="124" t="s">
        <v>55</v>
      </c>
      <c r="C57" s="124" t="s">
        <v>687</v>
      </c>
      <c r="D57" s="124" t="s">
        <v>38</v>
      </c>
      <c r="E57" s="124" t="s">
        <v>38</v>
      </c>
      <c r="F57" s="125" t="s">
        <v>56</v>
      </c>
      <c r="G57" s="125"/>
      <c r="H57" s="126" t="s">
        <v>36</v>
      </c>
      <c r="I57" s="126" t="s">
        <v>40</v>
      </c>
      <c r="J57" s="124" t="s">
        <v>48</v>
      </c>
      <c r="K57" s="126">
        <v>5</v>
      </c>
      <c r="L57" s="124" t="s">
        <v>777</v>
      </c>
      <c r="M57" s="126">
        <v>0.25</v>
      </c>
      <c r="N57" s="124" t="s">
        <v>777</v>
      </c>
      <c r="O57" s="124" t="s">
        <v>684</v>
      </c>
      <c r="P57" s="124" t="s">
        <v>684</v>
      </c>
      <c r="Q57" s="144">
        <v>1</v>
      </c>
      <c r="R57" s="1" t="s">
        <v>1038</v>
      </c>
      <c r="S57" s="235"/>
      <c r="T57" s="180" t="s">
        <v>49</v>
      </c>
    </row>
    <row r="58" spans="1:25">
      <c r="A58" s="126" t="s">
        <v>27</v>
      </c>
      <c r="B58" s="124" t="s">
        <v>53</v>
      </c>
      <c r="C58" s="124" t="s">
        <v>687</v>
      </c>
      <c r="D58" s="124" t="s">
        <v>38</v>
      </c>
      <c r="E58" s="124" t="s">
        <v>38</v>
      </c>
      <c r="F58" s="125" t="s">
        <v>54</v>
      </c>
      <c r="G58" s="125"/>
      <c r="H58" s="126" t="s">
        <v>36</v>
      </c>
      <c r="I58" s="126" t="s">
        <v>40</v>
      </c>
      <c r="J58" s="124" t="s">
        <v>48</v>
      </c>
      <c r="K58" s="126">
        <v>5</v>
      </c>
      <c r="L58" s="124" t="s">
        <v>777</v>
      </c>
      <c r="M58" s="126">
        <v>0.25</v>
      </c>
      <c r="N58" s="124" t="s">
        <v>777</v>
      </c>
      <c r="O58" s="124" t="s">
        <v>684</v>
      </c>
      <c r="P58" s="124" t="s">
        <v>684</v>
      </c>
      <c r="Q58" s="144">
        <v>1</v>
      </c>
      <c r="R58" s="1" t="s">
        <v>1038</v>
      </c>
      <c r="S58" s="235"/>
      <c r="T58" s="180" t="s">
        <v>49</v>
      </c>
    </row>
    <row r="59" spans="1:25">
      <c r="A59" s="129" t="s">
        <v>27</v>
      </c>
      <c r="B59" s="127" t="s">
        <v>234</v>
      </c>
      <c r="C59" s="127" t="s">
        <v>688</v>
      </c>
      <c r="D59" s="127" t="s">
        <v>167</v>
      </c>
      <c r="E59" s="127" t="s">
        <v>30</v>
      </c>
      <c r="F59" s="128" t="s">
        <v>52</v>
      </c>
      <c r="G59" s="128"/>
      <c r="H59" s="129" t="s">
        <v>25</v>
      </c>
      <c r="I59" s="129" t="s">
        <v>40</v>
      </c>
      <c r="J59" s="127" t="s">
        <v>96</v>
      </c>
      <c r="K59" s="149">
        <v>4</v>
      </c>
      <c r="L59" s="127" t="s">
        <v>1052</v>
      </c>
      <c r="M59" s="129">
        <v>0.25</v>
      </c>
      <c r="N59" s="150" t="s">
        <v>1053</v>
      </c>
      <c r="O59" s="127" t="s">
        <v>685</v>
      </c>
      <c r="P59" s="127" t="s">
        <v>685</v>
      </c>
      <c r="Q59" s="145">
        <v>1</v>
      </c>
      <c r="R59" s="1" t="s">
        <v>1038</v>
      </c>
      <c r="S59" s="147"/>
      <c r="T59" s="170" t="s">
        <v>49</v>
      </c>
      <c r="U59" s="16"/>
    </row>
    <row r="60" spans="1:25">
      <c r="A60" s="126" t="s">
        <v>27</v>
      </c>
      <c r="B60" s="124" t="s">
        <v>51</v>
      </c>
      <c r="C60" s="124" t="s">
        <v>687</v>
      </c>
      <c r="D60" s="124" t="s">
        <v>38</v>
      </c>
      <c r="E60" s="124" t="s">
        <v>38</v>
      </c>
      <c r="F60" s="125" t="s">
        <v>52</v>
      </c>
      <c r="G60" s="125"/>
      <c r="H60" s="126" t="s">
        <v>36</v>
      </c>
      <c r="I60" s="126" t="s">
        <v>40</v>
      </c>
      <c r="J60" s="124" t="s">
        <v>48</v>
      </c>
      <c r="K60" s="126">
        <v>5</v>
      </c>
      <c r="L60" s="124" t="s">
        <v>777</v>
      </c>
      <c r="M60" s="126">
        <v>0.25</v>
      </c>
      <c r="N60" s="124" t="s">
        <v>777</v>
      </c>
      <c r="O60" s="124" t="s">
        <v>685</v>
      </c>
      <c r="P60" s="124" t="s">
        <v>684</v>
      </c>
      <c r="Q60" s="144">
        <v>1</v>
      </c>
      <c r="R60" s="1" t="s">
        <v>1038</v>
      </c>
      <c r="S60" s="235"/>
      <c r="T60" s="180" t="s">
        <v>49</v>
      </c>
    </row>
    <row r="61" spans="1:25">
      <c r="A61" s="126" t="s">
        <v>27</v>
      </c>
      <c r="B61" s="124" t="s">
        <v>46</v>
      </c>
      <c r="C61" s="124" t="s">
        <v>687</v>
      </c>
      <c r="D61" s="124" t="s">
        <v>38</v>
      </c>
      <c r="E61" s="124" t="s">
        <v>38</v>
      </c>
      <c r="F61" s="125" t="s">
        <v>47</v>
      </c>
      <c r="G61" s="125"/>
      <c r="H61" s="126" t="s">
        <v>36</v>
      </c>
      <c r="I61" s="126" t="s">
        <v>40</v>
      </c>
      <c r="J61" s="124" t="s">
        <v>48</v>
      </c>
      <c r="K61" s="126">
        <v>5</v>
      </c>
      <c r="L61" s="124" t="s">
        <v>777</v>
      </c>
      <c r="M61" s="126">
        <v>0.25</v>
      </c>
      <c r="N61" s="124" t="s">
        <v>777</v>
      </c>
      <c r="O61" s="124" t="s">
        <v>685</v>
      </c>
      <c r="P61" s="124" t="s">
        <v>684</v>
      </c>
      <c r="Q61" s="144">
        <v>1</v>
      </c>
      <c r="R61" s="1" t="s">
        <v>1038</v>
      </c>
      <c r="S61" s="124"/>
      <c r="T61" s="180" t="s">
        <v>49</v>
      </c>
    </row>
    <row r="62" spans="1:25">
      <c r="A62" s="129" t="s">
        <v>27</v>
      </c>
      <c r="B62" s="127" t="s">
        <v>232</v>
      </c>
      <c r="C62" s="127" t="s">
        <v>688</v>
      </c>
      <c r="D62" s="127" t="s">
        <v>167</v>
      </c>
      <c r="E62" s="127" t="s">
        <v>30</v>
      </c>
      <c r="F62" s="128" t="s">
        <v>233</v>
      </c>
      <c r="G62" s="128"/>
      <c r="H62" s="129" t="s">
        <v>25</v>
      </c>
      <c r="I62" s="129" t="s">
        <v>32</v>
      </c>
      <c r="J62" s="127" t="s">
        <v>96</v>
      </c>
      <c r="K62" s="149">
        <v>4</v>
      </c>
      <c r="L62" s="127" t="s">
        <v>1052</v>
      </c>
      <c r="M62" s="129">
        <v>0.25</v>
      </c>
      <c r="N62" s="150" t="s">
        <v>1053</v>
      </c>
      <c r="O62" s="127" t="s">
        <v>685</v>
      </c>
      <c r="P62" s="127" t="s">
        <v>685</v>
      </c>
      <c r="Q62" s="145">
        <v>1</v>
      </c>
      <c r="R62" s="1" t="s">
        <v>1038</v>
      </c>
      <c r="S62" s="127"/>
      <c r="T62" s="170" t="s">
        <v>49</v>
      </c>
      <c r="U62" s="16"/>
    </row>
    <row r="63" spans="1:25">
      <c r="A63" s="129" t="s">
        <v>27</v>
      </c>
      <c r="B63" s="131" t="s">
        <v>230</v>
      </c>
      <c r="C63" s="131" t="s">
        <v>688</v>
      </c>
      <c r="D63" s="131" t="s">
        <v>167</v>
      </c>
      <c r="E63" s="131" t="s">
        <v>30</v>
      </c>
      <c r="F63" s="131" t="s">
        <v>231</v>
      </c>
      <c r="G63" s="131"/>
      <c r="H63" s="129" t="s">
        <v>25</v>
      </c>
      <c r="I63" s="129" t="s">
        <v>40</v>
      </c>
      <c r="J63" s="131" t="s">
        <v>96</v>
      </c>
      <c r="K63" s="149">
        <v>4</v>
      </c>
      <c r="L63" s="127" t="s">
        <v>1052</v>
      </c>
      <c r="M63" s="129">
        <v>0.25</v>
      </c>
      <c r="N63" s="150" t="s">
        <v>1053</v>
      </c>
      <c r="O63" s="127" t="s">
        <v>685</v>
      </c>
      <c r="P63" s="127" t="s">
        <v>685</v>
      </c>
      <c r="Q63" s="145">
        <v>1</v>
      </c>
      <c r="R63" s="1" t="s">
        <v>1038</v>
      </c>
      <c r="S63" s="127"/>
      <c r="T63" s="170" t="s">
        <v>49</v>
      </c>
      <c r="U63" s="16"/>
    </row>
    <row r="64" spans="1:25">
      <c r="A64" s="129" t="s">
        <v>27</v>
      </c>
      <c r="B64" s="127" t="s">
        <v>242</v>
      </c>
      <c r="C64" s="127" t="s">
        <v>688</v>
      </c>
      <c r="D64" s="127" t="s">
        <v>167</v>
      </c>
      <c r="E64" s="127" t="s">
        <v>30</v>
      </c>
      <c r="F64" s="128" t="s">
        <v>243</v>
      </c>
      <c r="G64" s="128"/>
      <c r="H64" s="129" t="s">
        <v>25</v>
      </c>
      <c r="I64" s="129" t="s">
        <v>32</v>
      </c>
      <c r="J64" s="127" t="s">
        <v>96</v>
      </c>
      <c r="K64" s="149">
        <v>4</v>
      </c>
      <c r="L64" s="127" t="s">
        <v>1052</v>
      </c>
      <c r="M64" s="129">
        <v>0.25</v>
      </c>
      <c r="N64" s="150" t="s">
        <v>1053</v>
      </c>
      <c r="O64" s="127" t="s">
        <v>685</v>
      </c>
      <c r="P64" s="127" t="s">
        <v>685</v>
      </c>
      <c r="Q64" s="145">
        <v>1</v>
      </c>
      <c r="R64" s="1" t="s">
        <v>1038</v>
      </c>
      <c r="S64" s="127"/>
      <c r="T64" s="170" t="s">
        <v>49</v>
      </c>
      <c r="U64" s="16"/>
    </row>
    <row r="65" spans="1:24">
      <c r="A65" s="149" t="s">
        <v>27</v>
      </c>
      <c r="B65" s="150" t="s">
        <v>251</v>
      </c>
      <c r="C65" s="150" t="s">
        <v>688</v>
      </c>
      <c r="D65" s="150" t="s">
        <v>167</v>
      </c>
      <c r="E65" s="150" t="s">
        <v>168</v>
      </c>
      <c r="F65" s="151" t="s">
        <v>252</v>
      </c>
      <c r="G65" s="151"/>
      <c r="H65" s="149" t="s">
        <v>25</v>
      </c>
      <c r="I65" s="149" t="s">
        <v>32</v>
      </c>
      <c r="J65" s="150" t="s">
        <v>96</v>
      </c>
      <c r="K65" s="149">
        <v>4</v>
      </c>
      <c r="L65" s="150" t="s">
        <v>1052</v>
      </c>
      <c r="M65" s="149">
        <v>0.25</v>
      </c>
      <c r="N65" s="150" t="s">
        <v>1053</v>
      </c>
      <c r="O65" s="150" t="s">
        <v>685</v>
      </c>
      <c r="P65" s="127" t="s">
        <v>685</v>
      </c>
      <c r="Q65" s="152">
        <v>1</v>
      </c>
      <c r="R65" s="1" t="s">
        <v>1038</v>
      </c>
      <c r="S65" s="153"/>
      <c r="T65" s="172" t="s">
        <v>49</v>
      </c>
    </row>
    <row r="66" spans="1:24">
      <c r="A66" s="149" t="s">
        <v>27</v>
      </c>
      <c r="B66" s="150" t="s">
        <v>255</v>
      </c>
      <c r="C66" s="150" t="s">
        <v>688</v>
      </c>
      <c r="D66" s="150" t="s">
        <v>167</v>
      </c>
      <c r="E66" s="150" t="s">
        <v>168</v>
      </c>
      <c r="F66" s="151" t="s">
        <v>256</v>
      </c>
      <c r="G66" s="151"/>
      <c r="H66" s="149" t="s">
        <v>25</v>
      </c>
      <c r="I66" s="149" t="s">
        <v>32</v>
      </c>
      <c r="J66" s="150" t="s">
        <v>96</v>
      </c>
      <c r="K66" s="149">
        <v>4</v>
      </c>
      <c r="L66" s="150" t="s">
        <v>1052</v>
      </c>
      <c r="M66" s="149">
        <v>0.25</v>
      </c>
      <c r="N66" s="150" t="s">
        <v>1053</v>
      </c>
      <c r="O66" s="150" t="s">
        <v>685</v>
      </c>
      <c r="P66" s="127" t="s">
        <v>685</v>
      </c>
      <c r="Q66" s="152">
        <v>1</v>
      </c>
      <c r="R66" s="1" t="s">
        <v>1038</v>
      </c>
      <c r="S66" s="153"/>
      <c r="T66" s="172" t="s">
        <v>49</v>
      </c>
    </row>
    <row r="67" spans="1:24">
      <c r="A67" s="149" t="s">
        <v>27</v>
      </c>
      <c r="B67" s="150" t="s">
        <v>253</v>
      </c>
      <c r="C67" s="150" t="s">
        <v>688</v>
      </c>
      <c r="D67" s="150" t="s">
        <v>167</v>
      </c>
      <c r="E67" s="150" t="s">
        <v>168</v>
      </c>
      <c r="F67" s="151" t="s">
        <v>254</v>
      </c>
      <c r="G67" s="151"/>
      <c r="H67" s="149" t="s">
        <v>25</v>
      </c>
      <c r="I67" s="149" t="s">
        <v>32</v>
      </c>
      <c r="J67" s="150" t="s">
        <v>96</v>
      </c>
      <c r="K67" s="149">
        <v>4</v>
      </c>
      <c r="L67" s="150" t="s">
        <v>1052</v>
      </c>
      <c r="M67" s="149">
        <v>0.25</v>
      </c>
      <c r="N67" s="150" t="s">
        <v>1053</v>
      </c>
      <c r="O67" s="150" t="s">
        <v>685</v>
      </c>
      <c r="P67" s="127" t="s">
        <v>685</v>
      </c>
      <c r="Q67" s="152">
        <v>1</v>
      </c>
      <c r="R67" s="1" t="s">
        <v>1038</v>
      </c>
      <c r="S67" s="153"/>
      <c r="T67" s="172" t="s">
        <v>49</v>
      </c>
    </row>
    <row r="68" spans="1:24">
      <c r="A68" s="149" t="s">
        <v>27</v>
      </c>
      <c r="B68" s="150" t="s">
        <v>259</v>
      </c>
      <c r="C68" s="150" t="s">
        <v>688</v>
      </c>
      <c r="D68" s="150" t="s">
        <v>167</v>
      </c>
      <c r="E68" s="150" t="s">
        <v>168</v>
      </c>
      <c r="F68" s="151" t="s">
        <v>260</v>
      </c>
      <c r="G68" s="376" t="s">
        <v>1058</v>
      </c>
      <c r="H68" s="149" t="s">
        <v>25</v>
      </c>
      <c r="I68" s="149" t="s">
        <v>32</v>
      </c>
      <c r="J68" s="150" t="s">
        <v>96</v>
      </c>
      <c r="K68" s="149">
        <v>4</v>
      </c>
      <c r="L68" s="150" t="s">
        <v>1052</v>
      </c>
      <c r="M68" s="149">
        <v>0.25</v>
      </c>
      <c r="N68" s="150" t="s">
        <v>1053</v>
      </c>
      <c r="O68" s="150" t="s">
        <v>685</v>
      </c>
      <c r="P68" s="127" t="s">
        <v>685</v>
      </c>
      <c r="Q68" s="152">
        <v>1</v>
      </c>
      <c r="R68" s="1" t="s">
        <v>1038</v>
      </c>
      <c r="S68" s="153"/>
      <c r="T68" s="172" t="s">
        <v>49</v>
      </c>
    </row>
    <row r="69" spans="1:24">
      <c r="A69" s="149" t="s">
        <v>27</v>
      </c>
      <c r="B69" s="150" t="s">
        <v>261</v>
      </c>
      <c r="C69" s="150" t="s">
        <v>688</v>
      </c>
      <c r="D69" s="150" t="s">
        <v>167</v>
      </c>
      <c r="E69" s="150" t="s">
        <v>168</v>
      </c>
      <c r="F69" s="151" t="s">
        <v>215</v>
      </c>
      <c r="G69" s="151"/>
      <c r="H69" s="149" t="s">
        <v>25</v>
      </c>
      <c r="I69" s="149" t="s">
        <v>32</v>
      </c>
      <c r="J69" s="150" t="s">
        <v>96</v>
      </c>
      <c r="K69" s="149">
        <v>4</v>
      </c>
      <c r="L69" s="150" t="s">
        <v>1052</v>
      </c>
      <c r="M69" s="149">
        <v>0.25</v>
      </c>
      <c r="N69" s="150" t="s">
        <v>1053</v>
      </c>
      <c r="O69" s="150" t="s">
        <v>685</v>
      </c>
      <c r="P69" s="127" t="s">
        <v>685</v>
      </c>
      <c r="Q69" s="152">
        <v>1</v>
      </c>
      <c r="R69" s="1" t="s">
        <v>1038</v>
      </c>
      <c r="S69" s="425"/>
      <c r="T69" s="172" t="s">
        <v>49</v>
      </c>
    </row>
    <row r="70" spans="1:24">
      <c r="A70" s="129" t="s">
        <v>27</v>
      </c>
      <c r="B70" s="127" t="s">
        <v>315</v>
      </c>
      <c r="C70" s="127" t="s">
        <v>688</v>
      </c>
      <c r="D70" s="127" t="s">
        <v>167</v>
      </c>
      <c r="E70" s="127" t="s">
        <v>30</v>
      </c>
      <c r="F70" s="128" t="s">
        <v>316</v>
      </c>
      <c r="G70" s="128"/>
      <c r="H70" s="129" t="s">
        <v>25</v>
      </c>
      <c r="I70" s="129" t="s">
        <v>32</v>
      </c>
      <c r="J70" s="127" t="s">
        <v>96</v>
      </c>
      <c r="K70" s="149">
        <v>4</v>
      </c>
      <c r="L70" s="127" t="s">
        <v>1052</v>
      </c>
      <c r="M70" s="129">
        <v>0.25</v>
      </c>
      <c r="N70" s="150" t="s">
        <v>1053</v>
      </c>
      <c r="O70" s="127" t="s">
        <v>685</v>
      </c>
      <c r="P70" s="127" t="s">
        <v>685</v>
      </c>
      <c r="Q70" s="145">
        <v>1</v>
      </c>
      <c r="R70" s="1" t="s">
        <v>1038</v>
      </c>
      <c r="S70" s="424"/>
      <c r="T70" s="170" t="s">
        <v>49</v>
      </c>
      <c r="U70" s="16"/>
    </row>
    <row r="71" spans="1:24" s="187" customFormat="1">
      <c r="A71" s="129" t="s">
        <v>27</v>
      </c>
      <c r="B71" s="127" t="s">
        <v>237</v>
      </c>
      <c r="C71" s="127" t="s">
        <v>688</v>
      </c>
      <c r="D71" s="127" t="s">
        <v>167</v>
      </c>
      <c r="E71" s="127" t="s">
        <v>30</v>
      </c>
      <c r="F71" s="128" t="s">
        <v>238</v>
      </c>
      <c r="G71" s="128"/>
      <c r="H71" s="129" t="s">
        <v>25</v>
      </c>
      <c r="I71" s="129" t="s">
        <v>40</v>
      </c>
      <c r="J71" s="127" t="s">
        <v>96</v>
      </c>
      <c r="K71" s="149">
        <v>4</v>
      </c>
      <c r="L71" s="127" t="s">
        <v>1052</v>
      </c>
      <c r="M71" s="129">
        <v>0.25</v>
      </c>
      <c r="N71" s="150" t="s">
        <v>1053</v>
      </c>
      <c r="O71" s="127" t="s">
        <v>685</v>
      </c>
      <c r="P71" s="127" t="s">
        <v>685</v>
      </c>
      <c r="Q71" s="145">
        <v>1</v>
      </c>
      <c r="R71" s="1" t="s">
        <v>1038</v>
      </c>
      <c r="S71" s="147"/>
      <c r="T71" s="170" t="s">
        <v>49</v>
      </c>
      <c r="U71" s="16"/>
      <c r="V71"/>
      <c r="W71"/>
      <c r="X71"/>
    </row>
    <row r="72" spans="1:24" s="187" customFormat="1">
      <c r="A72" s="129" t="s">
        <v>111</v>
      </c>
      <c r="B72" s="127" t="s">
        <v>375</v>
      </c>
      <c r="C72" s="127" t="s">
        <v>688</v>
      </c>
      <c r="D72" s="127" t="s">
        <v>167</v>
      </c>
      <c r="E72" s="127" t="s">
        <v>168</v>
      </c>
      <c r="F72" s="128" t="s">
        <v>169</v>
      </c>
      <c r="G72" s="257" t="s">
        <v>169</v>
      </c>
      <c r="H72" s="129" t="s">
        <v>25</v>
      </c>
      <c r="I72" s="129" t="s">
        <v>40</v>
      </c>
      <c r="J72" s="145" t="s">
        <v>163</v>
      </c>
      <c r="K72" s="129">
        <v>4</v>
      </c>
      <c r="L72" s="127" t="s">
        <v>1059</v>
      </c>
      <c r="M72" s="129">
        <v>0.25</v>
      </c>
      <c r="N72" s="127" t="s">
        <v>1060</v>
      </c>
      <c r="O72" s="127" t="s">
        <v>685</v>
      </c>
      <c r="P72" s="127" t="s">
        <v>685</v>
      </c>
      <c r="Q72" s="143">
        <v>1</v>
      </c>
      <c r="R72" s="130" t="s">
        <v>1030</v>
      </c>
      <c r="S72" s="178"/>
      <c r="T72" s="169" t="s">
        <v>114</v>
      </c>
      <c r="U72">
        <v>1</v>
      </c>
      <c r="V72" s="16">
        <f>SUM(U71:U72)</f>
        <v>1</v>
      </c>
      <c r="W72" s="16" t="s">
        <v>673</v>
      </c>
      <c r="X72">
        <v>1</v>
      </c>
    </row>
    <row r="73" spans="1:24" s="187" customFormat="1">
      <c r="A73" s="129" t="s">
        <v>111</v>
      </c>
      <c r="B73" s="281" t="s">
        <v>397</v>
      </c>
      <c r="C73" s="262" t="s">
        <v>167</v>
      </c>
      <c r="D73" s="127" t="s">
        <v>161</v>
      </c>
      <c r="E73" s="266" t="s">
        <v>387</v>
      </c>
      <c r="F73" s="128" t="s">
        <v>300</v>
      </c>
      <c r="G73" s="379" t="s">
        <v>300</v>
      </c>
      <c r="H73" s="178" t="s">
        <v>110</v>
      </c>
      <c r="I73" s="129" t="s">
        <v>32</v>
      </c>
      <c r="J73" s="145" t="s">
        <v>163</v>
      </c>
      <c r="K73" s="129">
        <v>8</v>
      </c>
      <c r="L73" s="131" t="s">
        <v>1061</v>
      </c>
      <c r="M73" s="129">
        <v>0.25</v>
      </c>
      <c r="N73" s="131" t="s">
        <v>1062</v>
      </c>
      <c r="O73" s="127" t="s">
        <v>684</v>
      </c>
      <c r="P73" s="127"/>
      <c r="Q73" s="265">
        <v>1</v>
      </c>
      <c r="R73" s="399" t="s">
        <v>1030</v>
      </c>
      <c r="S73" s="405"/>
      <c r="T73" s="181" t="s">
        <v>114</v>
      </c>
      <c r="U73" s="317">
        <v>1</v>
      </c>
      <c r="V73"/>
      <c r="W73"/>
      <c r="X73">
        <v>1</v>
      </c>
    </row>
    <row r="74" spans="1:24">
      <c r="A74" s="126" t="s">
        <v>105</v>
      </c>
      <c r="B74" s="124" t="s">
        <v>213</v>
      </c>
      <c r="C74" s="124" t="s">
        <v>687</v>
      </c>
      <c r="D74" s="124" t="s">
        <v>38</v>
      </c>
      <c r="E74" s="124" t="s">
        <v>38</v>
      </c>
      <c r="F74" s="125" t="s">
        <v>66</v>
      </c>
      <c r="G74" s="232" t="s">
        <v>159</v>
      </c>
      <c r="H74" s="126" t="s">
        <v>36</v>
      </c>
      <c r="I74" s="126" t="s">
        <v>40</v>
      </c>
      <c r="J74" s="124" t="s">
        <v>48</v>
      </c>
      <c r="K74" s="126">
        <v>6</v>
      </c>
      <c r="L74" s="132" t="s">
        <v>1063</v>
      </c>
      <c r="M74" s="126">
        <v>0.25</v>
      </c>
      <c r="N74" s="124" t="s">
        <v>1064</v>
      </c>
      <c r="O74" s="132" t="s">
        <v>685</v>
      </c>
      <c r="P74" s="132"/>
      <c r="Q74" s="144">
        <v>1</v>
      </c>
      <c r="R74" s="399" t="s">
        <v>1030</v>
      </c>
      <c r="S74" s="144"/>
      <c r="T74" s="233" t="s">
        <v>114</v>
      </c>
      <c r="U74">
        <v>1</v>
      </c>
      <c r="X74">
        <v>1</v>
      </c>
    </row>
    <row r="75" spans="1:24">
      <c r="A75" s="6" t="s">
        <v>111</v>
      </c>
      <c r="B75" s="7" t="s">
        <v>158</v>
      </c>
      <c r="C75" s="1" t="s">
        <v>687</v>
      </c>
      <c r="D75" s="7" t="s">
        <v>38</v>
      </c>
      <c r="E75" s="7" t="s">
        <v>38</v>
      </c>
      <c r="F75" s="8" t="s">
        <v>66</v>
      </c>
      <c r="G75" s="8" t="s">
        <v>159</v>
      </c>
      <c r="H75" s="6" t="s">
        <v>110</v>
      </c>
      <c r="I75" s="6" t="s">
        <v>40</v>
      </c>
      <c r="J75" s="386" t="s">
        <v>1065</v>
      </c>
      <c r="K75" s="126">
        <v>9</v>
      </c>
      <c r="L75" s="132" t="s">
        <v>777</v>
      </c>
      <c r="M75" s="126">
        <v>0.25</v>
      </c>
      <c r="N75" s="132" t="s">
        <v>1066</v>
      </c>
      <c r="O75" s="124" t="s">
        <v>684</v>
      </c>
      <c r="P75" s="124"/>
      <c r="Q75" s="146">
        <v>1</v>
      </c>
      <c r="R75" s="155" t="s">
        <v>1067</v>
      </c>
      <c r="S75" s="132"/>
      <c r="T75" s="182" t="s">
        <v>114</v>
      </c>
      <c r="U75" s="317">
        <v>1</v>
      </c>
      <c r="V75">
        <f>SUM(U71:U75)</f>
        <v>4</v>
      </c>
      <c r="X75">
        <v>1</v>
      </c>
    </row>
    <row r="76" spans="1:24">
      <c r="A76" s="363" t="s">
        <v>111</v>
      </c>
      <c r="B76" s="388" t="s">
        <v>370</v>
      </c>
      <c r="C76" s="388" t="s">
        <v>688</v>
      </c>
      <c r="D76" s="388" t="s">
        <v>167</v>
      </c>
      <c r="E76" s="388" t="s">
        <v>263</v>
      </c>
      <c r="F76" s="374" t="s">
        <v>274</v>
      </c>
      <c r="G76" s="311" t="s">
        <v>274</v>
      </c>
      <c r="H76" s="363" t="s">
        <v>25</v>
      </c>
      <c r="I76" s="363" t="s">
        <v>32</v>
      </c>
      <c r="J76" s="388" t="s">
        <v>163</v>
      </c>
      <c r="K76" s="363">
        <v>4</v>
      </c>
      <c r="L76" s="388" t="s">
        <v>1059</v>
      </c>
      <c r="M76" s="363">
        <v>0.25</v>
      </c>
      <c r="N76" s="388" t="s">
        <v>1060</v>
      </c>
      <c r="O76" s="388" t="s">
        <v>685</v>
      </c>
      <c r="P76" s="388" t="s">
        <v>685</v>
      </c>
      <c r="Q76" s="297">
        <v>1</v>
      </c>
      <c r="R76" s="297" t="s">
        <v>1030</v>
      </c>
      <c r="S76" s="383"/>
      <c r="T76" s="426" t="s">
        <v>114</v>
      </c>
      <c r="U76">
        <v>1</v>
      </c>
      <c r="X76">
        <v>1</v>
      </c>
    </row>
    <row r="77" spans="1:24" ht="13.5" customHeight="1">
      <c r="A77" s="363" t="s">
        <v>111</v>
      </c>
      <c r="B77" s="366" t="s">
        <v>385</v>
      </c>
      <c r="C77" s="417" t="s">
        <v>167</v>
      </c>
      <c r="D77" s="388" t="s">
        <v>161</v>
      </c>
      <c r="E77" s="368" t="s">
        <v>30</v>
      </c>
      <c r="F77" s="374" t="s">
        <v>278</v>
      </c>
      <c r="G77" s="379" t="s">
        <v>278</v>
      </c>
      <c r="H77" s="383" t="s">
        <v>110</v>
      </c>
      <c r="I77" s="363" t="s">
        <v>32</v>
      </c>
      <c r="J77" s="388" t="s">
        <v>163</v>
      </c>
      <c r="K77" s="363">
        <v>8</v>
      </c>
      <c r="L77" s="391" t="s">
        <v>1061</v>
      </c>
      <c r="M77" s="363">
        <v>0.25</v>
      </c>
      <c r="N77" s="391" t="s">
        <v>1062</v>
      </c>
      <c r="O77" s="388" t="s">
        <v>684</v>
      </c>
      <c r="P77" s="388"/>
      <c r="Q77" s="397">
        <v>1</v>
      </c>
      <c r="R77" s="156" t="s">
        <v>1030</v>
      </c>
      <c r="S77" s="391"/>
      <c r="T77" s="407" t="s">
        <v>114</v>
      </c>
      <c r="U77" s="317">
        <v>1</v>
      </c>
      <c r="X77">
        <v>1</v>
      </c>
    </row>
    <row r="78" spans="1:24" ht="12" customHeight="1">
      <c r="A78" s="129" t="s">
        <v>111</v>
      </c>
      <c r="B78" s="127" t="s">
        <v>369</v>
      </c>
      <c r="C78" s="127" t="s">
        <v>688</v>
      </c>
      <c r="D78" s="127" t="s">
        <v>167</v>
      </c>
      <c r="E78" s="127" t="s">
        <v>263</v>
      </c>
      <c r="F78" s="128" t="s">
        <v>328</v>
      </c>
      <c r="G78" s="257" t="s">
        <v>1068</v>
      </c>
      <c r="H78" s="129" t="s">
        <v>25</v>
      </c>
      <c r="I78" s="129" t="s">
        <v>32</v>
      </c>
      <c r="J78" s="127" t="s">
        <v>163</v>
      </c>
      <c r="K78" s="129">
        <v>4</v>
      </c>
      <c r="L78" s="127" t="s">
        <v>1059</v>
      </c>
      <c r="M78" s="129">
        <v>0.25</v>
      </c>
      <c r="N78" s="127" t="s">
        <v>1060</v>
      </c>
      <c r="O78" s="127" t="s">
        <v>685</v>
      </c>
      <c r="P78" s="127" t="s">
        <v>685</v>
      </c>
      <c r="Q78" s="143">
        <v>1</v>
      </c>
      <c r="R78" s="143" t="s">
        <v>1030</v>
      </c>
      <c r="S78" s="178"/>
      <c r="T78" s="169" t="s">
        <v>114</v>
      </c>
      <c r="U78" s="1">
        <v>1</v>
      </c>
      <c r="X78" s="1">
        <v>1</v>
      </c>
    </row>
    <row r="79" spans="1:24" ht="12" customHeight="1">
      <c r="A79" s="129" t="s">
        <v>111</v>
      </c>
      <c r="B79" s="281" t="s">
        <v>396</v>
      </c>
      <c r="C79" s="262" t="s">
        <v>167</v>
      </c>
      <c r="D79" s="127" t="s">
        <v>161</v>
      </c>
      <c r="E79" s="266" t="s">
        <v>387</v>
      </c>
      <c r="F79" s="128" t="s">
        <v>298</v>
      </c>
      <c r="G79" s="377" t="s">
        <v>298</v>
      </c>
      <c r="H79" s="178" t="s">
        <v>110</v>
      </c>
      <c r="I79" s="129" t="s">
        <v>32</v>
      </c>
      <c r="J79" s="127" t="s">
        <v>163</v>
      </c>
      <c r="K79" s="129">
        <v>8</v>
      </c>
      <c r="L79" s="131" t="s">
        <v>1061</v>
      </c>
      <c r="M79" s="129">
        <v>0.25</v>
      </c>
      <c r="N79" s="131" t="s">
        <v>1062</v>
      </c>
      <c r="O79" s="127" t="s">
        <v>684</v>
      </c>
      <c r="P79" s="127"/>
      <c r="Q79" s="265">
        <v>1</v>
      </c>
      <c r="R79" s="399" t="s">
        <v>1030</v>
      </c>
      <c r="S79" s="131"/>
      <c r="T79" s="181" t="s">
        <v>114</v>
      </c>
      <c r="U79" s="305">
        <v>1</v>
      </c>
      <c r="X79" s="1">
        <v>1</v>
      </c>
    </row>
    <row r="80" spans="1:24" ht="12" customHeight="1">
      <c r="A80" s="129" t="s">
        <v>111</v>
      </c>
      <c r="B80" s="281" t="s">
        <v>395</v>
      </c>
      <c r="C80" s="262" t="s">
        <v>167</v>
      </c>
      <c r="D80" s="127" t="s">
        <v>161</v>
      </c>
      <c r="E80" s="266" t="s">
        <v>387</v>
      </c>
      <c r="F80" s="128" t="s">
        <v>296</v>
      </c>
      <c r="G80" s="377" t="s">
        <v>296</v>
      </c>
      <c r="H80" s="178" t="s">
        <v>110</v>
      </c>
      <c r="I80" s="129" t="s">
        <v>32</v>
      </c>
      <c r="J80" s="127" t="s">
        <v>163</v>
      </c>
      <c r="K80" s="129">
        <v>8</v>
      </c>
      <c r="L80" s="131" t="s">
        <v>1061</v>
      </c>
      <c r="M80" s="129">
        <v>0.25</v>
      </c>
      <c r="N80" s="131" t="s">
        <v>1062</v>
      </c>
      <c r="O80" s="127" t="s">
        <v>684</v>
      </c>
      <c r="P80" s="127"/>
      <c r="Q80" s="265">
        <v>1</v>
      </c>
      <c r="R80" s="399" t="s">
        <v>1030</v>
      </c>
      <c r="S80" s="131"/>
      <c r="T80" s="181" t="s">
        <v>114</v>
      </c>
      <c r="U80" s="305">
        <v>1</v>
      </c>
      <c r="X80" s="1">
        <v>1</v>
      </c>
    </row>
    <row r="81" spans="1:62" ht="12" customHeight="1">
      <c r="A81" s="129" t="s">
        <v>111</v>
      </c>
      <c r="B81" s="127" t="s">
        <v>368</v>
      </c>
      <c r="C81" s="127" t="s">
        <v>688</v>
      </c>
      <c r="D81" s="127" t="s">
        <v>167</v>
      </c>
      <c r="E81" s="127" t="s">
        <v>263</v>
      </c>
      <c r="F81" s="128" t="s">
        <v>264</v>
      </c>
      <c r="G81" s="257" t="s">
        <v>1069</v>
      </c>
      <c r="H81" s="129" t="s">
        <v>25</v>
      </c>
      <c r="I81" s="129" t="s">
        <v>32</v>
      </c>
      <c r="J81" s="127" t="s">
        <v>163</v>
      </c>
      <c r="K81" s="129">
        <v>4</v>
      </c>
      <c r="L81" s="127" t="s">
        <v>1059</v>
      </c>
      <c r="M81" s="129">
        <v>0.25</v>
      </c>
      <c r="N81" s="127" t="s">
        <v>1060</v>
      </c>
      <c r="O81" s="127" t="s">
        <v>685</v>
      </c>
      <c r="P81" s="127" t="s">
        <v>685</v>
      </c>
      <c r="Q81" s="143">
        <v>1</v>
      </c>
      <c r="R81" s="143" t="s">
        <v>1030</v>
      </c>
      <c r="S81" s="178"/>
      <c r="T81" s="169" t="s">
        <v>114</v>
      </c>
      <c r="U81" s="1">
        <v>1</v>
      </c>
      <c r="X81" s="1">
        <v>1</v>
      </c>
    </row>
    <row r="82" spans="1:62" ht="12" customHeight="1">
      <c r="A82" s="261" t="s">
        <v>111</v>
      </c>
      <c r="B82" s="262" t="s">
        <v>411</v>
      </c>
      <c r="C82" s="262" t="s">
        <v>30</v>
      </c>
      <c r="D82" s="262" t="s">
        <v>167</v>
      </c>
      <c r="E82" s="262" t="s">
        <v>161</v>
      </c>
      <c r="F82" s="263" t="s">
        <v>310</v>
      </c>
      <c r="G82" s="281" t="s">
        <v>1070</v>
      </c>
      <c r="H82" s="261" t="s">
        <v>110</v>
      </c>
      <c r="I82" s="261" t="s">
        <v>1071</v>
      </c>
      <c r="J82" s="262" t="s">
        <v>163</v>
      </c>
      <c r="K82" s="129">
        <v>7</v>
      </c>
      <c r="L82" s="131" t="s">
        <v>1061</v>
      </c>
      <c r="M82" s="129">
        <v>0.25</v>
      </c>
      <c r="N82" s="131" t="s">
        <v>1062</v>
      </c>
      <c r="O82" s="127" t="s">
        <v>684</v>
      </c>
      <c r="P82" s="127"/>
      <c r="Q82" s="265">
        <v>1</v>
      </c>
      <c r="R82" s="399" t="s">
        <v>1030</v>
      </c>
      <c r="S82" s="131"/>
      <c r="T82" s="181" t="s">
        <v>114</v>
      </c>
      <c r="U82" s="305">
        <v>1</v>
      </c>
      <c r="X82" s="1">
        <v>1</v>
      </c>
    </row>
    <row r="83" spans="1:62" ht="12" customHeight="1">
      <c r="A83" s="261" t="s">
        <v>111</v>
      </c>
      <c r="B83" s="262" t="s">
        <v>410</v>
      </c>
      <c r="C83" s="262" t="s">
        <v>30</v>
      </c>
      <c r="D83" s="262" t="s">
        <v>167</v>
      </c>
      <c r="E83" s="262" t="s">
        <v>161</v>
      </c>
      <c r="F83" s="263" t="s">
        <v>247</v>
      </c>
      <c r="G83" s="377" t="s">
        <v>247</v>
      </c>
      <c r="H83" s="261" t="s">
        <v>110</v>
      </c>
      <c r="I83" s="261" t="s">
        <v>1071</v>
      </c>
      <c r="J83" s="262" t="s">
        <v>163</v>
      </c>
      <c r="K83" s="129">
        <v>7</v>
      </c>
      <c r="L83" s="131" t="s">
        <v>1061</v>
      </c>
      <c r="M83" s="129">
        <v>0.25</v>
      </c>
      <c r="N83" s="131" t="s">
        <v>1062</v>
      </c>
      <c r="O83" s="127" t="s">
        <v>684</v>
      </c>
      <c r="P83" s="127"/>
      <c r="Q83" s="265">
        <v>1</v>
      </c>
      <c r="R83" s="399" t="s">
        <v>1030</v>
      </c>
      <c r="S83" s="131"/>
      <c r="T83" s="181" t="s">
        <v>114</v>
      </c>
      <c r="U83" s="305">
        <v>1</v>
      </c>
      <c r="X83" s="1">
        <v>1</v>
      </c>
    </row>
    <row r="84" spans="1:62" ht="12" customHeight="1">
      <c r="A84" s="261" t="s">
        <v>111</v>
      </c>
      <c r="B84" s="262" t="s">
        <v>409</v>
      </c>
      <c r="C84" s="262" t="s">
        <v>30</v>
      </c>
      <c r="D84" s="262" t="s">
        <v>167</v>
      </c>
      <c r="E84" s="262" t="s">
        <v>161</v>
      </c>
      <c r="F84" s="263" t="s">
        <v>241</v>
      </c>
      <c r="G84" s="377" t="s">
        <v>241</v>
      </c>
      <c r="H84" s="261" t="s">
        <v>110</v>
      </c>
      <c r="I84" s="261" t="s">
        <v>1071</v>
      </c>
      <c r="J84" s="262" t="s">
        <v>163</v>
      </c>
      <c r="K84" s="129">
        <v>7</v>
      </c>
      <c r="L84" s="131" t="s">
        <v>1061</v>
      </c>
      <c r="M84" s="129">
        <v>0.25</v>
      </c>
      <c r="N84" s="131" t="s">
        <v>1062</v>
      </c>
      <c r="O84" s="127" t="s">
        <v>684</v>
      </c>
      <c r="P84" s="127"/>
      <c r="Q84" s="265">
        <v>1</v>
      </c>
      <c r="R84" s="395" t="s">
        <v>1067</v>
      </c>
      <c r="S84" s="131"/>
      <c r="T84" s="181" t="s">
        <v>114</v>
      </c>
      <c r="U84" s="305">
        <v>1</v>
      </c>
      <c r="X84" s="1">
        <v>1</v>
      </c>
    </row>
    <row r="85" spans="1:62" ht="12" customHeight="1">
      <c r="A85" s="126" t="s">
        <v>105</v>
      </c>
      <c r="B85" s="124" t="s">
        <v>212</v>
      </c>
      <c r="C85" s="124" t="s">
        <v>687</v>
      </c>
      <c r="D85" s="124" t="s">
        <v>38</v>
      </c>
      <c r="E85" s="124" t="s">
        <v>38</v>
      </c>
      <c r="F85" s="125" t="s">
        <v>64</v>
      </c>
      <c r="G85" s="232" t="s">
        <v>153</v>
      </c>
      <c r="H85" s="126" t="s">
        <v>36</v>
      </c>
      <c r="I85" s="126" t="s">
        <v>32</v>
      </c>
      <c r="J85" s="124" t="s">
        <v>48</v>
      </c>
      <c r="K85" s="126">
        <v>6</v>
      </c>
      <c r="L85" s="132" t="s">
        <v>1063</v>
      </c>
      <c r="M85" s="126">
        <v>0.25</v>
      </c>
      <c r="N85" s="124" t="s">
        <v>1064</v>
      </c>
      <c r="O85" s="132" t="s">
        <v>685</v>
      </c>
      <c r="P85" s="132"/>
      <c r="Q85" s="144">
        <v>1</v>
      </c>
      <c r="R85" s="399" t="s">
        <v>1030</v>
      </c>
      <c r="S85" s="124"/>
      <c r="T85" s="233" t="s">
        <v>114</v>
      </c>
      <c r="U85" s="1">
        <v>1</v>
      </c>
      <c r="X85" s="1">
        <v>1</v>
      </c>
    </row>
    <row r="86" spans="1:62" ht="12" customHeight="1">
      <c r="A86" s="6" t="s">
        <v>111</v>
      </c>
      <c r="B86" s="7" t="s">
        <v>152</v>
      </c>
      <c r="C86" s="1" t="s">
        <v>687</v>
      </c>
      <c r="D86" s="7" t="s">
        <v>38</v>
      </c>
      <c r="E86" s="7" t="s">
        <v>38</v>
      </c>
      <c r="F86" s="8" t="s">
        <v>64</v>
      </c>
      <c r="G86" s="8" t="s">
        <v>153</v>
      </c>
      <c r="H86" s="6" t="s">
        <v>110</v>
      </c>
      <c r="I86" s="6" t="s">
        <v>40</v>
      </c>
      <c r="J86" s="386" t="s">
        <v>1065</v>
      </c>
      <c r="K86" s="126">
        <v>9</v>
      </c>
      <c r="L86" s="132" t="s">
        <v>777</v>
      </c>
      <c r="M86" s="126">
        <v>0.25</v>
      </c>
      <c r="N86" s="132" t="s">
        <v>1066</v>
      </c>
      <c r="O86" s="124" t="s">
        <v>684</v>
      </c>
      <c r="P86" s="124"/>
      <c r="Q86" s="146">
        <v>1</v>
      </c>
      <c r="R86" s="399" t="s">
        <v>1072</v>
      </c>
      <c r="S86" s="132"/>
      <c r="T86" s="182" t="s">
        <v>114</v>
      </c>
      <c r="U86" s="305">
        <v>1</v>
      </c>
      <c r="X86" s="1">
        <v>1</v>
      </c>
      <c r="Y86" s="16">
        <f>SUM(X78:X86)</f>
        <v>9</v>
      </c>
    </row>
    <row r="87" spans="1:62" ht="12" customHeight="1">
      <c r="A87" s="129" t="s">
        <v>111</v>
      </c>
      <c r="B87" s="281" t="s">
        <v>394</v>
      </c>
      <c r="C87" s="262" t="s">
        <v>167</v>
      </c>
      <c r="D87" s="127" t="s">
        <v>161</v>
      </c>
      <c r="E87" s="266" t="s">
        <v>387</v>
      </c>
      <c r="F87" s="128" t="s">
        <v>294</v>
      </c>
      <c r="G87" s="377" t="s">
        <v>294</v>
      </c>
      <c r="H87" s="178" t="s">
        <v>110</v>
      </c>
      <c r="I87" s="129" t="s">
        <v>32</v>
      </c>
      <c r="J87" s="127" t="s">
        <v>163</v>
      </c>
      <c r="K87" s="129">
        <v>8</v>
      </c>
      <c r="L87" s="131" t="s">
        <v>1061</v>
      </c>
      <c r="M87" s="129">
        <v>0.25</v>
      </c>
      <c r="N87" s="131" t="s">
        <v>1062</v>
      </c>
      <c r="O87" s="127" t="s">
        <v>684</v>
      </c>
      <c r="P87" s="127"/>
      <c r="Q87" s="265">
        <v>1</v>
      </c>
      <c r="R87" s="155" t="s">
        <v>1030</v>
      </c>
      <c r="S87" s="131"/>
      <c r="T87" s="181" t="s">
        <v>114</v>
      </c>
      <c r="U87" s="305">
        <v>1</v>
      </c>
      <c r="X87" s="1">
        <v>1</v>
      </c>
    </row>
    <row r="88" spans="1:62" ht="12" customHeight="1">
      <c r="A88" s="246" t="s">
        <v>111</v>
      </c>
      <c r="B88" s="247" t="s">
        <v>382</v>
      </c>
      <c r="C88" s="247" t="s">
        <v>30</v>
      </c>
      <c r="D88" s="247" t="s">
        <v>167</v>
      </c>
      <c r="E88" s="247" t="s">
        <v>161</v>
      </c>
      <c r="F88" s="248" t="s">
        <v>331</v>
      </c>
      <c r="G88" s="248"/>
      <c r="H88" s="246" t="s">
        <v>110</v>
      </c>
      <c r="I88" s="246" t="s">
        <v>1071</v>
      </c>
      <c r="J88" s="247" t="s">
        <v>163</v>
      </c>
      <c r="K88" s="249">
        <v>7</v>
      </c>
      <c r="L88" s="250" t="s">
        <v>777</v>
      </c>
      <c r="M88" s="249">
        <v>0.25</v>
      </c>
      <c r="N88" s="250" t="s">
        <v>777</v>
      </c>
      <c r="O88" s="251" t="s">
        <v>684</v>
      </c>
      <c r="P88" s="251" t="s">
        <v>684</v>
      </c>
      <c r="Q88" s="252">
        <v>1</v>
      </c>
      <c r="R88" s="251" t="s">
        <v>1073</v>
      </c>
      <c r="S88" s="404" t="s">
        <v>1074</v>
      </c>
      <c r="T88" s="249" t="s">
        <v>114</v>
      </c>
      <c r="U88" s="408">
        <v>1</v>
      </c>
      <c r="V88" s="187"/>
      <c r="W88" s="187"/>
      <c r="X88" s="409"/>
    </row>
    <row r="89" spans="1:62" ht="12" customHeight="1">
      <c r="A89" s="126" t="s">
        <v>105</v>
      </c>
      <c r="B89" s="124" t="s">
        <v>211</v>
      </c>
      <c r="C89" s="124" t="s">
        <v>687</v>
      </c>
      <c r="D89" s="124" t="s">
        <v>38</v>
      </c>
      <c r="E89" s="124" t="s">
        <v>38</v>
      </c>
      <c r="F89" s="125" t="s">
        <v>62</v>
      </c>
      <c r="G89" s="232" t="s">
        <v>151</v>
      </c>
      <c r="H89" s="126" t="s">
        <v>36</v>
      </c>
      <c r="I89" s="126" t="s">
        <v>32</v>
      </c>
      <c r="J89" s="124" t="s">
        <v>48</v>
      </c>
      <c r="K89" s="126">
        <v>6</v>
      </c>
      <c r="L89" s="132" t="s">
        <v>1063</v>
      </c>
      <c r="M89" s="126">
        <v>0.25</v>
      </c>
      <c r="N89" s="124" t="s">
        <v>1064</v>
      </c>
      <c r="O89" s="132" t="s">
        <v>685</v>
      </c>
      <c r="P89" s="132"/>
      <c r="Q89" s="144">
        <v>1</v>
      </c>
      <c r="R89" s="155" t="s">
        <v>1030</v>
      </c>
      <c r="S89" s="124"/>
      <c r="T89" s="233" t="s">
        <v>114</v>
      </c>
      <c r="U89" s="1">
        <v>1</v>
      </c>
      <c r="X89" s="1">
        <v>1</v>
      </c>
    </row>
    <row r="90" spans="1:62" ht="12" customHeight="1">
      <c r="A90" s="6" t="s">
        <v>111</v>
      </c>
      <c r="B90" s="7" t="s">
        <v>150</v>
      </c>
      <c r="C90" s="1" t="s">
        <v>687</v>
      </c>
      <c r="D90" s="7" t="s">
        <v>38</v>
      </c>
      <c r="E90" s="7" t="s">
        <v>38</v>
      </c>
      <c r="F90" s="8" t="s">
        <v>62</v>
      </c>
      <c r="G90" s="8" t="s">
        <v>151</v>
      </c>
      <c r="H90" s="6" t="s">
        <v>110</v>
      </c>
      <c r="I90" s="6" t="s">
        <v>40</v>
      </c>
      <c r="J90" s="386" t="s">
        <v>1065</v>
      </c>
      <c r="K90" s="126">
        <v>9</v>
      </c>
      <c r="L90" s="132" t="s">
        <v>777</v>
      </c>
      <c r="M90" s="126">
        <v>0.25</v>
      </c>
      <c r="N90" s="132" t="s">
        <v>1066</v>
      </c>
      <c r="O90" s="124" t="s">
        <v>684</v>
      </c>
      <c r="P90" s="124"/>
      <c r="Q90" s="146">
        <v>1</v>
      </c>
      <c r="R90" s="155" t="s">
        <v>1072</v>
      </c>
      <c r="S90" s="401"/>
      <c r="T90" s="182" t="s">
        <v>114</v>
      </c>
      <c r="U90" s="305">
        <v>1</v>
      </c>
      <c r="X90" s="1">
        <v>1</v>
      </c>
      <c r="Y90">
        <f>SUM(X87:X90)</f>
        <v>3</v>
      </c>
    </row>
    <row r="91" spans="1:62" ht="12" customHeight="1">
      <c r="A91" s="126" t="s">
        <v>105</v>
      </c>
      <c r="B91" s="124" t="s">
        <v>210</v>
      </c>
      <c r="C91" s="124" t="s">
        <v>687</v>
      </c>
      <c r="D91" s="124" t="s">
        <v>38</v>
      </c>
      <c r="E91" s="124" t="s">
        <v>38</v>
      </c>
      <c r="F91" s="125" t="s">
        <v>60</v>
      </c>
      <c r="G91" s="232" t="s">
        <v>149</v>
      </c>
      <c r="H91" s="126" t="s">
        <v>36</v>
      </c>
      <c r="I91" s="126" t="s">
        <v>40</v>
      </c>
      <c r="J91" s="124" t="s">
        <v>48</v>
      </c>
      <c r="K91" s="126">
        <v>6</v>
      </c>
      <c r="L91" s="132" t="s">
        <v>1063</v>
      </c>
      <c r="M91" s="126">
        <v>0.25</v>
      </c>
      <c r="N91" s="124" t="s">
        <v>1064</v>
      </c>
      <c r="O91" s="132" t="s">
        <v>685</v>
      </c>
      <c r="P91" s="132"/>
      <c r="Q91" s="144">
        <v>1</v>
      </c>
      <c r="R91" s="155" t="s">
        <v>1030</v>
      </c>
      <c r="S91" s="124"/>
      <c r="T91" s="233" t="s">
        <v>114</v>
      </c>
      <c r="U91" s="1">
        <v>1</v>
      </c>
      <c r="X91" s="1">
        <v>1</v>
      </c>
    </row>
    <row r="92" spans="1:62" ht="12" customHeight="1">
      <c r="A92" s="6" t="s">
        <v>111</v>
      </c>
      <c r="B92" s="7" t="s">
        <v>148</v>
      </c>
      <c r="C92" s="1" t="s">
        <v>687</v>
      </c>
      <c r="D92" s="7" t="s">
        <v>38</v>
      </c>
      <c r="E92" s="7" t="s">
        <v>38</v>
      </c>
      <c r="F92" s="8" t="s">
        <v>60</v>
      </c>
      <c r="G92" s="8" t="s">
        <v>149</v>
      </c>
      <c r="H92" s="6" t="s">
        <v>110</v>
      </c>
      <c r="I92" s="6" t="s">
        <v>40</v>
      </c>
      <c r="J92" s="386" t="s">
        <v>1065</v>
      </c>
      <c r="K92" s="126">
        <v>9</v>
      </c>
      <c r="L92" s="132" t="s">
        <v>777</v>
      </c>
      <c r="M92" s="126">
        <v>0.25</v>
      </c>
      <c r="N92" s="132" t="s">
        <v>1066</v>
      </c>
      <c r="O92" s="124" t="s">
        <v>684</v>
      </c>
      <c r="P92" s="124"/>
      <c r="Q92" s="146">
        <v>1</v>
      </c>
      <c r="R92" s="155" t="s">
        <v>1072</v>
      </c>
      <c r="S92" s="132"/>
      <c r="T92" s="182" t="s">
        <v>114</v>
      </c>
      <c r="U92" s="305">
        <v>1</v>
      </c>
      <c r="X92" s="1">
        <v>1</v>
      </c>
    </row>
    <row r="93" spans="1:62" ht="12" customHeight="1">
      <c r="A93" s="126" t="s">
        <v>105</v>
      </c>
      <c r="B93" s="124" t="s">
        <v>182</v>
      </c>
      <c r="C93" s="124" t="s">
        <v>687</v>
      </c>
      <c r="D93" s="124" t="s">
        <v>38</v>
      </c>
      <c r="E93" s="124" t="s">
        <v>38</v>
      </c>
      <c r="F93" s="125" t="s">
        <v>58</v>
      </c>
      <c r="G93" s="232" t="s">
        <v>147</v>
      </c>
      <c r="H93" s="126" t="s">
        <v>36</v>
      </c>
      <c r="I93" s="126" t="s">
        <v>40</v>
      </c>
      <c r="J93" s="124" t="s">
        <v>48</v>
      </c>
      <c r="K93" s="126">
        <v>6</v>
      </c>
      <c r="L93" s="132" t="s">
        <v>1063</v>
      </c>
      <c r="M93" s="126">
        <v>0.25</v>
      </c>
      <c r="N93" s="124" t="s">
        <v>1064</v>
      </c>
      <c r="O93" s="132" t="s">
        <v>685</v>
      </c>
      <c r="P93" s="132"/>
      <c r="Q93" s="144">
        <v>1</v>
      </c>
      <c r="R93" s="155" t="s">
        <v>1030</v>
      </c>
      <c r="S93" s="124"/>
      <c r="T93" s="233" t="s">
        <v>114</v>
      </c>
      <c r="U93" s="1">
        <v>1</v>
      </c>
      <c r="X93" s="1">
        <v>1</v>
      </c>
    </row>
    <row r="94" spans="1:62" s="231" customFormat="1" ht="12" customHeight="1">
      <c r="A94" s="6" t="s">
        <v>111</v>
      </c>
      <c r="B94" s="7" t="s">
        <v>146</v>
      </c>
      <c r="C94" s="1" t="s">
        <v>687</v>
      </c>
      <c r="D94" s="7" t="s">
        <v>38</v>
      </c>
      <c r="E94" s="7" t="s">
        <v>38</v>
      </c>
      <c r="F94" s="371" t="s">
        <v>58</v>
      </c>
      <c r="G94" s="8" t="s">
        <v>147</v>
      </c>
      <c r="H94" s="6" t="s">
        <v>110</v>
      </c>
      <c r="I94" s="6" t="s">
        <v>40</v>
      </c>
      <c r="J94" s="386" t="s">
        <v>1065</v>
      </c>
      <c r="K94" s="126">
        <v>9</v>
      </c>
      <c r="L94" s="132" t="s">
        <v>777</v>
      </c>
      <c r="M94" s="126">
        <v>0.25</v>
      </c>
      <c r="N94" s="132" t="s">
        <v>1066</v>
      </c>
      <c r="O94" s="124" t="s">
        <v>684</v>
      </c>
      <c r="P94" s="124"/>
      <c r="Q94" s="146">
        <v>1</v>
      </c>
      <c r="R94" s="155" t="s">
        <v>1030</v>
      </c>
      <c r="S94" s="132"/>
      <c r="T94" s="182" t="s">
        <v>114</v>
      </c>
      <c r="U94" s="305">
        <v>1</v>
      </c>
      <c r="V94"/>
      <c r="W94"/>
      <c r="X94" s="1">
        <v>1</v>
      </c>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row>
    <row r="95" spans="1:62" ht="12" customHeight="1">
      <c r="A95" s="261" t="s">
        <v>111</v>
      </c>
      <c r="B95" s="262" t="s">
        <v>408</v>
      </c>
      <c r="C95" s="262" t="s">
        <v>30</v>
      </c>
      <c r="D95" s="262" t="s">
        <v>167</v>
      </c>
      <c r="E95" s="262" t="s">
        <v>161</v>
      </c>
      <c r="F95" s="263" t="s">
        <v>236</v>
      </c>
      <c r="G95" s="377" t="s">
        <v>236</v>
      </c>
      <c r="H95" s="261" t="s">
        <v>110</v>
      </c>
      <c r="I95" s="261" t="s">
        <v>1071</v>
      </c>
      <c r="J95" s="262" t="s">
        <v>163</v>
      </c>
      <c r="K95" s="129">
        <v>7</v>
      </c>
      <c r="L95" s="131" t="s">
        <v>1061</v>
      </c>
      <c r="M95" s="129">
        <v>0.25</v>
      </c>
      <c r="N95" s="131" t="s">
        <v>1062</v>
      </c>
      <c r="O95" s="127" t="s">
        <v>684</v>
      </c>
      <c r="P95" s="127"/>
      <c r="Q95" s="265">
        <v>1</v>
      </c>
      <c r="R95" s="155" t="s">
        <v>1030</v>
      </c>
      <c r="S95" s="131"/>
      <c r="T95" s="181" t="s">
        <v>114</v>
      </c>
      <c r="U95" s="305">
        <v>1</v>
      </c>
      <c r="X95" s="1">
        <v>1</v>
      </c>
    </row>
    <row r="96" spans="1:62" ht="12" customHeight="1">
      <c r="A96" s="126" t="s">
        <v>105</v>
      </c>
      <c r="B96" s="124" t="s">
        <v>177</v>
      </c>
      <c r="C96" s="124" t="s">
        <v>687</v>
      </c>
      <c r="D96" s="124" t="s">
        <v>38</v>
      </c>
      <c r="E96" s="124" t="s">
        <v>38</v>
      </c>
      <c r="F96" s="125" t="s">
        <v>56</v>
      </c>
      <c r="G96" s="232" t="s">
        <v>145</v>
      </c>
      <c r="H96" s="126" t="s">
        <v>36</v>
      </c>
      <c r="I96" s="126" t="s">
        <v>40</v>
      </c>
      <c r="J96" s="124" t="s">
        <v>48</v>
      </c>
      <c r="K96" s="126">
        <v>6</v>
      </c>
      <c r="L96" s="132" t="s">
        <v>1063</v>
      </c>
      <c r="M96" s="126">
        <v>0.25</v>
      </c>
      <c r="N96" s="124" t="s">
        <v>1064</v>
      </c>
      <c r="O96" s="132" t="s">
        <v>685</v>
      </c>
      <c r="P96" s="132" t="s">
        <v>685</v>
      </c>
      <c r="Q96" s="144">
        <v>1</v>
      </c>
      <c r="R96" s="155" t="s">
        <v>1030</v>
      </c>
      <c r="S96" s="124"/>
      <c r="T96" s="233" t="s">
        <v>114</v>
      </c>
      <c r="U96" s="1">
        <v>1</v>
      </c>
      <c r="X96" s="1">
        <v>1</v>
      </c>
    </row>
    <row r="97" spans="1:25" ht="12" customHeight="1">
      <c r="A97" s="6" t="s">
        <v>111</v>
      </c>
      <c r="B97" s="7" t="s">
        <v>144</v>
      </c>
      <c r="C97" s="1" t="s">
        <v>687</v>
      </c>
      <c r="D97" s="7" t="s">
        <v>38</v>
      </c>
      <c r="E97" s="7" t="s">
        <v>38</v>
      </c>
      <c r="F97" s="8" t="s">
        <v>56</v>
      </c>
      <c r="G97" s="8" t="s">
        <v>145</v>
      </c>
      <c r="H97" s="6" t="s">
        <v>110</v>
      </c>
      <c r="I97" s="6" t="s">
        <v>40</v>
      </c>
      <c r="J97" s="386" t="s">
        <v>1065</v>
      </c>
      <c r="K97" s="126">
        <v>9</v>
      </c>
      <c r="L97" s="132" t="s">
        <v>777</v>
      </c>
      <c r="M97" s="126">
        <v>0.25</v>
      </c>
      <c r="N97" s="132" t="s">
        <v>1066</v>
      </c>
      <c r="O97" s="124" t="s">
        <v>684</v>
      </c>
      <c r="P97" s="124"/>
      <c r="Q97" s="146">
        <v>1</v>
      </c>
      <c r="R97" s="155" t="s">
        <v>1030</v>
      </c>
      <c r="S97" s="132"/>
      <c r="T97" s="182" t="s">
        <v>114</v>
      </c>
      <c r="U97" s="305">
        <v>1</v>
      </c>
      <c r="X97" s="1">
        <v>1</v>
      </c>
    </row>
    <row r="98" spans="1:25" ht="12" customHeight="1">
      <c r="A98" s="126" t="s">
        <v>105</v>
      </c>
      <c r="B98" s="124" t="s">
        <v>176</v>
      </c>
      <c r="C98" s="124" t="s">
        <v>687</v>
      </c>
      <c r="D98" s="124" t="s">
        <v>38</v>
      </c>
      <c r="E98" s="124" t="s">
        <v>38</v>
      </c>
      <c r="F98" s="125" t="s">
        <v>54</v>
      </c>
      <c r="G98" s="232" t="s">
        <v>143</v>
      </c>
      <c r="H98" s="126" t="s">
        <v>36</v>
      </c>
      <c r="I98" s="126" t="s">
        <v>40</v>
      </c>
      <c r="J98" s="124" t="s">
        <v>48</v>
      </c>
      <c r="K98" s="126">
        <v>6</v>
      </c>
      <c r="L98" s="132" t="s">
        <v>1063</v>
      </c>
      <c r="M98" s="126">
        <v>0.25</v>
      </c>
      <c r="N98" s="124" t="s">
        <v>1064</v>
      </c>
      <c r="O98" s="132" t="s">
        <v>685</v>
      </c>
      <c r="P98" s="132"/>
      <c r="Q98" s="144">
        <v>1</v>
      </c>
      <c r="R98" s="155" t="s">
        <v>1030</v>
      </c>
      <c r="S98" s="124"/>
      <c r="T98" s="233" t="s">
        <v>114</v>
      </c>
      <c r="U98" s="1">
        <v>1</v>
      </c>
      <c r="X98" s="1">
        <v>1</v>
      </c>
      <c r="Y98">
        <f>SUM(X91:X98)</f>
        <v>8</v>
      </c>
    </row>
    <row r="99" spans="1:25" ht="12" customHeight="1">
      <c r="A99" s="6" t="s">
        <v>111</v>
      </c>
      <c r="B99" s="7" t="s">
        <v>142</v>
      </c>
      <c r="C99" s="1" t="s">
        <v>687</v>
      </c>
      <c r="D99" s="7" t="s">
        <v>38</v>
      </c>
      <c r="E99" s="7" t="s">
        <v>38</v>
      </c>
      <c r="F99" s="8" t="s">
        <v>54</v>
      </c>
      <c r="G99" s="8" t="s">
        <v>143</v>
      </c>
      <c r="H99" s="6" t="s">
        <v>110</v>
      </c>
      <c r="I99" s="6" t="s">
        <v>40</v>
      </c>
      <c r="J99" s="386" t="s">
        <v>1065</v>
      </c>
      <c r="K99" s="126">
        <v>9</v>
      </c>
      <c r="L99" s="132" t="s">
        <v>777</v>
      </c>
      <c r="M99" s="126">
        <v>0.25</v>
      </c>
      <c r="N99" s="132" t="s">
        <v>1066</v>
      </c>
      <c r="O99" s="124" t="s">
        <v>684</v>
      </c>
      <c r="P99" s="124"/>
      <c r="Q99" s="146">
        <v>1</v>
      </c>
      <c r="R99" s="155" t="s">
        <v>1030</v>
      </c>
      <c r="S99" s="401"/>
      <c r="T99" s="182" t="s">
        <v>114</v>
      </c>
      <c r="U99" s="305">
        <v>1</v>
      </c>
      <c r="X99" s="1">
        <v>1</v>
      </c>
    </row>
    <row r="100" spans="1:25" ht="12" customHeight="1">
      <c r="A100" s="126" t="s">
        <v>105</v>
      </c>
      <c r="B100" s="124" t="s">
        <v>175</v>
      </c>
      <c r="C100" s="124" t="s">
        <v>687</v>
      </c>
      <c r="D100" s="124" t="s">
        <v>38</v>
      </c>
      <c r="E100" s="124" t="s">
        <v>38</v>
      </c>
      <c r="F100" s="125" t="s">
        <v>52</v>
      </c>
      <c r="G100" s="232" t="s">
        <v>141</v>
      </c>
      <c r="H100" s="126" t="s">
        <v>36</v>
      </c>
      <c r="I100" s="126" t="s">
        <v>40</v>
      </c>
      <c r="J100" s="124" t="s">
        <v>48</v>
      </c>
      <c r="K100" s="126">
        <v>6</v>
      </c>
      <c r="L100" s="132" t="s">
        <v>1063</v>
      </c>
      <c r="M100" s="126">
        <v>0.25</v>
      </c>
      <c r="N100" s="124" t="s">
        <v>1064</v>
      </c>
      <c r="O100" s="132" t="s">
        <v>685</v>
      </c>
      <c r="P100" s="132"/>
      <c r="Q100" s="144">
        <v>1</v>
      </c>
      <c r="R100" s="155" t="s">
        <v>1030</v>
      </c>
      <c r="S100" s="235"/>
      <c r="T100" s="233" t="s">
        <v>114</v>
      </c>
      <c r="U100" s="1">
        <v>1</v>
      </c>
      <c r="X100" s="1">
        <v>1</v>
      </c>
    </row>
    <row r="101" spans="1:25" ht="12" customHeight="1">
      <c r="A101" s="261" t="s">
        <v>111</v>
      </c>
      <c r="B101" s="280" t="s">
        <v>407</v>
      </c>
      <c r="C101" s="262" t="s">
        <v>30</v>
      </c>
      <c r="D101" s="262" t="s">
        <v>167</v>
      </c>
      <c r="E101" s="262" t="s">
        <v>161</v>
      </c>
      <c r="F101" s="263" t="s">
        <v>52</v>
      </c>
      <c r="G101" s="377" t="s">
        <v>52</v>
      </c>
      <c r="H101" s="261" t="s">
        <v>110</v>
      </c>
      <c r="I101" s="261" t="s">
        <v>1071</v>
      </c>
      <c r="J101" s="262" t="s">
        <v>163</v>
      </c>
      <c r="K101" s="129">
        <v>7</v>
      </c>
      <c r="L101" s="131" t="s">
        <v>1061</v>
      </c>
      <c r="M101" s="129">
        <v>0.25</v>
      </c>
      <c r="N101" s="131" t="s">
        <v>1062</v>
      </c>
      <c r="O101" s="127" t="s">
        <v>684</v>
      </c>
      <c r="P101" s="127"/>
      <c r="Q101" s="265">
        <v>1</v>
      </c>
      <c r="R101" s="155" t="s">
        <v>1030</v>
      </c>
      <c r="S101" s="316"/>
      <c r="T101" s="181" t="s">
        <v>114</v>
      </c>
      <c r="U101" s="305">
        <v>1</v>
      </c>
      <c r="X101" s="1">
        <v>1</v>
      </c>
    </row>
    <row r="102" spans="1:25" ht="12" customHeight="1">
      <c r="A102" s="6" t="s">
        <v>111</v>
      </c>
      <c r="B102" s="7" t="s">
        <v>140</v>
      </c>
      <c r="C102" s="1" t="s">
        <v>687</v>
      </c>
      <c r="D102" s="7" t="s">
        <v>38</v>
      </c>
      <c r="E102" s="7" t="s">
        <v>38</v>
      </c>
      <c r="F102" s="8" t="s">
        <v>52</v>
      </c>
      <c r="G102" s="8" t="s">
        <v>141</v>
      </c>
      <c r="H102" s="6" t="s">
        <v>110</v>
      </c>
      <c r="I102" s="6" t="s">
        <v>40</v>
      </c>
      <c r="J102" s="386" t="s">
        <v>1065</v>
      </c>
      <c r="K102" s="126">
        <v>9</v>
      </c>
      <c r="L102" s="132" t="s">
        <v>777</v>
      </c>
      <c r="M102" s="126">
        <v>0.25</v>
      </c>
      <c r="N102" s="132" t="s">
        <v>1066</v>
      </c>
      <c r="O102" s="124" t="s">
        <v>684</v>
      </c>
      <c r="P102" s="124"/>
      <c r="Q102" s="146">
        <v>1</v>
      </c>
      <c r="R102" s="155" t="s">
        <v>1030</v>
      </c>
      <c r="S102" s="401"/>
      <c r="T102" s="182" t="s">
        <v>114</v>
      </c>
      <c r="U102" s="305">
        <v>1</v>
      </c>
      <c r="X102" s="1">
        <v>1</v>
      </c>
    </row>
    <row r="103" spans="1:25" ht="12" customHeight="1">
      <c r="A103" s="129" t="s">
        <v>111</v>
      </c>
      <c r="B103" s="281" t="s">
        <v>393</v>
      </c>
      <c r="C103" s="262" t="s">
        <v>167</v>
      </c>
      <c r="D103" s="127" t="s">
        <v>161</v>
      </c>
      <c r="E103" s="266" t="s">
        <v>387</v>
      </c>
      <c r="F103" s="128" t="s">
        <v>292</v>
      </c>
      <c r="G103" s="377" t="s">
        <v>292</v>
      </c>
      <c r="H103" s="178" t="s">
        <v>110</v>
      </c>
      <c r="I103" s="129" t="s">
        <v>32</v>
      </c>
      <c r="J103" s="127" t="s">
        <v>163</v>
      </c>
      <c r="K103" s="129">
        <v>8</v>
      </c>
      <c r="L103" s="131" t="s">
        <v>1061</v>
      </c>
      <c r="M103" s="129">
        <v>0.25</v>
      </c>
      <c r="N103" s="131" t="s">
        <v>1062</v>
      </c>
      <c r="O103" s="127" t="s">
        <v>684</v>
      </c>
      <c r="P103" s="127"/>
      <c r="Q103" s="265">
        <v>1</v>
      </c>
      <c r="R103" s="155" t="s">
        <v>1030</v>
      </c>
      <c r="S103" s="296" t="s">
        <v>1075</v>
      </c>
      <c r="T103" s="181" t="s">
        <v>114</v>
      </c>
      <c r="U103" s="305">
        <v>1</v>
      </c>
      <c r="X103" s="1">
        <v>1</v>
      </c>
    </row>
    <row r="104" spans="1:25" ht="12" customHeight="1">
      <c r="A104" s="129" t="s">
        <v>111</v>
      </c>
      <c r="B104" s="281" t="s">
        <v>392</v>
      </c>
      <c r="C104" s="262" t="s">
        <v>167</v>
      </c>
      <c r="D104" s="127" t="s">
        <v>161</v>
      </c>
      <c r="E104" s="266" t="s">
        <v>387</v>
      </c>
      <c r="F104" s="128" t="s">
        <v>290</v>
      </c>
      <c r="G104" s="377" t="s">
        <v>290</v>
      </c>
      <c r="H104" s="178" t="s">
        <v>110</v>
      </c>
      <c r="I104" s="129" t="s">
        <v>32</v>
      </c>
      <c r="J104" s="127" t="s">
        <v>163</v>
      </c>
      <c r="K104" s="129">
        <v>8</v>
      </c>
      <c r="L104" s="131" t="s">
        <v>1061</v>
      </c>
      <c r="M104" s="129">
        <v>0.25</v>
      </c>
      <c r="N104" s="131" t="s">
        <v>1062</v>
      </c>
      <c r="O104" s="127" t="s">
        <v>684</v>
      </c>
      <c r="P104" s="127"/>
      <c r="Q104" s="265">
        <v>1</v>
      </c>
      <c r="R104" s="155" t="s">
        <v>1030</v>
      </c>
      <c r="S104" s="316"/>
      <c r="T104" s="181" t="s">
        <v>114</v>
      </c>
      <c r="U104" s="305">
        <v>1</v>
      </c>
      <c r="X104" s="1">
        <v>1</v>
      </c>
    </row>
    <row r="105" spans="1:25" ht="12" customHeight="1">
      <c r="A105" s="129" t="s">
        <v>111</v>
      </c>
      <c r="B105" s="281" t="s">
        <v>391</v>
      </c>
      <c r="C105" s="262" t="s">
        <v>167</v>
      </c>
      <c r="D105" s="127" t="s">
        <v>161</v>
      </c>
      <c r="E105" s="266" t="s">
        <v>387</v>
      </c>
      <c r="F105" s="128" t="s">
        <v>288</v>
      </c>
      <c r="G105" s="377" t="s">
        <v>288</v>
      </c>
      <c r="H105" s="178" t="s">
        <v>110</v>
      </c>
      <c r="I105" s="129" t="s">
        <v>32</v>
      </c>
      <c r="J105" s="127" t="s">
        <v>163</v>
      </c>
      <c r="K105" s="129">
        <v>8</v>
      </c>
      <c r="L105" s="131" t="s">
        <v>1061</v>
      </c>
      <c r="M105" s="129">
        <v>0.25</v>
      </c>
      <c r="N105" s="131" t="s">
        <v>1062</v>
      </c>
      <c r="O105" s="127" t="s">
        <v>684</v>
      </c>
      <c r="P105" s="127"/>
      <c r="Q105" s="265">
        <v>1</v>
      </c>
      <c r="R105" s="155" t="s">
        <v>1030</v>
      </c>
      <c r="S105" s="296" t="s">
        <v>1076</v>
      </c>
      <c r="T105" s="181" t="s">
        <v>114</v>
      </c>
      <c r="U105" s="305">
        <v>1</v>
      </c>
      <c r="X105" s="1">
        <v>1</v>
      </c>
    </row>
    <row r="106" spans="1:25" ht="12" customHeight="1">
      <c r="A106" s="129" t="s">
        <v>111</v>
      </c>
      <c r="B106" s="281" t="s">
        <v>390</v>
      </c>
      <c r="C106" s="262" t="s">
        <v>167</v>
      </c>
      <c r="D106" s="127" t="s">
        <v>161</v>
      </c>
      <c r="E106" s="266" t="s">
        <v>387</v>
      </c>
      <c r="F106" s="128" t="s">
        <v>286</v>
      </c>
      <c r="G106" s="377" t="s">
        <v>286</v>
      </c>
      <c r="H106" s="178" t="s">
        <v>110</v>
      </c>
      <c r="I106" s="129" t="s">
        <v>32</v>
      </c>
      <c r="J106" s="127" t="s">
        <v>163</v>
      </c>
      <c r="K106" s="129">
        <v>8</v>
      </c>
      <c r="L106" s="131" t="s">
        <v>1061</v>
      </c>
      <c r="M106" s="129">
        <v>0.25</v>
      </c>
      <c r="N106" s="131" t="s">
        <v>1062</v>
      </c>
      <c r="O106" s="127" t="s">
        <v>684</v>
      </c>
      <c r="P106" s="127"/>
      <c r="Q106" s="265">
        <v>1</v>
      </c>
      <c r="R106" s="155" t="s">
        <v>1030</v>
      </c>
      <c r="S106" s="316"/>
      <c r="T106" s="181" t="s">
        <v>114</v>
      </c>
      <c r="U106" s="305">
        <v>1</v>
      </c>
      <c r="X106" s="1">
        <v>1</v>
      </c>
    </row>
    <row r="107" spans="1:25" ht="12" customHeight="1">
      <c r="A107" s="126" t="s">
        <v>105</v>
      </c>
      <c r="B107" s="124" t="s">
        <v>173</v>
      </c>
      <c r="C107" s="124" t="s">
        <v>687</v>
      </c>
      <c r="D107" s="124" t="s">
        <v>38</v>
      </c>
      <c r="E107" s="124" t="s">
        <v>38</v>
      </c>
      <c r="F107" s="125" t="s">
        <v>47</v>
      </c>
      <c r="G107" s="232" t="s">
        <v>139</v>
      </c>
      <c r="H107" s="126" t="s">
        <v>36</v>
      </c>
      <c r="I107" s="126" t="s">
        <v>40</v>
      </c>
      <c r="J107" s="124" t="s">
        <v>48</v>
      </c>
      <c r="K107" s="126">
        <v>6</v>
      </c>
      <c r="L107" s="132" t="s">
        <v>1063</v>
      </c>
      <c r="M107" s="126">
        <v>0.25</v>
      </c>
      <c r="N107" s="124" t="s">
        <v>1064</v>
      </c>
      <c r="O107" s="132" t="s">
        <v>685</v>
      </c>
      <c r="P107" s="132"/>
      <c r="Q107" s="144">
        <v>1</v>
      </c>
      <c r="R107" s="155" t="s">
        <v>1030</v>
      </c>
      <c r="S107" s="235" t="s">
        <v>1077</v>
      </c>
      <c r="T107" s="233" t="s">
        <v>114</v>
      </c>
      <c r="U107" s="1">
        <v>1</v>
      </c>
      <c r="X107" s="1">
        <v>1</v>
      </c>
    </row>
    <row r="108" spans="1:25" ht="12" customHeight="1">
      <c r="A108" s="6" t="s">
        <v>111</v>
      </c>
      <c r="B108" s="7" t="s">
        <v>138</v>
      </c>
      <c r="C108" s="1" t="s">
        <v>687</v>
      </c>
      <c r="D108" s="7" t="s">
        <v>38</v>
      </c>
      <c r="E108" s="7" t="s">
        <v>38</v>
      </c>
      <c r="F108" s="8" t="s">
        <v>47</v>
      </c>
      <c r="G108" s="8" t="s">
        <v>139</v>
      </c>
      <c r="H108" s="6" t="s">
        <v>110</v>
      </c>
      <c r="I108" s="80" t="s">
        <v>40</v>
      </c>
      <c r="J108" s="386" t="s">
        <v>1065</v>
      </c>
      <c r="K108" s="126">
        <v>9</v>
      </c>
      <c r="L108" s="132" t="s">
        <v>777</v>
      </c>
      <c r="M108" s="126">
        <v>0.25</v>
      </c>
      <c r="N108" s="132" t="s">
        <v>1066</v>
      </c>
      <c r="O108" s="124" t="s">
        <v>684</v>
      </c>
      <c r="P108" s="144"/>
      <c r="Q108" s="146">
        <v>1</v>
      </c>
      <c r="R108" s="155" t="s">
        <v>1030</v>
      </c>
      <c r="S108" s="401"/>
      <c r="T108" s="182" t="s">
        <v>114</v>
      </c>
      <c r="U108" s="305">
        <v>1</v>
      </c>
      <c r="X108" s="1">
        <v>1</v>
      </c>
    </row>
    <row r="109" spans="1:25" ht="12" customHeight="1">
      <c r="A109" s="261" t="s">
        <v>111</v>
      </c>
      <c r="B109" s="280" t="s">
        <v>406</v>
      </c>
      <c r="C109" s="262" t="s">
        <v>30</v>
      </c>
      <c r="D109" s="262" t="s">
        <v>167</v>
      </c>
      <c r="E109" s="262" t="s">
        <v>161</v>
      </c>
      <c r="F109" s="263" t="s">
        <v>233</v>
      </c>
      <c r="G109" s="377" t="s">
        <v>233</v>
      </c>
      <c r="H109" s="261" t="s">
        <v>110</v>
      </c>
      <c r="I109" s="385" t="s">
        <v>1071</v>
      </c>
      <c r="J109" s="262" t="s">
        <v>163</v>
      </c>
      <c r="K109" s="129">
        <v>7</v>
      </c>
      <c r="L109" s="131" t="s">
        <v>1061</v>
      </c>
      <c r="M109" s="129">
        <v>0.25</v>
      </c>
      <c r="N109" s="131" t="s">
        <v>1062</v>
      </c>
      <c r="O109" s="127" t="s">
        <v>684</v>
      </c>
      <c r="P109" s="145"/>
      <c r="Q109" s="265">
        <v>1</v>
      </c>
      <c r="R109" s="132" t="s">
        <v>1067</v>
      </c>
      <c r="S109" s="316"/>
      <c r="T109" s="181" t="s">
        <v>114</v>
      </c>
      <c r="U109" s="305">
        <v>1</v>
      </c>
      <c r="X109" s="1">
        <v>1</v>
      </c>
    </row>
    <row r="110" spans="1:25" ht="12" customHeight="1">
      <c r="A110" s="126" t="s">
        <v>105</v>
      </c>
      <c r="B110" s="124" t="s">
        <v>349</v>
      </c>
      <c r="C110" s="124" t="s">
        <v>687</v>
      </c>
      <c r="D110" s="124" t="s">
        <v>38</v>
      </c>
      <c r="E110" s="132" t="s">
        <v>68</v>
      </c>
      <c r="F110" s="132" t="s">
        <v>91</v>
      </c>
      <c r="G110" s="132" t="s">
        <v>91</v>
      </c>
      <c r="H110" s="126" t="s">
        <v>36</v>
      </c>
      <c r="I110" s="177"/>
      <c r="J110" s="124" t="s">
        <v>48</v>
      </c>
      <c r="K110" s="126">
        <v>6</v>
      </c>
      <c r="L110" s="132" t="s">
        <v>1063</v>
      </c>
      <c r="M110" s="126">
        <v>0.25</v>
      </c>
      <c r="N110" s="124" t="s">
        <v>1064</v>
      </c>
      <c r="O110" s="132" t="s">
        <v>685</v>
      </c>
      <c r="P110" s="144"/>
      <c r="Q110" s="144">
        <v>1</v>
      </c>
      <c r="R110" s="155" t="s">
        <v>1030</v>
      </c>
      <c r="S110" s="235"/>
      <c r="T110" s="233" t="s">
        <v>114</v>
      </c>
      <c r="U110" s="1">
        <v>1</v>
      </c>
      <c r="V110">
        <f>SUM(U90:U110)</f>
        <v>21</v>
      </c>
      <c r="X110" s="1">
        <v>1</v>
      </c>
    </row>
    <row r="111" spans="1:25" ht="12" customHeight="1">
      <c r="A111" s="6" t="s">
        <v>111</v>
      </c>
      <c r="B111" s="86" t="s">
        <v>137</v>
      </c>
      <c r="C111" s="1" t="s">
        <v>687</v>
      </c>
      <c r="D111" s="7" t="s">
        <v>38</v>
      </c>
      <c r="E111" s="7" t="s">
        <v>68</v>
      </c>
      <c r="F111" s="8" t="s">
        <v>91</v>
      </c>
      <c r="G111" s="8" t="s">
        <v>91</v>
      </c>
      <c r="H111" s="85" t="s">
        <v>110</v>
      </c>
      <c r="I111" s="414" t="s">
        <v>32</v>
      </c>
      <c r="J111" s="386" t="s">
        <v>1065</v>
      </c>
      <c r="K111" s="126">
        <v>9</v>
      </c>
      <c r="L111" s="132" t="s">
        <v>777</v>
      </c>
      <c r="M111" s="126">
        <v>0.25</v>
      </c>
      <c r="N111" s="132" t="s">
        <v>1066</v>
      </c>
      <c r="O111" s="124" t="s">
        <v>684</v>
      </c>
      <c r="P111" s="144"/>
      <c r="Q111" s="146">
        <v>1</v>
      </c>
      <c r="R111" s="155" t="s">
        <v>1067</v>
      </c>
      <c r="S111" s="401"/>
      <c r="T111" s="182" t="s">
        <v>114</v>
      </c>
      <c r="U111" s="305">
        <v>1</v>
      </c>
      <c r="X111" s="1">
        <v>1</v>
      </c>
    </row>
    <row r="112" spans="1:25" ht="12" customHeight="1">
      <c r="A112" s="126" t="s">
        <v>105</v>
      </c>
      <c r="B112" s="124" t="s">
        <v>348</v>
      </c>
      <c r="C112" s="124" t="s">
        <v>687</v>
      </c>
      <c r="D112" s="124" t="s">
        <v>38</v>
      </c>
      <c r="E112" s="132" t="s">
        <v>68</v>
      </c>
      <c r="F112" s="132" t="s">
        <v>89</v>
      </c>
      <c r="G112" s="132" t="s">
        <v>89</v>
      </c>
      <c r="H112" s="126" t="s">
        <v>36</v>
      </c>
      <c r="I112" s="236"/>
      <c r="J112" s="124" t="s">
        <v>48</v>
      </c>
      <c r="K112" s="126">
        <v>6</v>
      </c>
      <c r="L112" s="132" t="s">
        <v>1063</v>
      </c>
      <c r="M112" s="126">
        <v>0.25</v>
      </c>
      <c r="N112" s="124" t="s">
        <v>1064</v>
      </c>
      <c r="O112" s="132" t="s">
        <v>685</v>
      </c>
      <c r="P112" s="144"/>
      <c r="Q112" s="144">
        <v>1</v>
      </c>
      <c r="R112" s="155" t="s">
        <v>1030</v>
      </c>
      <c r="S112" s="235"/>
      <c r="T112" s="233" t="s">
        <v>114</v>
      </c>
      <c r="U112" s="1">
        <v>1</v>
      </c>
      <c r="X112" s="1">
        <v>1</v>
      </c>
    </row>
    <row r="113" spans="1:25" ht="12" customHeight="1">
      <c r="A113" s="6" t="s">
        <v>111</v>
      </c>
      <c r="B113" s="86" t="s">
        <v>136</v>
      </c>
      <c r="C113" s="1" t="s">
        <v>687</v>
      </c>
      <c r="D113" s="7" t="s">
        <v>38</v>
      </c>
      <c r="E113" s="7" t="s">
        <v>68</v>
      </c>
      <c r="F113" s="8" t="s">
        <v>89</v>
      </c>
      <c r="G113" s="8" t="s">
        <v>89</v>
      </c>
      <c r="H113" s="85" t="s">
        <v>110</v>
      </c>
      <c r="I113" s="414" t="s">
        <v>32</v>
      </c>
      <c r="J113" s="386" t="s">
        <v>1065</v>
      </c>
      <c r="K113" s="126">
        <v>9</v>
      </c>
      <c r="L113" s="132" t="s">
        <v>777</v>
      </c>
      <c r="M113" s="126">
        <v>0.25</v>
      </c>
      <c r="N113" s="132" t="s">
        <v>1066</v>
      </c>
      <c r="O113" s="124" t="s">
        <v>684</v>
      </c>
      <c r="P113" s="144"/>
      <c r="Q113" s="146">
        <v>1</v>
      </c>
      <c r="R113" s="155" t="s">
        <v>1067</v>
      </c>
      <c r="S113" s="401"/>
      <c r="T113" s="182" t="s">
        <v>114</v>
      </c>
      <c r="U113" s="305">
        <v>1</v>
      </c>
      <c r="X113" s="1">
        <v>1</v>
      </c>
    </row>
    <row r="114" spans="1:25" ht="12" customHeight="1">
      <c r="A114" s="126" t="s">
        <v>105</v>
      </c>
      <c r="B114" s="124" t="s">
        <v>347</v>
      </c>
      <c r="C114" s="124" t="s">
        <v>687</v>
      </c>
      <c r="D114" s="124" t="s">
        <v>38</v>
      </c>
      <c r="E114" s="132" t="s">
        <v>68</v>
      </c>
      <c r="F114" s="132" t="s">
        <v>87</v>
      </c>
      <c r="G114" s="132" t="s">
        <v>87</v>
      </c>
      <c r="H114" s="126" t="s">
        <v>36</v>
      </c>
      <c r="I114" s="236"/>
      <c r="J114" s="124" t="s">
        <v>48</v>
      </c>
      <c r="K114" s="126">
        <v>6</v>
      </c>
      <c r="L114" s="132" t="s">
        <v>1063</v>
      </c>
      <c r="M114" s="126">
        <v>0.25</v>
      </c>
      <c r="N114" s="124" t="s">
        <v>1064</v>
      </c>
      <c r="O114" s="132" t="s">
        <v>685</v>
      </c>
      <c r="P114" s="144" t="s">
        <v>685</v>
      </c>
      <c r="Q114" s="144">
        <v>1</v>
      </c>
      <c r="R114" s="155" t="s">
        <v>1030</v>
      </c>
      <c r="S114" s="235"/>
      <c r="T114" s="233" t="s">
        <v>114</v>
      </c>
      <c r="U114" s="1">
        <v>1</v>
      </c>
      <c r="X114" s="1">
        <v>1</v>
      </c>
    </row>
    <row r="115" spans="1:25" ht="12" customHeight="1">
      <c r="A115" s="6" t="s">
        <v>111</v>
      </c>
      <c r="B115" s="86" t="s">
        <v>135</v>
      </c>
      <c r="C115" s="1" t="s">
        <v>687</v>
      </c>
      <c r="D115" s="7" t="s">
        <v>38</v>
      </c>
      <c r="E115" s="7" t="s">
        <v>68</v>
      </c>
      <c r="F115" s="8" t="s">
        <v>87</v>
      </c>
      <c r="G115" s="8" t="s">
        <v>87</v>
      </c>
      <c r="H115" s="85" t="s">
        <v>110</v>
      </c>
      <c r="I115" s="414" t="s">
        <v>32</v>
      </c>
      <c r="J115" s="386" t="s">
        <v>1065</v>
      </c>
      <c r="K115" s="126">
        <v>9</v>
      </c>
      <c r="L115" s="132" t="s">
        <v>777</v>
      </c>
      <c r="M115" s="126">
        <v>0.25</v>
      </c>
      <c r="N115" s="132" t="s">
        <v>1066</v>
      </c>
      <c r="O115" s="124" t="s">
        <v>684</v>
      </c>
      <c r="P115" s="144"/>
      <c r="Q115" s="146">
        <v>1</v>
      </c>
      <c r="R115" s="155" t="s">
        <v>1067</v>
      </c>
      <c r="S115" s="401"/>
      <c r="T115" s="182" t="s">
        <v>114</v>
      </c>
      <c r="U115" s="305">
        <v>1</v>
      </c>
      <c r="X115" s="1">
        <v>1</v>
      </c>
    </row>
    <row r="116" spans="1:25" ht="12" customHeight="1">
      <c r="A116" s="126" t="s">
        <v>105</v>
      </c>
      <c r="B116" s="124" t="s">
        <v>346</v>
      </c>
      <c r="C116" s="124" t="s">
        <v>687</v>
      </c>
      <c r="D116" s="124" t="s">
        <v>38</v>
      </c>
      <c r="E116" s="132" t="s">
        <v>68</v>
      </c>
      <c r="F116" s="132" t="s">
        <v>85</v>
      </c>
      <c r="G116" s="132" t="s">
        <v>85</v>
      </c>
      <c r="H116" s="126" t="s">
        <v>36</v>
      </c>
      <c r="I116" s="236"/>
      <c r="J116" s="124" t="s">
        <v>48</v>
      </c>
      <c r="K116" s="126">
        <v>6</v>
      </c>
      <c r="L116" s="132" t="s">
        <v>1063</v>
      </c>
      <c r="M116" s="126">
        <v>0.25</v>
      </c>
      <c r="N116" s="124" t="s">
        <v>1064</v>
      </c>
      <c r="O116" s="132" t="s">
        <v>685</v>
      </c>
      <c r="P116" s="144" t="s">
        <v>685</v>
      </c>
      <c r="Q116" s="144">
        <v>1</v>
      </c>
      <c r="R116" s="155" t="s">
        <v>1030</v>
      </c>
      <c r="S116" s="235"/>
      <c r="T116" s="233" t="s">
        <v>114</v>
      </c>
      <c r="U116" s="1">
        <v>1</v>
      </c>
      <c r="X116" s="1">
        <v>1</v>
      </c>
    </row>
    <row r="117" spans="1:25" ht="12" customHeight="1">
      <c r="A117" s="6" t="s">
        <v>111</v>
      </c>
      <c r="B117" s="86" t="s">
        <v>134</v>
      </c>
      <c r="C117" s="1" t="s">
        <v>687</v>
      </c>
      <c r="D117" s="7" t="s">
        <v>38</v>
      </c>
      <c r="E117" s="7" t="s">
        <v>68</v>
      </c>
      <c r="F117" s="8" t="s">
        <v>85</v>
      </c>
      <c r="G117" s="8" t="s">
        <v>85</v>
      </c>
      <c r="H117" s="85" t="s">
        <v>110</v>
      </c>
      <c r="I117" s="414" t="s">
        <v>32</v>
      </c>
      <c r="J117" s="386" t="s">
        <v>1065</v>
      </c>
      <c r="K117" s="126">
        <v>9</v>
      </c>
      <c r="L117" s="132" t="s">
        <v>777</v>
      </c>
      <c r="M117" s="126">
        <v>0.25</v>
      </c>
      <c r="N117" s="132" t="s">
        <v>1066</v>
      </c>
      <c r="O117" s="124" t="s">
        <v>684</v>
      </c>
      <c r="P117" s="144"/>
      <c r="Q117" s="146">
        <v>1</v>
      </c>
      <c r="R117" s="155" t="s">
        <v>1067</v>
      </c>
      <c r="S117" s="401"/>
      <c r="T117" s="182" t="s">
        <v>114</v>
      </c>
      <c r="U117" s="305">
        <v>1</v>
      </c>
      <c r="X117" s="1">
        <v>1</v>
      </c>
    </row>
    <row r="118" spans="1:25" ht="12" customHeight="1">
      <c r="A118" s="126" t="s">
        <v>105</v>
      </c>
      <c r="B118" s="124" t="s">
        <v>343</v>
      </c>
      <c r="C118" s="124" t="s">
        <v>687</v>
      </c>
      <c r="D118" s="124" t="s">
        <v>38</v>
      </c>
      <c r="E118" s="132" t="s">
        <v>68</v>
      </c>
      <c r="F118" s="132" t="s">
        <v>83</v>
      </c>
      <c r="G118" s="132" t="s">
        <v>83</v>
      </c>
      <c r="H118" s="126" t="s">
        <v>36</v>
      </c>
      <c r="I118" s="236"/>
      <c r="J118" s="124" t="s">
        <v>48</v>
      </c>
      <c r="K118" s="126">
        <v>6</v>
      </c>
      <c r="L118" s="132" t="s">
        <v>1063</v>
      </c>
      <c r="M118" s="126">
        <v>0.25</v>
      </c>
      <c r="N118" s="124" t="s">
        <v>1064</v>
      </c>
      <c r="O118" s="132" t="s">
        <v>685</v>
      </c>
      <c r="P118" s="144"/>
      <c r="Q118" s="144">
        <v>1</v>
      </c>
      <c r="R118" s="155" t="s">
        <v>1030</v>
      </c>
      <c r="S118" s="235"/>
      <c r="T118" s="233" t="s">
        <v>114</v>
      </c>
      <c r="U118" s="1">
        <v>1</v>
      </c>
      <c r="X118" s="1">
        <v>1</v>
      </c>
    </row>
    <row r="119" spans="1:25" ht="12" customHeight="1">
      <c r="A119" s="6" t="s">
        <v>111</v>
      </c>
      <c r="B119" s="86" t="s">
        <v>121</v>
      </c>
      <c r="C119" s="1" t="s">
        <v>687</v>
      </c>
      <c r="D119" s="7" t="s">
        <v>38</v>
      </c>
      <c r="E119" s="7" t="s">
        <v>68</v>
      </c>
      <c r="F119" s="8" t="s">
        <v>83</v>
      </c>
      <c r="G119" s="8" t="s">
        <v>83</v>
      </c>
      <c r="H119" s="85" t="s">
        <v>110</v>
      </c>
      <c r="I119" s="135" t="s">
        <v>32</v>
      </c>
      <c r="J119" s="386" t="s">
        <v>1065</v>
      </c>
      <c r="K119" s="126">
        <v>9</v>
      </c>
      <c r="L119" s="132" t="s">
        <v>777</v>
      </c>
      <c r="M119" s="126">
        <v>0.25</v>
      </c>
      <c r="N119" s="132" t="s">
        <v>1066</v>
      </c>
      <c r="O119" s="124" t="s">
        <v>684</v>
      </c>
      <c r="P119" s="144"/>
      <c r="Q119" s="146">
        <v>1</v>
      </c>
      <c r="R119" s="155" t="s">
        <v>1067</v>
      </c>
      <c r="S119" s="401"/>
      <c r="T119" s="182" t="s">
        <v>114</v>
      </c>
      <c r="U119" s="305">
        <v>1</v>
      </c>
      <c r="X119" s="1">
        <v>1</v>
      </c>
      <c r="Y119">
        <f>SUM(X99:X119)</f>
        <v>21</v>
      </c>
    </row>
    <row r="120" spans="1:25" ht="12" customHeight="1">
      <c r="A120" s="126" t="s">
        <v>105</v>
      </c>
      <c r="B120" s="124" t="s">
        <v>272</v>
      </c>
      <c r="C120" s="124" t="s">
        <v>687</v>
      </c>
      <c r="D120" s="124" t="s">
        <v>38</v>
      </c>
      <c r="E120" s="132" t="s">
        <v>68</v>
      </c>
      <c r="F120" s="132" t="s">
        <v>81</v>
      </c>
      <c r="G120" s="132" t="s">
        <v>81</v>
      </c>
      <c r="H120" s="126" t="s">
        <v>36</v>
      </c>
      <c r="I120" s="236"/>
      <c r="J120" s="144" t="s">
        <v>48</v>
      </c>
      <c r="K120" s="126">
        <v>6</v>
      </c>
      <c r="L120" s="132" t="s">
        <v>1063</v>
      </c>
      <c r="M120" s="126">
        <v>0.25</v>
      </c>
      <c r="N120" s="124" t="s">
        <v>1064</v>
      </c>
      <c r="O120" s="132" t="s">
        <v>685</v>
      </c>
      <c r="P120" s="124"/>
      <c r="Q120" s="144">
        <v>1</v>
      </c>
      <c r="R120" s="155" t="s">
        <v>1030</v>
      </c>
      <c r="S120" s="124"/>
      <c r="T120" s="233" t="s">
        <v>114</v>
      </c>
      <c r="U120" s="1">
        <v>1</v>
      </c>
      <c r="X120" s="1">
        <v>1</v>
      </c>
    </row>
    <row r="121" spans="1:25" ht="12" customHeight="1">
      <c r="A121" s="6" t="s">
        <v>111</v>
      </c>
      <c r="B121" s="86" t="s">
        <v>120</v>
      </c>
      <c r="C121" s="1" t="s">
        <v>687</v>
      </c>
      <c r="D121" s="7" t="s">
        <v>38</v>
      </c>
      <c r="E121" s="7" t="s">
        <v>68</v>
      </c>
      <c r="F121" s="8" t="s">
        <v>81</v>
      </c>
      <c r="G121" s="413" t="s">
        <v>81</v>
      </c>
      <c r="H121" s="85" t="s">
        <v>110</v>
      </c>
      <c r="I121" s="414" t="s">
        <v>32</v>
      </c>
      <c r="J121" s="237" t="s">
        <v>1065</v>
      </c>
      <c r="K121" s="126">
        <v>9</v>
      </c>
      <c r="L121" s="132" t="s">
        <v>777</v>
      </c>
      <c r="M121" s="126">
        <v>0.25</v>
      </c>
      <c r="N121" s="132" t="s">
        <v>1066</v>
      </c>
      <c r="O121" s="124" t="s">
        <v>684</v>
      </c>
      <c r="P121" s="124"/>
      <c r="Q121" s="146">
        <v>1</v>
      </c>
      <c r="R121" s="155" t="s">
        <v>1067</v>
      </c>
      <c r="S121" s="132"/>
      <c r="T121" s="182" t="s">
        <v>114</v>
      </c>
      <c r="U121" s="305">
        <v>1</v>
      </c>
      <c r="X121" s="1">
        <v>1</v>
      </c>
    </row>
    <row r="122" spans="1:25" ht="12" customHeight="1">
      <c r="A122" s="126" t="s">
        <v>105</v>
      </c>
      <c r="B122" s="124" t="s">
        <v>271</v>
      </c>
      <c r="C122" s="124" t="s">
        <v>687</v>
      </c>
      <c r="D122" s="124" t="s">
        <v>38</v>
      </c>
      <c r="E122" s="132" t="s">
        <v>68</v>
      </c>
      <c r="F122" s="132" t="s">
        <v>79</v>
      </c>
      <c r="G122" s="412" t="s">
        <v>79</v>
      </c>
      <c r="H122" s="126" t="s">
        <v>36</v>
      </c>
      <c r="I122" s="126"/>
      <c r="J122" s="144" t="s">
        <v>48</v>
      </c>
      <c r="K122" s="126">
        <v>6</v>
      </c>
      <c r="L122" s="132" t="s">
        <v>1063</v>
      </c>
      <c r="M122" s="126">
        <v>0.25</v>
      </c>
      <c r="N122" s="124" t="s">
        <v>1064</v>
      </c>
      <c r="O122" s="132" t="s">
        <v>685</v>
      </c>
      <c r="P122" s="124"/>
      <c r="Q122" s="144">
        <v>1</v>
      </c>
      <c r="R122" s="155" t="s">
        <v>1030</v>
      </c>
      <c r="S122" s="124"/>
      <c r="T122" s="233" t="s">
        <v>114</v>
      </c>
      <c r="U122" s="1">
        <v>1</v>
      </c>
      <c r="X122" s="1">
        <v>1</v>
      </c>
    </row>
    <row r="123" spans="1:25" ht="12" customHeight="1">
      <c r="A123" s="6" t="s">
        <v>111</v>
      </c>
      <c r="B123" s="86" t="s">
        <v>119</v>
      </c>
      <c r="C123" s="1" t="s">
        <v>687</v>
      </c>
      <c r="D123" s="7" t="s">
        <v>38</v>
      </c>
      <c r="E123" s="7" t="s">
        <v>68</v>
      </c>
      <c r="F123" s="8" t="s">
        <v>79</v>
      </c>
      <c r="G123" s="413" t="s">
        <v>79</v>
      </c>
      <c r="H123" s="85" t="s">
        <v>110</v>
      </c>
      <c r="I123" s="85" t="s">
        <v>32</v>
      </c>
      <c r="J123" s="237" t="s">
        <v>1065</v>
      </c>
      <c r="K123" s="126">
        <v>9</v>
      </c>
      <c r="L123" s="132" t="s">
        <v>777</v>
      </c>
      <c r="M123" s="126">
        <v>0.25</v>
      </c>
      <c r="N123" s="132" t="s">
        <v>1066</v>
      </c>
      <c r="O123" s="124" t="s">
        <v>684</v>
      </c>
      <c r="P123" s="124"/>
      <c r="Q123" s="146">
        <v>1</v>
      </c>
      <c r="R123" s="155" t="s">
        <v>1067</v>
      </c>
      <c r="S123" s="132"/>
      <c r="T123" s="182" t="s">
        <v>114</v>
      </c>
      <c r="U123" s="305">
        <v>1</v>
      </c>
      <c r="X123" s="1">
        <v>1</v>
      </c>
    </row>
    <row r="124" spans="1:25" ht="12" customHeight="1">
      <c r="A124" s="126" t="s">
        <v>105</v>
      </c>
      <c r="B124" s="124" t="s">
        <v>258</v>
      </c>
      <c r="C124" s="124" t="s">
        <v>687</v>
      </c>
      <c r="D124" s="124" t="s">
        <v>38</v>
      </c>
      <c r="E124" s="132" t="s">
        <v>68</v>
      </c>
      <c r="F124" s="132" t="s">
        <v>77</v>
      </c>
      <c r="G124" s="412" t="s">
        <v>77</v>
      </c>
      <c r="H124" s="126" t="s">
        <v>36</v>
      </c>
      <c r="I124" s="126"/>
      <c r="J124" s="144" t="s">
        <v>48</v>
      </c>
      <c r="K124" s="126">
        <v>6</v>
      </c>
      <c r="L124" s="132" t="s">
        <v>1063</v>
      </c>
      <c r="M124" s="126">
        <v>0.25</v>
      </c>
      <c r="N124" s="124" t="s">
        <v>1064</v>
      </c>
      <c r="O124" s="132" t="s">
        <v>685</v>
      </c>
      <c r="P124" s="124"/>
      <c r="Q124" s="144">
        <v>1</v>
      </c>
      <c r="R124" s="155" t="s">
        <v>1030</v>
      </c>
      <c r="S124" s="124"/>
      <c r="T124" s="233" t="s">
        <v>114</v>
      </c>
      <c r="U124" s="1">
        <v>1</v>
      </c>
      <c r="X124" s="1">
        <v>1</v>
      </c>
    </row>
    <row r="125" spans="1:25" ht="12" customHeight="1">
      <c r="A125" s="6" t="s">
        <v>111</v>
      </c>
      <c r="B125" s="86" t="s">
        <v>118</v>
      </c>
      <c r="C125" s="1" t="s">
        <v>687</v>
      </c>
      <c r="D125" s="7" t="s">
        <v>38</v>
      </c>
      <c r="E125" s="7" t="s">
        <v>68</v>
      </c>
      <c r="F125" s="8" t="s">
        <v>77</v>
      </c>
      <c r="G125" s="413" t="s">
        <v>77</v>
      </c>
      <c r="H125" s="85" t="s">
        <v>110</v>
      </c>
      <c r="I125" s="85" t="s">
        <v>32</v>
      </c>
      <c r="J125" s="237" t="s">
        <v>1065</v>
      </c>
      <c r="K125" s="126">
        <v>9</v>
      </c>
      <c r="L125" s="132" t="s">
        <v>777</v>
      </c>
      <c r="M125" s="126">
        <v>0.25</v>
      </c>
      <c r="N125" s="132" t="s">
        <v>1066</v>
      </c>
      <c r="O125" s="124" t="s">
        <v>684</v>
      </c>
      <c r="P125" s="124"/>
      <c r="Q125" s="146">
        <v>1</v>
      </c>
      <c r="R125" s="155" t="s">
        <v>1067</v>
      </c>
      <c r="S125" s="132"/>
      <c r="T125" s="182" t="s">
        <v>114</v>
      </c>
      <c r="U125" s="305">
        <v>1</v>
      </c>
      <c r="X125" s="1">
        <v>1</v>
      </c>
    </row>
    <row r="126" spans="1:25" ht="12" customHeight="1">
      <c r="A126" s="126" t="s">
        <v>105</v>
      </c>
      <c r="B126" s="124" t="s">
        <v>257</v>
      </c>
      <c r="C126" s="124" t="s">
        <v>687</v>
      </c>
      <c r="D126" s="124" t="s">
        <v>38</v>
      </c>
      <c r="E126" s="132" t="s">
        <v>68</v>
      </c>
      <c r="F126" s="132" t="s">
        <v>75</v>
      </c>
      <c r="G126" s="412" t="s">
        <v>75</v>
      </c>
      <c r="H126" s="126" t="s">
        <v>36</v>
      </c>
      <c r="I126" s="126"/>
      <c r="J126" s="144" t="s">
        <v>48</v>
      </c>
      <c r="K126" s="126">
        <v>6</v>
      </c>
      <c r="L126" s="132" t="s">
        <v>1063</v>
      </c>
      <c r="M126" s="126">
        <v>0.25</v>
      </c>
      <c r="N126" s="124" t="s">
        <v>1064</v>
      </c>
      <c r="O126" s="132" t="s">
        <v>685</v>
      </c>
      <c r="P126" s="124"/>
      <c r="Q126" s="144">
        <v>1</v>
      </c>
      <c r="R126" s="155" t="s">
        <v>1030</v>
      </c>
      <c r="S126" s="124"/>
      <c r="T126" s="233" t="s">
        <v>114</v>
      </c>
      <c r="U126" s="1">
        <v>1</v>
      </c>
      <c r="X126" s="1">
        <v>1</v>
      </c>
    </row>
    <row r="127" spans="1:25" ht="12" customHeight="1">
      <c r="A127" s="6" t="s">
        <v>111</v>
      </c>
      <c r="B127" s="86" t="s">
        <v>117</v>
      </c>
      <c r="C127" s="1" t="s">
        <v>687</v>
      </c>
      <c r="D127" s="7" t="s">
        <v>38</v>
      </c>
      <c r="E127" s="7" t="s">
        <v>68</v>
      </c>
      <c r="F127" s="8" t="s">
        <v>75</v>
      </c>
      <c r="G127" s="413" t="s">
        <v>75</v>
      </c>
      <c r="H127" s="85" t="s">
        <v>110</v>
      </c>
      <c r="I127" s="85" t="s">
        <v>32</v>
      </c>
      <c r="J127" s="237" t="s">
        <v>1065</v>
      </c>
      <c r="K127" s="126">
        <v>9</v>
      </c>
      <c r="L127" s="132" t="s">
        <v>777</v>
      </c>
      <c r="M127" s="126">
        <v>0.25</v>
      </c>
      <c r="N127" s="132" t="s">
        <v>1066</v>
      </c>
      <c r="O127" s="124" t="s">
        <v>684</v>
      </c>
      <c r="P127" s="124"/>
      <c r="Q127" s="146">
        <v>1</v>
      </c>
      <c r="R127" s="155" t="s">
        <v>1067</v>
      </c>
      <c r="S127" s="132"/>
      <c r="T127" s="182" t="s">
        <v>114</v>
      </c>
      <c r="U127" s="305">
        <v>1</v>
      </c>
      <c r="X127" s="1">
        <v>1</v>
      </c>
    </row>
    <row r="128" spans="1:25" ht="12" customHeight="1">
      <c r="A128" s="129" t="s">
        <v>111</v>
      </c>
      <c r="B128" s="281" t="s">
        <v>389</v>
      </c>
      <c r="C128" s="262" t="s">
        <v>167</v>
      </c>
      <c r="D128" s="127" t="s">
        <v>161</v>
      </c>
      <c r="E128" s="266" t="s">
        <v>387</v>
      </c>
      <c r="F128" s="128" t="s">
        <v>284</v>
      </c>
      <c r="G128" s="421" t="s">
        <v>284</v>
      </c>
      <c r="H128" s="178" t="s">
        <v>110</v>
      </c>
      <c r="I128" s="129" t="s">
        <v>32</v>
      </c>
      <c r="J128" s="145" t="s">
        <v>163</v>
      </c>
      <c r="K128" s="129">
        <v>8</v>
      </c>
      <c r="L128" s="131" t="s">
        <v>1061</v>
      </c>
      <c r="M128" s="129">
        <v>0.25</v>
      </c>
      <c r="N128" s="131" t="s">
        <v>1062</v>
      </c>
      <c r="O128" s="127" t="s">
        <v>684</v>
      </c>
      <c r="P128" s="127"/>
      <c r="Q128" s="265">
        <v>1</v>
      </c>
      <c r="R128" s="155" t="s">
        <v>1030</v>
      </c>
      <c r="S128" s="131"/>
      <c r="T128" s="181" t="s">
        <v>114</v>
      </c>
      <c r="U128" s="305">
        <v>1</v>
      </c>
      <c r="X128" s="1">
        <v>1</v>
      </c>
    </row>
    <row r="129" spans="1:24" ht="12" customHeight="1">
      <c r="A129" s="261" t="s">
        <v>111</v>
      </c>
      <c r="B129" s="280" t="s">
        <v>405</v>
      </c>
      <c r="C129" s="262" t="s">
        <v>30</v>
      </c>
      <c r="D129" s="262" t="s">
        <v>167</v>
      </c>
      <c r="E129" s="262" t="s">
        <v>161</v>
      </c>
      <c r="F129" s="263" t="s">
        <v>231</v>
      </c>
      <c r="G129" s="279" t="s">
        <v>231</v>
      </c>
      <c r="H129" s="261" t="s">
        <v>110</v>
      </c>
      <c r="I129" s="261" t="s">
        <v>1071</v>
      </c>
      <c r="J129" s="264" t="s">
        <v>163</v>
      </c>
      <c r="K129" s="129">
        <v>7</v>
      </c>
      <c r="L129" s="131" t="s">
        <v>1061</v>
      </c>
      <c r="M129" s="129">
        <v>0.25</v>
      </c>
      <c r="N129" s="131" t="s">
        <v>1062</v>
      </c>
      <c r="O129" s="127" t="s">
        <v>684</v>
      </c>
      <c r="P129" s="127"/>
      <c r="Q129" s="265">
        <v>1</v>
      </c>
      <c r="R129" s="155" t="s">
        <v>1030</v>
      </c>
      <c r="S129" s="131"/>
      <c r="T129" s="181" t="s">
        <v>114</v>
      </c>
      <c r="U129" s="305">
        <v>1</v>
      </c>
      <c r="X129" s="1">
        <v>1</v>
      </c>
    </row>
    <row r="130" spans="1:24" ht="12" customHeight="1">
      <c r="A130" s="129" t="s">
        <v>111</v>
      </c>
      <c r="B130" s="266" t="s">
        <v>404</v>
      </c>
      <c r="C130" s="262" t="s">
        <v>167</v>
      </c>
      <c r="D130" s="127" t="s">
        <v>161</v>
      </c>
      <c r="E130" s="266" t="s">
        <v>30</v>
      </c>
      <c r="F130" s="128" t="s">
        <v>243</v>
      </c>
      <c r="G130" s="279" t="s">
        <v>243</v>
      </c>
      <c r="H130" s="178" t="s">
        <v>110</v>
      </c>
      <c r="I130" s="129" t="s">
        <v>32</v>
      </c>
      <c r="J130" s="145" t="s">
        <v>163</v>
      </c>
      <c r="K130" s="129">
        <v>8</v>
      </c>
      <c r="L130" s="131" t="s">
        <v>1061</v>
      </c>
      <c r="M130" s="129">
        <v>0.25</v>
      </c>
      <c r="N130" s="131" t="s">
        <v>1062</v>
      </c>
      <c r="O130" s="127" t="s">
        <v>684</v>
      </c>
      <c r="P130" s="127"/>
      <c r="Q130" s="265">
        <v>1</v>
      </c>
      <c r="R130" s="155" t="s">
        <v>1030</v>
      </c>
      <c r="S130" s="316"/>
      <c r="T130" s="181" t="s">
        <v>114</v>
      </c>
      <c r="U130" s="305">
        <v>1</v>
      </c>
      <c r="X130" s="1">
        <v>1</v>
      </c>
    </row>
    <row r="131" spans="1:24" ht="12" customHeight="1">
      <c r="A131" s="129" t="s">
        <v>111</v>
      </c>
      <c r="B131" s="266" t="s">
        <v>402</v>
      </c>
      <c r="C131" s="262" t="s">
        <v>167</v>
      </c>
      <c r="D131" s="127" t="s">
        <v>161</v>
      </c>
      <c r="E131" s="266" t="s">
        <v>30</v>
      </c>
      <c r="F131" s="128" t="s">
        <v>403</v>
      </c>
      <c r="G131" s="377" t="s">
        <v>403</v>
      </c>
      <c r="H131" s="178" t="s">
        <v>110</v>
      </c>
      <c r="I131" s="129" t="s">
        <v>32</v>
      </c>
      <c r="J131" s="145" t="s">
        <v>163</v>
      </c>
      <c r="K131" s="129">
        <v>8</v>
      </c>
      <c r="L131" s="131" t="s">
        <v>1061</v>
      </c>
      <c r="M131" s="129">
        <v>0.25</v>
      </c>
      <c r="N131" s="131" t="s">
        <v>1062</v>
      </c>
      <c r="O131" s="127" t="s">
        <v>684</v>
      </c>
      <c r="P131" s="127"/>
      <c r="Q131" s="265">
        <v>1</v>
      </c>
      <c r="R131" s="155" t="s">
        <v>1030</v>
      </c>
      <c r="S131" s="316"/>
      <c r="T131" s="181" t="s">
        <v>114</v>
      </c>
      <c r="U131" s="305">
        <v>1</v>
      </c>
      <c r="X131" s="1">
        <v>1</v>
      </c>
    </row>
    <row r="132" spans="1:24" ht="12" customHeight="1">
      <c r="A132" s="129" t="s">
        <v>111</v>
      </c>
      <c r="B132" s="127" t="s">
        <v>364</v>
      </c>
      <c r="C132" s="127" t="s">
        <v>688</v>
      </c>
      <c r="D132" s="127" t="s">
        <v>167</v>
      </c>
      <c r="E132" s="127" t="s">
        <v>168</v>
      </c>
      <c r="F132" s="128" t="s">
        <v>252</v>
      </c>
      <c r="G132" s="381" t="s">
        <v>1078</v>
      </c>
      <c r="H132" s="129" t="s">
        <v>25</v>
      </c>
      <c r="I132" s="129" t="s">
        <v>32</v>
      </c>
      <c r="J132" s="145" t="s">
        <v>163</v>
      </c>
      <c r="K132" s="129">
        <v>4</v>
      </c>
      <c r="L132" s="127" t="s">
        <v>1059</v>
      </c>
      <c r="M132" s="129">
        <v>0.25</v>
      </c>
      <c r="N132" s="127" t="s">
        <v>1060</v>
      </c>
      <c r="O132" s="127" t="s">
        <v>685</v>
      </c>
      <c r="P132" s="127" t="s">
        <v>685</v>
      </c>
      <c r="Q132" s="143">
        <v>1</v>
      </c>
      <c r="R132" s="130" t="s">
        <v>1030</v>
      </c>
      <c r="S132" s="178"/>
      <c r="T132" s="169" t="s">
        <v>114</v>
      </c>
      <c r="U132" s="1">
        <v>1</v>
      </c>
      <c r="X132" s="1">
        <v>1</v>
      </c>
    </row>
    <row r="133" spans="1:24" ht="12" customHeight="1">
      <c r="A133" s="129" t="s">
        <v>111</v>
      </c>
      <c r="B133" s="127" t="s">
        <v>366</v>
      </c>
      <c r="C133" s="127" t="s">
        <v>688</v>
      </c>
      <c r="D133" s="127" t="s">
        <v>167</v>
      </c>
      <c r="E133" s="127" t="s">
        <v>168</v>
      </c>
      <c r="F133" s="128" t="s">
        <v>256</v>
      </c>
      <c r="G133" s="381" t="s">
        <v>1079</v>
      </c>
      <c r="H133" s="129" t="s">
        <v>25</v>
      </c>
      <c r="I133" s="129" t="s">
        <v>32</v>
      </c>
      <c r="J133" s="145" t="s">
        <v>163</v>
      </c>
      <c r="K133" s="129">
        <v>4</v>
      </c>
      <c r="L133" s="127" t="s">
        <v>1059</v>
      </c>
      <c r="M133" s="129">
        <v>0.25</v>
      </c>
      <c r="N133" s="127" t="s">
        <v>1060</v>
      </c>
      <c r="O133" s="127" t="s">
        <v>685</v>
      </c>
      <c r="P133" s="127" t="s">
        <v>685</v>
      </c>
      <c r="Q133" s="143">
        <v>1</v>
      </c>
      <c r="R133" s="130" t="s">
        <v>1030</v>
      </c>
      <c r="S133" s="406"/>
      <c r="T133" s="169" t="s">
        <v>114</v>
      </c>
      <c r="U133" s="1">
        <v>1</v>
      </c>
      <c r="X133" s="1">
        <v>1</v>
      </c>
    </row>
    <row r="134" spans="1:24" ht="12" customHeight="1">
      <c r="A134" s="129" t="s">
        <v>111</v>
      </c>
      <c r="B134" s="127" t="s">
        <v>365</v>
      </c>
      <c r="C134" s="127" t="s">
        <v>688</v>
      </c>
      <c r="D134" s="127" t="s">
        <v>167</v>
      </c>
      <c r="E134" s="127" t="s">
        <v>168</v>
      </c>
      <c r="F134" s="128" t="s">
        <v>254</v>
      </c>
      <c r="G134" s="381" t="s">
        <v>1080</v>
      </c>
      <c r="H134" s="129" t="s">
        <v>25</v>
      </c>
      <c r="I134" s="129" t="s">
        <v>32</v>
      </c>
      <c r="J134" s="145" t="s">
        <v>163</v>
      </c>
      <c r="K134" s="129">
        <v>4</v>
      </c>
      <c r="L134" s="127" t="s">
        <v>1059</v>
      </c>
      <c r="M134" s="129">
        <v>0.25</v>
      </c>
      <c r="N134" s="127" t="s">
        <v>1060</v>
      </c>
      <c r="O134" s="127" t="s">
        <v>685</v>
      </c>
      <c r="P134" s="127" t="s">
        <v>685</v>
      </c>
      <c r="Q134" s="143">
        <v>1</v>
      </c>
      <c r="R134" s="130" t="s">
        <v>1030</v>
      </c>
      <c r="S134" s="406"/>
      <c r="T134" s="169" t="s">
        <v>114</v>
      </c>
      <c r="U134" s="1">
        <v>1</v>
      </c>
      <c r="X134" s="1">
        <v>1</v>
      </c>
    </row>
    <row r="135" spans="1:24" ht="12" customHeight="1">
      <c r="A135" s="129" t="s">
        <v>111</v>
      </c>
      <c r="B135" s="127" t="s">
        <v>367</v>
      </c>
      <c r="C135" s="127" t="s">
        <v>688</v>
      </c>
      <c r="D135" s="127" t="s">
        <v>167</v>
      </c>
      <c r="E135" s="127" t="s">
        <v>168</v>
      </c>
      <c r="F135" s="369" t="s">
        <v>260</v>
      </c>
      <c r="G135" s="378" t="s">
        <v>1081</v>
      </c>
      <c r="H135" s="129" t="s">
        <v>1082</v>
      </c>
      <c r="I135" s="129" t="s">
        <v>32</v>
      </c>
      <c r="J135" s="145" t="s">
        <v>163</v>
      </c>
      <c r="K135" s="129">
        <v>5</v>
      </c>
      <c r="L135" s="127" t="s">
        <v>1059</v>
      </c>
      <c r="M135" s="129">
        <v>1.25</v>
      </c>
      <c r="N135" s="127" t="s">
        <v>1060</v>
      </c>
      <c r="O135" s="127" t="s">
        <v>685</v>
      </c>
      <c r="P135" s="127" t="s">
        <v>685</v>
      </c>
      <c r="Q135" s="143">
        <v>1</v>
      </c>
      <c r="R135" s="130" t="s">
        <v>1030</v>
      </c>
      <c r="S135" s="178"/>
      <c r="T135" s="169" t="s">
        <v>114</v>
      </c>
      <c r="U135" s="1">
        <v>1</v>
      </c>
      <c r="X135" s="1">
        <v>1</v>
      </c>
    </row>
    <row r="136" spans="1:24" ht="12" customHeight="1">
      <c r="A136" s="129" t="s">
        <v>111</v>
      </c>
      <c r="B136" s="281" t="s">
        <v>388</v>
      </c>
      <c r="C136" s="262" t="s">
        <v>167</v>
      </c>
      <c r="D136" s="127" t="s">
        <v>161</v>
      </c>
      <c r="E136" s="266" t="s">
        <v>387</v>
      </c>
      <c r="F136" s="128" t="s">
        <v>282</v>
      </c>
      <c r="G136" s="279" t="s">
        <v>282</v>
      </c>
      <c r="H136" s="178" t="s">
        <v>110</v>
      </c>
      <c r="I136" s="129" t="s">
        <v>32</v>
      </c>
      <c r="J136" s="145" t="s">
        <v>163</v>
      </c>
      <c r="K136" s="129">
        <v>8</v>
      </c>
      <c r="L136" s="131" t="s">
        <v>1061</v>
      </c>
      <c r="M136" s="129">
        <v>0.25</v>
      </c>
      <c r="N136" s="131" t="s">
        <v>1062</v>
      </c>
      <c r="O136" s="127" t="s">
        <v>684</v>
      </c>
      <c r="P136" s="127"/>
      <c r="Q136" s="265">
        <v>1</v>
      </c>
      <c r="R136" s="155" t="s">
        <v>1030</v>
      </c>
      <c r="S136" s="131"/>
      <c r="T136" s="181" t="s">
        <v>114</v>
      </c>
      <c r="U136" s="305">
        <v>1</v>
      </c>
      <c r="X136" s="1">
        <v>1</v>
      </c>
    </row>
    <row r="137" spans="1:24" ht="12" customHeight="1">
      <c r="A137" s="129" t="s">
        <v>111</v>
      </c>
      <c r="B137" s="281" t="s">
        <v>386</v>
      </c>
      <c r="C137" s="262" t="s">
        <v>167</v>
      </c>
      <c r="D137" s="127" t="s">
        <v>161</v>
      </c>
      <c r="E137" s="266" t="s">
        <v>387</v>
      </c>
      <c r="F137" s="128" t="s">
        <v>280</v>
      </c>
      <c r="G137" s="279" t="s">
        <v>280</v>
      </c>
      <c r="H137" s="178" t="s">
        <v>110</v>
      </c>
      <c r="I137" s="129" t="s">
        <v>32</v>
      </c>
      <c r="J137" s="145" t="s">
        <v>163</v>
      </c>
      <c r="K137" s="129">
        <v>8</v>
      </c>
      <c r="L137" s="131" t="s">
        <v>1061</v>
      </c>
      <c r="M137" s="129">
        <v>0.25</v>
      </c>
      <c r="N137" s="131" t="s">
        <v>1062</v>
      </c>
      <c r="O137" s="127" t="s">
        <v>684</v>
      </c>
      <c r="P137" s="127"/>
      <c r="Q137" s="265">
        <v>1</v>
      </c>
      <c r="R137" s="155" t="s">
        <v>1030</v>
      </c>
      <c r="S137" s="131"/>
      <c r="T137" s="181" t="s">
        <v>114</v>
      </c>
      <c r="U137" s="305">
        <v>1</v>
      </c>
      <c r="X137" s="1">
        <v>1</v>
      </c>
    </row>
    <row r="138" spans="1:24" ht="12" customHeight="1">
      <c r="A138" s="126" t="s">
        <v>105</v>
      </c>
      <c r="B138" s="124" t="s">
        <v>220</v>
      </c>
      <c r="C138" s="124" t="s">
        <v>687</v>
      </c>
      <c r="D138" s="124" t="s">
        <v>38</v>
      </c>
      <c r="E138" s="132" t="s">
        <v>68</v>
      </c>
      <c r="F138" s="132" t="s">
        <v>73</v>
      </c>
      <c r="G138" s="412" t="s">
        <v>73</v>
      </c>
      <c r="H138" s="126" t="s">
        <v>36</v>
      </c>
      <c r="I138" s="126"/>
      <c r="J138" s="144" t="s">
        <v>48</v>
      </c>
      <c r="K138" s="126">
        <v>6</v>
      </c>
      <c r="L138" s="132" t="s">
        <v>1063</v>
      </c>
      <c r="M138" s="126">
        <v>0.25</v>
      </c>
      <c r="N138" s="124" t="s">
        <v>1064</v>
      </c>
      <c r="O138" s="132" t="s">
        <v>685</v>
      </c>
      <c r="P138" s="124"/>
      <c r="Q138" s="144">
        <v>1</v>
      </c>
      <c r="R138" s="155" t="s">
        <v>1030</v>
      </c>
      <c r="S138" s="124" t="s">
        <v>1083</v>
      </c>
      <c r="T138" s="233" t="s">
        <v>114</v>
      </c>
      <c r="U138" s="1">
        <v>1</v>
      </c>
      <c r="X138" s="1">
        <v>1</v>
      </c>
    </row>
    <row r="139" spans="1:24" ht="12" customHeight="1">
      <c r="A139" s="6" t="s">
        <v>111</v>
      </c>
      <c r="B139" s="86" t="s">
        <v>116</v>
      </c>
      <c r="C139" s="1" t="s">
        <v>687</v>
      </c>
      <c r="D139" s="7" t="s">
        <v>38</v>
      </c>
      <c r="E139" s="7" t="s">
        <v>68</v>
      </c>
      <c r="F139" s="8" t="s">
        <v>73</v>
      </c>
      <c r="G139" s="283" t="s">
        <v>73</v>
      </c>
      <c r="H139" s="85" t="s">
        <v>110</v>
      </c>
      <c r="I139" s="6" t="s">
        <v>32</v>
      </c>
      <c r="J139" s="237" t="s">
        <v>1065</v>
      </c>
      <c r="K139" s="126">
        <v>9</v>
      </c>
      <c r="L139" s="132" t="s">
        <v>777</v>
      </c>
      <c r="M139" s="126">
        <v>0.25</v>
      </c>
      <c r="N139" s="132" t="s">
        <v>1066</v>
      </c>
      <c r="O139" s="124" t="s">
        <v>684</v>
      </c>
      <c r="P139" s="124"/>
      <c r="Q139" s="146">
        <v>1</v>
      </c>
      <c r="R139" s="155" t="s">
        <v>1030</v>
      </c>
      <c r="S139" s="132"/>
      <c r="T139" s="182" t="s">
        <v>114</v>
      </c>
      <c r="U139" s="305">
        <v>1</v>
      </c>
      <c r="X139" s="1">
        <v>1</v>
      </c>
    </row>
    <row r="140" spans="1:24" ht="12" customHeight="1">
      <c r="A140" s="126" t="s">
        <v>105</v>
      </c>
      <c r="B140" s="124" t="s">
        <v>219</v>
      </c>
      <c r="C140" s="124" t="s">
        <v>687</v>
      </c>
      <c r="D140" s="124" t="s">
        <v>38</v>
      </c>
      <c r="E140" s="132" t="s">
        <v>68</v>
      </c>
      <c r="F140" s="132" t="s">
        <v>71</v>
      </c>
      <c r="G140" s="412" t="s">
        <v>71</v>
      </c>
      <c r="H140" s="126" t="s">
        <v>36</v>
      </c>
      <c r="I140" s="126"/>
      <c r="J140" s="144" t="s">
        <v>48</v>
      </c>
      <c r="K140" s="126">
        <v>6</v>
      </c>
      <c r="L140" s="132" t="s">
        <v>1063</v>
      </c>
      <c r="M140" s="126">
        <v>0.25</v>
      </c>
      <c r="N140" s="124" t="s">
        <v>1064</v>
      </c>
      <c r="O140" s="132" t="s">
        <v>685</v>
      </c>
      <c r="P140" s="124"/>
      <c r="Q140" s="144">
        <v>1</v>
      </c>
      <c r="R140" s="155" t="s">
        <v>1030</v>
      </c>
      <c r="S140" s="124"/>
      <c r="T140" s="233" t="s">
        <v>114</v>
      </c>
      <c r="U140" s="1">
        <v>1</v>
      </c>
      <c r="X140" s="1">
        <v>1</v>
      </c>
    </row>
    <row r="141" spans="1:24" ht="12" customHeight="1">
      <c r="A141" s="6" t="s">
        <v>111</v>
      </c>
      <c r="B141" s="86" t="s">
        <v>115</v>
      </c>
      <c r="C141" s="1" t="s">
        <v>687</v>
      </c>
      <c r="D141" s="7" t="s">
        <v>38</v>
      </c>
      <c r="E141" s="7" t="s">
        <v>68</v>
      </c>
      <c r="F141" s="8" t="s">
        <v>71</v>
      </c>
      <c r="G141" s="284" t="s">
        <v>71</v>
      </c>
      <c r="H141" s="85" t="s">
        <v>110</v>
      </c>
      <c r="I141" s="6" t="s">
        <v>32</v>
      </c>
      <c r="J141" s="237" t="s">
        <v>1065</v>
      </c>
      <c r="K141" s="126">
        <v>9</v>
      </c>
      <c r="L141" s="132" t="s">
        <v>777</v>
      </c>
      <c r="M141" s="126">
        <v>0.25</v>
      </c>
      <c r="N141" s="132" t="s">
        <v>1066</v>
      </c>
      <c r="O141" s="124" t="s">
        <v>684</v>
      </c>
      <c r="P141" s="124"/>
      <c r="Q141" s="146">
        <v>1</v>
      </c>
      <c r="R141" s="155" t="s">
        <v>1030</v>
      </c>
      <c r="S141" s="401"/>
      <c r="T141" s="182" t="s">
        <v>114</v>
      </c>
      <c r="U141" s="305">
        <v>1</v>
      </c>
      <c r="X141" s="1">
        <v>1</v>
      </c>
    </row>
    <row r="142" spans="1:24" ht="12" customHeight="1">
      <c r="A142" s="126" t="s">
        <v>105</v>
      </c>
      <c r="B142" s="124" t="s">
        <v>218</v>
      </c>
      <c r="C142" s="124" t="s">
        <v>687</v>
      </c>
      <c r="D142" s="124" t="s">
        <v>38</v>
      </c>
      <c r="E142" s="132" t="s">
        <v>68</v>
      </c>
      <c r="F142" s="132" t="s">
        <v>69</v>
      </c>
      <c r="G142" s="412" t="s">
        <v>69</v>
      </c>
      <c r="H142" s="126" t="s">
        <v>36</v>
      </c>
      <c r="I142" s="126"/>
      <c r="J142" s="144" t="s">
        <v>48</v>
      </c>
      <c r="K142" s="126">
        <v>6</v>
      </c>
      <c r="L142" s="132" t="s">
        <v>1063</v>
      </c>
      <c r="M142" s="126">
        <v>0.25</v>
      </c>
      <c r="N142" s="124" t="s">
        <v>1064</v>
      </c>
      <c r="O142" s="132" t="s">
        <v>685</v>
      </c>
      <c r="P142" s="124" t="s">
        <v>685</v>
      </c>
      <c r="Q142" s="144">
        <v>1</v>
      </c>
      <c r="R142" s="155" t="s">
        <v>1030</v>
      </c>
      <c r="S142" s="124"/>
      <c r="T142" s="233" t="s">
        <v>114</v>
      </c>
      <c r="U142" s="1">
        <v>1</v>
      </c>
      <c r="X142" s="1">
        <v>1</v>
      </c>
    </row>
    <row r="143" spans="1:24" ht="12" customHeight="1">
      <c r="A143" s="6" t="s">
        <v>111</v>
      </c>
      <c r="B143" s="86" t="s">
        <v>112</v>
      </c>
      <c r="C143" s="1" t="s">
        <v>687</v>
      </c>
      <c r="D143" s="7" t="s">
        <v>38</v>
      </c>
      <c r="E143" s="7" t="s">
        <v>68</v>
      </c>
      <c r="F143" s="8" t="s">
        <v>69</v>
      </c>
      <c r="G143" s="283" t="s">
        <v>69</v>
      </c>
      <c r="H143" s="85" t="s">
        <v>110</v>
      </c>
      <c r="I143" s="6" t="s">
        <v>32</v>
      </c>
      <c r="J143" s="237" t="s">
        <v>1065</v>
      </c>
      <c r="K143" s="126">
        <v>9</v>
      </c>
      <c r="L143" s="132" t="s">
        <v>777</v>
      </c>
      <c r="M143" s="126">
        <v>0.25</v>
      </c>
      <c r="N143" s="132" t="s">
        <v>1066</v>
      </c>
      <c r="O143" s="124" t="s">
        <v>684</v>
      </c>
      <c r="P143" s="124"/>
      <c r="Q143" s="146">
        <v>1</v>
      </c>
      <c r="R143" s="155" t="s">
        <v>1030</v>
      </c>
      <c r="S143" s="401"/>
      <c r="T143" s="182" t="s">
        <v>114</v>
      </c>
      <c r="U143" s="305">
        <v>1</v>
      </c>
      <c r="X143" s="1">
        <v>1</v>
      </c>
    </row>
    <row r="144" spans="1:24" ht="12" customHeight="1">
      <c r="A144" s="225" t="s">
        <v>27</v>
      </c>
      <c r="B144" s="154" t="s">
        <v>373</v>
      </c>
      <c r="C144" s="154" t="s">
        <v>688</v>
      </c>
      <c r="D144" s="154" t="s">
        <v>167</v>
      </c>
      <c r="E144" s="154" t="s">
        <v>30</v>
      </c>
      <c r="F144" s="256" t="s">
        <v>374</v>
      </c>
      <c r="G144" s="420" t="s">
        <v>653</v>
      </c>
      <c r="H144" s="225" t="s">
        <v>25</v>
      </c>
      <c r="I144" s="225" t="s">
        <v>40</v>
      </c>
      <c r="J144" s="294" t="s">
        <v>96</v>
      </c>
      <c r="K144" s="225">
        <v>4</v>
      </c>
      <c r="L144" s="154" t="s">
        <v>1055</v>
      </c>
      <c r="M144" s="225">
        <v>0.25</v>
      </c>
      <c r="N144" s="154" t="s">
        <v>1053</v>
      </c>
      <c r="O144" s="154" t="s">
        <v>684</v>
      </c>
      <c r="P144" s="154" t="s">
        <v>684</v>
      </c>
      <c r="Q144" s="294">
        <v>1</v>
      </c>
      <c r="R144" s="155" t="s">
        <v>1030</v>
      </c>
      <c r="S144" s="154" t="s">
        <v>1084</v>
      </c>
      <c r="T144" s="233" t="s">
        <v>114</v>
      </c>
      <c r="U144" s="1">
        <v>1</v>
      </c>
      <c r="X144" s="1">
        <v>1</v>
      </c>
    </row>
    <row r="145" spans="1:25" ht="12" customHeight="1">
      <c r="A145" s="129" t="s">
        <v>111</v>
      </c>
      <c r="B145" s="266" t="s">
        <v>398</v>
      </c>
      <c r="C145" s="262" t="s">
        <v>167</v>
      </c>
      <c r="D145" s="127" t="s">
        <v>161</v>
      </c>
      <c r="E145" s="266" t="s">
        <v>30</v>
      </c>
      <c r="F145" s="128" t="s">
        <v>374</v>
      </c>
      <c r="G145" s="279" t="s">
        <v>374</v>
      </c>
      <c r="H145" s="178" t="s">
        <v>110</v>
      </c>
      <c r="I145" s="129" t="s">
        <v>32</v>
      </c>
      <c r="J145" s="145" t="s">
        <v>163</v>
      </c>
      <c r="K145" s="129">
        <v>8</v>
      </c>
      <c r="L145" s="131" t="s">
        <v>1061</v>
      </c>
      <c r="M145" s="129">
        <v>0.25</v>
      </c>
      <c r="N145" s="131" t="s">
        <v>1062</v>
      </c>
      <c r="O145" s="127" t="s">
        <v>684</v>
      </c>
      <c r="P145" s="127"/>
      <c r="Q145" s="265">
        <v>1</v>
      </c>
      <c r="R145" s="155" t="s">
        <v>1030</v>
      </c>
      <c r="S145" s="131"/>
      <c r="T145" s="181" t="s">
        <v>114</v>
      </c>
      <c r="U145" s="305">
        <v>1</v>
      </c>
      <c r="X145" s="1">
        <v>1</v>
      </c>
    </row>
    <row r="146" spans="1:25" ht="12" customHeight="1">
      <c r="A146" s="210" t="s">
        <v>866</v>
      </c>
      <c r="B146" s="282" t="s">
        <v>383</v>
      </c>
      <c r="C146" s="262"/>
      <c r="D146" s="127"/>
      <c r="E146" s="266"/>
      <c r="F146" s="128"/>
      <c r="G146" s="279" t="s">
        <v>1085</v>
      </c>
      <c r="H146" s="178" t="s">
        <v>110</v>
      </c>
      <c r="I146" s="129" t="s">
        <v>32</v>
      </c>
      <c r="J146" s="145" t="s">
        <v>163</v>
      </c>
      <c r="K146" s="129"/>
      <c r="L146" s="131" t="s">
        <v>1061</v>
      </c>
      <c r="M146" s="129">
        <v>1.25</v>
      </c>
      <c r="N146" s="131" t="s">
        <v>1062</v>
      </c>
      <c r="O146" s="127" t="s">
        <v>684</v>
      </c>
      <c r="P146" s="127"/>
      <c r="Q146" s="265">
        <v>1</v>
      </c>
      <c r="R146" s="155" t="s">
        <v>1030</v>
      </c>
      <c r="S146" s="131" t="s">
        <v>1086</v>
      </c>
      <c r="T146" s="181" t="s">
        <v>114</v>
      </c>
      <c r="U146" s="305">
        <v>1</v>
      </c>
      <c r="V146">
        <f>SUM(U118:U146)</f>
        <v>29</v>
      </c>
      <c r="X146" s="1">
        <v>1</v>
      </c>
    </row>
    <row r="147" spans="1:25" ht="12" customHeight="1">
      <c r="A147" s="158" t="s">
        <v>27</v>
      </c>
      <c r="B147" s="287" t="s">
        <v>421</v>
      </c>
      <c r="C147" s="299" t="s">
        <v>29</v>
      </c>
      <c r="D147" s="148" t="s">
        <v>29</v>
      </c>
      <c r="E147" s="287" t="s">
        <v>418</v>
      </c>
      <c r="F147" s="157" t="s">
        <v>422</v>
      </c>
      <c r="G147" s="312" t="s">
        <v>422</v>
      </c>
      <c r="H147" s="289" t="s">
        <v>110</v>
      </c>
      <c r="I147" s="300" t="s">
        <v>32</v>
      </c>
      <c r="J147" s="313" t="s">
        <v>33</v>
      </c>
      <c r="K147" s="158">
        <v>8</v>
      </c>
      <c r="L147" s="291" t="s">
        <v>961</v>
      </c>
      <c r="M147" s="158">
        <v>0.25</v>
      </c>
      <c r="N147" s="291" t="s">
        <v>1066</v>
      </c>
      <c r="O147" s="148" t="s">
        <v>684</v>
      </c>
      <c r="P147" s="148"/>
      <c r="Q147" s="292">
        <v>1</v>
      </c>
      <c r="R147" s="291" t="s">
        <v>1087</v>
      </c>
      <c r="S147" s="131" t="s">
        <v>1088</v>
      </c>
      <c r="T147" s="302" t="s">
        <v>1089</v>
      </c>
      <c r="U147" s="306">
        <v>1</v>
      </c>
      <c r="X147" s="1">
        <v>0</v>
      </c>
    </row>
    <row r="148" spans="1:25" ht="12" customHeight="1">
      <c r="A148" s="158" t="s">
        <v>27</v>
      </c>
      <c r="B148" s="287" t="s">
        <v>417</v>
      </c>
      <c r="C148" s="299" t="s">
        <v>29</v>
      </c>
      <c r="D148" s="148" t="s">
        <v>29</v>
      </c>
      <c r="E148" s="287" t="s">
        <v>418</v>
      </c>
      <c r="F148" s="157" t="s">
        <v>419</v>
      </c>
      <c r="G148" s="312" t="s">
        <v>419</v>
      </c>
      <c r="H148" s="289" t="s">
        <v>110</v>
      </c>
      <c r="I148" s="300" t="s">
        <v>32</v>
      </c>
      <c r="J148" s="313" t="s">
        <v>33</v>
      </c>
      <c r="K148" s="158">
        <v>8</v>
      </c>
      <c r="L148" s="291" t="s">
        <v>961</v>
      </c>
      <c r="M148" s="158">
        <v>0.25</v>
      </c>
      <c r="N148" s="291" t="s">
        <v>1066</v>
      </c>
      <c r="O148" s="148" t="s">
        <v>684</v>
      </c>
      <c r="P148" s="148"/>
      <c r="Q148" s="292">
        <v>1</v>
      </c>
      <c r="R148" s="291" t="s">
        <v>1087</v>
      </c>
      <c r="S148" s="131" t="s">
        <v>1088</v>
      </c>
      <c r="T148" s="302" t="s">
        <v>1089</v>
      </c>
      <c r="U148" s="306">
        <v>1</v>
      </c>
      <c r="X148" s="1">
        <v>0</v>
      </c>
      <c r="Y148">
        <f>SUM(X120:X148)</f>
        <v>27</v>
      </c>
    </row>
    <row r="149" spans="1:25" ht="12" customHeight="1">
      <c r="A149" s="129" t="s">
        <v>111</v>
      </c>
      <c r="B149" s="127" t="s">
        <v>350</v>
      </c>
      <c r="C149" s="128" t="s">
        <v>686</v>
      </c>
      <c r="D149" s="127" t="s">
        <v>101</v>
      </c>
      <c r="E149" s="127" t="s">
        <v>101</v>
      </c>
      <c r="F149" s="128" t="s">
        <v>351</v>
      </c>
      <c r="G149" s="382" t="s">
        <v>1090</v>
      </c>
      <c r="H149" s="129" t="s">
        <v>92</v>
      </c>
      <c r="I149" s="129" t="s">
        <v>32</v>
      </c>
      <c r="J149" s="145" t="s">
        <v>156</v>
      </c>
      <c r="K149" s="129">
        <v>2</v>
      </c>
      <c r="L149" s="127" t="s">
        <v>1039</v>
      </c>
      <c r="M149" s="129">
        <v>0.25</v>
      </c>
      <c r="N149" s="127" t="s">
        <v>1091</v>
      </c>
      <c r="O149" s="127" t="s">
        <v>685</v>
      </c>
      <c r="P149" s="127" t="s">
        <v>684</v>
      </c>
      <c r="Q149" s="143">
        <v>1</v>
      </c>
      <c r="R149" s="299" t="s">
        <v>1092</v>
      </c>
      <c r="S149" s="130" t="s">
        <v>1093</v>
      </c>
      <c r="T149" s="301" t="s">
        <v>1094</v>
      </c>
      <c r="U149" s="1">
        <v>1</v>
      </c>
      <c r="X149" s="1">
        <v>0</v>
      </c>
    </row>
    <row r="150" spans="1:25" ht="12" customHeight="1">
      <c r="A150" s="161" t="s">
        <v>105</v>
      </c>
      <c r="B150" s="159" t="s">
        <v>166</v>
      </c>
      <c r="C150" s="159" t="s">
        <v>688</v>
      </c>
      <c r="D150" s="159" t="s">
        <v>167</v>
      </c>
      <c r="E150" s="159" t="s">
        <v>168</v>
      </c>
      <c r="F150" s="160" t="s">
        <v>169</v>
      </c>
      <c r="G150" s="380" t="s">
        <v>169</v>
      </c>
      <c r="H150" s="161" t="s">
        <v>25</v>
      </c>
      <c r="I150" s="161" t="s">
        <v>40</v>
      </c>
      <c r="J150" s="162" t="s">
        <v>170</v>
      </c>
      <c r="K150" s="161">
        <v>3</v>
      </c>
      <c r="L150" s="159" t="s">
        <v>1012</v>
      </c>
      <c r="M150" s="161">
        <v>0.25</v>
      </c>
      <c r="N150" s="159" t="s">
        <v>1095</v>
      </c>
      <c r="O150" s="159" t="s">
        <v>685</v>
      </c>
      <c r="P150" s="159" t="s">
        <v>684</v>
      </c>
      <c r="Q150" s="162">
        <v>1</v>
      </c>
      <c r="R150" s="159" t="s">
        <v>1087</v>
      </c>
      <c r="S150" s="163" t="s">
        <v>1096</v>
      </c>
      <c r="T150" s="302" t="s">
        <v>1089</v>
      </c>
      <c r="U150" s="1">
        <v>1</v>
      </c>
      <c r="V150">
        <f>SUM(U146:U150)</f>
        <v>5</v>
      </c>
      <c r="X150" s="1">
        <v>0</v>
      </c>
    </row>
    <row r="151" spans="1:25" ht="12" customHeight="1">
      <c r="A151" s="129" t="s">
        <v>111</v>
      </c>
      <c r="B151" s="127" t="s">
        <v>362</v>
      </c>
      <c r="C151" s="128" t="s">
        <v>686</v>
      </c>
      <c r="D151" s="127" t="s">
        <v>94</v>
      </c>
      <c r="E151" s="127" t="s">
        <v>94</v>
      </c>
      <c r="F151" s="128" t="s">
        <v>363</v>
      </c>
      <c r="G151" s="382" t="s">
        <v>1097</v>
      </c>
      <c r="H151" s="129" t="s">
        <v>92</v>
      </c>
      <c r="I151" s="129" t="s">
        <v>40</v>
      </c>
      <c r="J151" s="145" t="s">
        <v>156</v>
      </c>
      <c r="K151" s="129">
        <v>2</v>
      </c>
      <c r="L151" s="127" t="s">
        <v>1039</v>
      </c>
      <c r="M151" s="129">
        <v>0.25</v>
      </c>
      <c r="N151" s="127" t="s">
        <v>1091</v>
      </c>
      <c r="O151" s="127" t="s">
        <v>685</v>
      </c>
      <c r="P151" s="127" t="s">
        <v>684</v>
      </c>
      <c r="Q151" s="143">
        <v>1</v>
      </c>
      <c r="R151" s="299" t="s">
        <v>1092</v>
      </c>
      <c r="S151" s="130" t="s">
        <v>1093</v>
      </c>
      <c r="T151" s="301" t="s">
        <v>1094</v>
      </c>
      <c r="U151" s="1">
        <v>1</v>
      </c>
      <c r="X151" s="1">
        <v>0</v>
      </c>
    </row>
    <row r="152" spans="1:25" ht="12" customHeight="1">
      <c r="A152" s="161" t="s">
        <v>27</v>
      </c>
      <c r="B152" s="159" t="s">
        <v>318</v>
      </c>
      <c r="C152" s="159" t="s">
        <v>688</v>
      </c>
      <c r="D152" s="159" t="s">
        <v>167</v>
      </c>
      <c r="E152" s="159" t="s">
        <v>30</v>
      </c>
      <c r="F152" s="372" t="s">
        <v>1098</v>
      </c>
      <c r="G152" s="256" t="s">
        <v>319</v>
      </c>
      <c r="H152" s="161" t="s">
        <v>25</v>
      </c>
      <c r="I152" s="161" t="s">
        <v>40</v>
      </c>
      <c r="J152" s="162" t="s">
        <v>96</v>
      </c>
      <c r="K152" s="161">
        <v>4</v>
      </c>
      <c r="L152" s="159" t="s">
        <v>1052</v>
      </c>
      <c r="M152" s="161">
        <v>0.25</v>
      </c>
      <c r="N152" s="159" t="s">
        <v>821</v>
      </c>
      <c r="O152" s="159" t="s">
        <v>685</v>
      </c>
      <c r="P152" s="159" t="s">
        <v>1099</v>
      </c>
      <c r="Q152" s="162">
        <v>1</v>
      </c>
      <c r="R152" s="159" t="s">
        <v>1087</v>
      </c>
      <c r="S152" s="393" t="s">
        <v>1100</v>
      </c>
      <c r="T152" s="302" t="s">
        <v>1089</v>
      </c>
      <c r="U152" s="1">
        <v>1</v>
      </c>
      <c r="X152" s="1"/>
    </row>
    <row r="153" spans="1:25" ht="12" customHeight="1">
      <c r="A153" s="158" t="s">
        <v>27</v>
      </c>
      <c r="B153" s="148" t="s">
        <v>654</v>
      </c>
      <c r="C153" s="298" t="s">
        <v>1101</v>
      </c>
      <c r="D153" s="148" t="s">
        <v>167</v>
      </c>
      <c r="E153" s="148" t="s">
        <v>30</v>
      </c>
      <c r="F153" s="157" t="s">
        <v>1102</v>
      </c>
      <c r="G153" s="257" t="s">
        <v>31</v>
      </c>
      <c r="H153" s="158" t="s">
        <v>25</v>
      </c>
      <c r="I153" s="158" t="s">
        <v>32</v>
      </c>
      <c r="J153" s="290" t="s">
        <v>96</v>
      </c>
      <c r="K153" s="148">
        <v>4</v>
      </c>
      <c r="L153" s="148" t="s">
        <v>1052</v>
      </c>
      <c r="M153" s="158">
        <v>0.25</v>
      </c>
      <c r="N153" s="148" t="s">
        <v>1053</v>
      </c>
      <c r="O153" s="148" t="s">
        <v>685</v>
      </c>
      <c r="P153" s="148" t="s">
        <v>1099</v>
      </c>
      <c r="Q153" s="290">
        <v>1</v>
      </c>
      <c r="R153" s="291" t="s">
        <v>1087</v>
      </c>
      <c r="S153" s="299" t="s">
        <v>1103</v>
      </c>
      <c r="T153" s="302" t="s">
        <v>1089</v>
      </c>
      <c r="U153" s="130">
        <v>1</v>
      </c>
      <c r="X153" s="1"/>
    </row>
    <row r="154" spans="1:25" ht="12" customHeight="1">
      <c r="A154" s="158" t="s">
        <v>27</v>
      </c>
      <c r="B154" s="287" t="s">
        <v>415</v>
      </c>
      <c r="C154" s="299" t="s">
        <v>29</v>
      </c>
      <c r="D154" s="148" t="s">
        <v>29</v>
      </c>
      <c r="E154" s="287" t="s">
        <v>413</v>
      </c>
      <c r="F154" s="157" t="s">
        <v>416</v>
      </c>
      <c r="G154" s="157" t="s">
        <v>416</v>
      </c>
      <c r="H154" s="289" t="s">
        <v>110</v>
      </c>
      <c r="I154" s="300" t="s">
        <v>32</v>
      </c>
      <c r="J154" s="313" t="s">
        <v>33</v>
      </c>
      <c r="K154" s="158">
        <v>8</v>
      </c>
      <c r="L154" s="291" t="s">
        <v>961</v>
      </c>
      <c r="M154" s="158">
        <v>0.25</v>
      </c>
      <c r="N154" s="291" t="s">
        <v>1066</v>
      </c>
      <c r="O154" s="148" t="s">
        <v>684</v>
      </c>
      <c r="P154" s="148"/>
      <c r="Q154" s="292">
        <v>1</v>
      </c>
      <c r="R154" s="291" t="s">
        <v>1087</v>
      </c>
      <c r="S154" s="131" t="s">
        <v>1088</v>
      </c>
      <c r="T154" s="302" t="s">
        <v>1089</v>
      </c>
      <c r="U154" s="306">
        <v>1</v>
      </c>
      <c r="X154" s="1">
        <v>0</v>
      </c>
    </row>
    <row r="155" spans="1:25" ht="12" customHeight="1">
      <c r="A155" s="129" t="s">
        <v>111</v>
      </c>
      <c r="B155" s="127" t="s">
        <v>352</v>
      </c>
      <c r="C155" s="128" t="s">
        <v>686</v>
      </c>
      <c r="D155" s="127" t="s">
        <v>101</v>
      </c>
      <c r="E155" s="127" t="s">
        <v>101</v>
      </c>
      <c r="F155" s="128" t="s">
        <v>353</v>
      </c>
      <c r="G155" s="131" t="s">
        <v>1104</v>
      </c>
      <c r="H155" s="129" t="s">
        <v>92</v>
      </c>
      <c r="I155" s="129" t="s">
        <v>32</v>
      </c>
      <c r="J155" s="145" t="s">
        <v>156</v>
      </c>
      <c r="K155" s="129">
        <v>2</v>
      </c>
      <c r="L155" s="127" t="s">
        <v>1039</v>
      </c>
      <c r="M155" s="129">
        <v>0.25</v>
      </c>
      <c r="N155" s="127" t="s">
        <v>1091</v>
      </c>
      <c r="O155" s="127" t="s">
        <v>685</v>
      </c>
      <c r="P155" s="127" t="s">
        <v>684</v>
      </c>
      <c r="Q155" s="143">
        <v>1</v>
      </c>
      <c r="R155" s="299" t="s">
        <v>1092</v>
      </c>
      <c r="S155" s="130" t="s">
        <v>1093</v>
      </c>
      <c r="T155" s="301" t="s">
        <v>1094</v>
      </c>
      <c r="U155" s="1">
        <v>1</v>
      </c>
      <c r="X155" s="1">
        <v>0</v>
      </c>
    </row>
    <row r="156" spans="1:25" ht="12" customHeight="1">
      <c r="A156" s="158" t="s">
        <v>27</v>
      </c>
      <c r="B156" s="148" t="s">
        <v>412</v>
      </c>
      <c r="C156" s="299" t="s">
        <v>29</v>
      </c>
      <c r="D156" s="148" t="s">
        <v>29</v>
      </c>
      <c r="E156" s="287" t="s">
        <v>413</v>
      </c>
      <c r="F156" s="157" t="s">
        <v>414</v>
      </c>
      <c r="G156" s="157" t="s">
        <v>414</v>
      </c>
      <c r="H156" s="289" t="s">
        <v>110</v>
      </c>
      <c r="I156" s="300" t="s">
        <v>32</v>
      </c>
      <c r="J156" s="313" t="s">
        <v>33</v>
      </c>
      <c r="K156" s="158">
        <v>8</v>
      </c>
      <c r="L156" s="291" t="s">
        <v>961</v>
      </c>
      <c r="M156" s="158">
        <v>0.25</v>
      </c>
      <c r="N156" s="291" t="s">
        <v>1066</v>
      </c>
      <c r="O156" s="148" t="s">
        <v>684</v>
      </c>
      <c r="P156" s="148"/>
      <c r="Q156" s="292">
        <v>1</v>
      </c>
      <c r="R156" s="291" t="s">
        <v>1087</v>
      </c>
      <c r="S156" s="131" t="s">
        <v>1088</v>
      </c>
      <c r="T156" s="302" t="s">
        <v>1089</v>
      </c>
      <c r="U156" s="306">
        <v>1</v>
      </c>
      <c r="X156" s="1">
        <v>0</v>
      </c>
    </row>
    <row r="157" spans="1:25" ht="12" customHeight="1">
      <c r="A157" s="129" t="s">
        <v>111</v>
      </c>
      <c r="B157" s="127" t="s">
        <v>357</v>
      </c>
      <c r="C157" s="128" t="s">
        <v>686</v>
      </c>
      <c r="D157" s="127" t="s">
        <v>101</v>
      </c>
      <c r="E157" s="127" t="s">
        <v>101</v>
      </c>
      <c r="F157" s="128" t="s">
        <v>104</v>
      </c>
      <c r="G157" s="131" t="s">
        <v>472</v>
      </c>
      <c r="H157" s="129" t="s">
        <v>92</v>
      </c>
      <c r="I157" s="129" t="s">
        <v>32</v>
      </c>
      <c r="J157" s="145" t="s">
        <v>156</v>
      </c>
      <c r="K157" s="129">
        <v>2</v>
      </c>
      <c r="L157" s="127" t="s">
        <v>1039</v>
      </c>
      <c r="M157" s="129">
        <v>0.25</v>
      </c>
      <c r="N157" s="127" t="s">
        <v>1091</v>
      </c>
      <c r="O157" s="127" t="s">
        <v>685</v>
      </c>
      <c r="P157" s="127" t="s">
        <v>684</v>
      </c>
      <c r="Q157" s="143">
        <v>1</v>
      </c>
      <c r="R157" s="299" t="s">
        <v>1092</v>
      </c>
      <c r="S157" s="130" t="s">
        <v>1093</v>
      </c>
      <c r="T157" s="301" t="s">
        <v>1094</v>
      </c>
      <c r="U157" s="1">
        <v>1</v>
      </c>
      <c r="X157" s="1">
        <v>0</v>
      </c>
    </row>
    <row r="158" spans="1:25" ht="12" customHeight="1">
      <c r="A158" s="129" t="s">
        <v>111</v>
      </c>
      <c r="B158" s="127" t="s">
        <v>359</v>
      </c>
      <c r="C158" s="128" t="s">
        <v>686</v>
      </c>
      <c r="D158" s="127" t="s">
        <v>101</v>
      </c>
      <c r="E158" s="127" t="s">
        <v>101</v>
      </c>
      <c r="F158" s="128" t="s">
        <v>338</v>
      </c>
      <c r="G158" s="131" t="s">
        <v>470</v>
      </c>
      <c r="H158" s="129" t="s">
        <v>92</v>
      </c>
      <c r="I158" s="129" t="s">
        <v>32</v>
      </c>
      <c r="J158" s="145" t="s">
        <v>156</v>
      </c>
      <c r="K158" s="129">
        <v>2</v>
      </c>
      <c r="L158" s="127" t="s">
        <v>1039</v>
      </c>
      <c r="M158" s="129">
        <v>0.25</v>
      </c>
      <c r="N158" s="127" t="s">
        <v>1091</v>
      </c>
      <c r="O158" s="127" t="s">
        <v>685</v>
      </c>
      <c r="P158" s="127" t="s">
        <v>684</v>
      </c>
      <c r="Q158" s="143">
        <v>1</v>
      </c>
      <c r="R158" s="299" t="s">
        <v>1092</v>
      </c>
      <c r="S158" s="130" t="s">
        <v>1093</v>
      </c>
      <c r="T158" s="301" t="s">
        <v>1094</v>
      </c>
      <c r="U158" s="1">
        <v>1</v>
      </c>
      <c r="V158" s="16">
        <f>SUM(U150:U158)</f>
        <v>9</v>
      </c>
      <c r="X158" s="1">
        <v>0</v>
      </c>
    </row>
    <row r="159" spans="1:25" ht="12" customHeight="1">
      <c r="A159" s="129" t="s">
        <v>111</v>
      </c>
      <c r="B159" s="127" t="s">
        <v>358</v>
      </c>
      <c r="C159" s="128" t="s">
        <v>686</v>
      </c>
      <c r="D159" s="127" t="s">
        <v>101</v>
      </c>
      <c r="E159" s="127" t="s">
        <v>101</v>
      </c>
      <c r="F159" s="128" t="s">
        <v>109</v>
      </c>
      <c r="G159" s="131" t="s">
        <v>468</v>
      </c>
      <c r="H159" s="129" t="s">
        <v>92</v>
      </c>
      <c r="I159" s="129" t="s">
        <v>32</v>
      </c>
      <c r="J159" s="145" t="s">
        <v>156</v>
      </c>
      <c r="K159" s="129">
        <v>2</v>
      </c>
      <c r="L159" s="127" t="s">
        <v>1039</v>
      </c>
      <c r="M159" s="129">
        <v>0.25</v>
      </c>
      <c r="N159" s="127" t="s">
        <v>1091</v>
      </c>
      <c r="O159" s="127" t="s">
        <v>685</v>
      </c>
      <c r="P159" s="127" t="s">
        <v>684</v>
      </c>
      <c r="Q159" s="143">
        <v>1</v>
      </c>
      <c r="R159" s="299" t="s">
        <v>1092</v>
      </c>
      <c r="S159" s="130" t="s">
        <v>1093</v>
      </c>
      <c r="T159" s="301" t="s">
        <v>1094</v>
      </c>
      <c r="U159" s="1">
        <v>1</v>
      </c>
      <c r="X159" s="1">
        <v>0</v>
      </c>
    </row>
    <row r="160" spans="1:25" ht="12" customHeight="1">
      <c r="A160" s="129" t="s">
        <v>111</v>
      </c>
      <c r="B160" s="127" t="s">
        <v>354</v>
      </c>
      <c r="C160" s="128" t="s">
        <v>686</v>
      </c>
      <c r="D160" s="127" t="s">
        <v>101</v>
      </c>
      <c r="E160" s="127" t="s">
        <v>101</v>
      </c>
      <c r="F160" s="128" t="s">
        <v>102</v>
      </c>
      <c r="G160" s="131" t="s">
        <v>464</v>
      </c>
      <c r="H160" s="129" t="s">
        <v>92</v>
      </c>
      <c r="I160" s="129" t="s">
        <v>32</v>
      </c>
      <c r="J160" s="145" t="s">
        <v>156</v>
      </c>
      <c r="K160" s="129">
        <v>2</v>
      </c>
      <c r="L160" s="127" t="s">
        <v>1039</v>
      </c>
      <c r="M160" s="129">
        <v>0.25</v>
      </c>
      <c r="N160" s="127" t="s">
        <v>1091</v>
      </c>
      <c r="O160" s="127" t="s">
        <v>685</v>
      </c>
      <c r="P160" s="127" t="s">
        <v>684</v>
      </c>
      <c r="Q160" s="143">
        <v>1</v>
      </c>
      <c r="R160" s="299" t="s">
        <v>1092</v>
      </c>
      <c r="S160" s="130" t="s">
        <v>1093</v>
      </c>
      <c r="T160" s="301" t="s">
        <v>1094</v>
      </c>
      <c r="U160" s="1">
        <v>1</v>
      </c>
      <c r="X160" s="1">
        <v>0</v>
      </c>
    </row>
    <row r="161" spans="1:25" ht="12" customHeight="1">
      <c r="A161" s="129" t="s">
        <v>111</v>
      </c>
      <c r="B161" s="127" t="s">
        <v>355</v>
      </c>
      <c r="C161" s="128" t="s">
        <v>686</v>
      </c>
      <c r="D161" s="127" t="s">
        <v>101</v>
      </c>
      <c r="E161" s="127" t="s">
        <v>101</v>
      </c>
      <c r="F161" s="128" t="s">
        <v>356</v>
      </c>
      <c r="G161" s="131" t="s">
        <v>462</v>
      </c>
      <c r="H161" s="129" t="s">
        <v>92</v>
      </c>
      <c r="I161" s="129" t="s">
        <v>32</v>
      </c>
      <c r="J161" s="145" t="s">
        <v>156</v>
      </c>
      <c r="K161" s="129">
        <v>2</v>
      </c>
      <c r="L161" s="127" t="s">
        <v>1039</v>
      </c>
      <c r="M161" s="129">
        <v>0.25</v>
      </c>
      <c r="N161" s="127" t="s">
        <v>1091</v>
      </c>
      <c r="O161" s="127" t="s">
        <v>685</v>
      </c>
      <c r="P161" s="127" t="s">
        <v>684</v>
      </c>
      <c r="Q161" s="143">
        <v>1</v>
      </c>
      <c r="R161" s="299" t="s">
        <v>1092</v>
      </c>
      <c r="S161" s="130" t="s">
        <v>1093</v>
      </c>
      <c r="T161" s="301" t="s">
        <v>1094</v>
      </c>
      <c r="U161" s="1">
        <v>1</v>
      </c>
      <c r="X161" s="1">
        <v>0</v>
      </c>
    </row>
    <row r="162" spans="1:25" ht="12" customHeight="1">
      <c r="A162" s="129" t="s">
        <v>111</v>
      </c>
      <c r="B162" s="127" t="s">
        <v>360</v>
      </c>
      <c r="C162" s="128" t="s">
        <v>686</v>
      </c>
      <c r="D162" s="127" t="s">
        <v>101</v>
      </c>
      <c r="E162" s="127" t="s">
        <v>101</v>
      </c>
      <c r="F162" s="128" t="s">
        <v>361</v>
      </c>
      <c r="G162" s="131" t="s">
        <v>1105</v>
      </c>
      <c r="H162" s="129" t="s">
        <v>92</v>
      </c>
      <c r="I162" s="129" t="s">
        <v>32</v>
      </c>
      <c r="J162" s="145" t="s">
        <v>156</v>
      </c>
      <c r="K162" s="129">
        <v>2</v>
      </c>
      <c r="L162" s="127" t="s">
        <v>1039</v>
      </c>
      <c r="M162" s="129">
        <v>0.25</v>
      </c>
      <c r="N162" s="127" t="s">
        <v>1091</v>
      </c>
      <c r="O162" s="127" t="s">
        <v>685</v>
      </c>
      <c r="P162" s="127" t="s">
        <v>684</v>
      </c>
      <c r="Q162" s="143">
        <v>1</v>
      </c>
      <c r="R162" s="299" t="s">
        <v>1092</v>
      </c>
      <c r="S162" s="130" t="s">
        <v>1093</v>
      </c>
      <c r="T162" s="301" t="s">
        <v>1094</v>
      </c>
      <c r="U162" s="1">
        <v>1</v>
      </c>
      <c r="X162" s="1">
        <v>0</v>
      </c>
    </row>
    <row r="163" spans="1:25" ht="12" customHeight="1">
      <c r="A163" s="129" t="s">
        <v>111</v>
      </c>
      <c r="B163" s="287" t="s">
        <v>401</v>
      </c>
      <c r="C163" s="288" t="s">
        <v>167</v>
      </c>
      <c r="D163" s="148" t="s">
        <v>161</v>
      </c>
      <c r="E163" s="287" t="s">
        <v>30</v>
      </c>
      <c r="F163" s="157" t="s">
        <v>316</v>
      </c>
      <c r="G163" s="293" t="s">
        <v>316</v>
      </c>
      <c r="H163" s="289" t="s">
        <v>110</v>
      </c>
      <c r="I163" s="158" t="s">
        <v>32</v>
      </c>
      <c r="J163" s="290" t="s">
        <v>163</v>
      </c>
      <c r="K163" s="158">
        <v>8</v>
      </c>
      <c r="L163" s="291" t="s">
        <v>1061</v>
      </c>
      <c r="M163" s="158">
        <v>0.25</v>
      </c>
      <c r="N163" s="291" t="s">
        <v>1062</v>
      </c>
      <c r="O163" s="148" t="s">
        <v>684</v>
      </c>
      <c r="P163" s="148"/>
      <c r="Q163" s="292">
        <v>1</v>
      </c>
      <c r="R163" s="148" t="s">
        <v>1106</v>
      </c>
      <c r="S163" s="168" t="s">
        <v>1100</v>
      </c>
      <c r="T163" s="240" t="s">
        <v>1107</v>
      </c>
      <c r="U163" s="305">
        <v>0</v>
      </c>
      <c r="X163" s="1">
        <v>0</v>
      </c>
    </row>
    <row r="164" spans="1:25" ht="12" customHeight="1">
      <c r="A164" s="129" t="s">
        <v>111</v>
      </c>
      <c r="B164" s="287" t="s">
        <v>399</v>
      </c>
      <c r="C164" s="288" t="s">
        <v>167</v>
      </c>
      <c r="D164" s="148" t="s">
        <v>161</v>
      </c>
      <c r="E164" s="287" t="s">
        <v>30</v>
      </c>
      <c r="F164" s="157" t="s">
        <v>400</v>
      </c>
      <c r="G164" s="293" t="s">
        <v>400</v>
      </c>
      <c r="H164" s="289" t="s">
        <v>110</v>
      </c>
      <c r="I164" s="158" t="s">
        <v>32</v>
      </c>
      <c r="J164" s="290" t="s">
        <v>163</v>
      </c>
      <c r="K164" s="158">
        <v>8</v>
      </c>
      <c r="L164" s="291" t="s">
        <v>1061</v>
      </c>
      <c r="M164" s="158">
        <v>0.25</v>
      </c>
      <c r="N164" s="291" t="s">
        <v>1062</v>
      </c>
      <c r="O164" s="148" t="s">
        <v>684</v>
      </c>
      <c r="P164" s="148"/>
      <c r="Q164" s="292">
        <v>1</v>
      </c>
      <c r="R164" s="148" t="s">
        <v>1106</v>
      </c>
      <c r="S164" s="168" t="s">
        <v>1100</v>
      </c>
      <c r="T164" s="240" t="s">
        <v>1107</v>
      </c>
      <c r="U164" s="305">
        <v>0</v>
      </c>
      <c r="X164" s="1">
        <v>0</v>
      </c>
    </row>
    <row r="165" spans="1:25" ht="12" customHeight="1">
      <c r="A165" s="129" t="s">
        <v>111</v>
      </c>
      <c r="B165" s="288" t="s">
        <v>1108</v>
      </c>
      <c r="C165" s="288" t="s">
        <v>167</v>
      </c>
      <c r="D165" s="148" t="s">
        <v>161</v>
      </c>
      <c r="E165" s="287" t="s">
        <v>30</v>
      </c>
      <c r="F165" s="157" t="s">
        <v>165</v>
      </c>
      <c r="G165" s="157" t="s">
        <v>165</v>
      </c>
      <c r="H165" s="289" t="s">
        <v>110</v>
      </c>
      <c r="I165" s="158" t="s">
        <v>32</v>
      </c>
      <c r="J165" s="290" t="s">
        <v>163</v>
      </c>
      <c r="K165" s="158">
        <v>8</v>
      </c>
      <c r="L165" s="291" t="s">
        <v>1061</v>
      </c>
      <c r="M165" s="158">
        <v>0.25</v>
      </c>
      <c r="N165" s="291" t="s">
        <v>1062</v>
      </c>
      <c r="O165" s="148" t="s">
        <v>684</v>
      </c>
      <c r="P165" s="148"/>
      <c r="Q165" s="292">
        <v>1</v>
      </c>
      <c r="R165" s="148" t="s">
        <v>1106</v>
      </c>
      <c r="S165" s="168" t="s">
        <v>1100</v>
      </c>
      <c r="T165" s="240" t="s">
        <v>1107</v>
      </c>
      <c r="U165" s="305">
        <v>0</v>
      </c>
      <c r="X165" s="1">
        <v>0</v>
      </c>
    </row>
    <row r="166" spans="1:25" ht="12" customHeight="1">
      <c r="A166" s="129" t="s">
        <v>111</v>
      </c>
      <c r="B166" s="287" t="s">
        <v>160</v>
      </c>
      <c r="C166" s="288" t="s">
        <v>167</v>
      </c>
      <c r="D166" s="148" t="s">
        <v>161</v>
      </c>
      <c r="E166" s="287" t="s">
        <v>30</v>
      </c>
      <c r="F166" s="157" t="s">
        <v>162</v>
      </c>
      <c r="G166" s="293" t="s">
        <v>162</v>
      </c>
      <c r="H166" s="289" t="s">
        <v>110</v>
      </c>
      <c r="I166" s="158" t="s">
        <v>32</v>
      </c>
      <c r="J166" s="290" t="s">
        <v>163</v>
      </c>
      <c r="K166" s="158">
        <v>8</v>
      </c>
      <c r="L166" s="291" t="s">
        <v>1061</v>
      </c>
      <c r="M166" s="158">
        <v>0.25</v>
      </c>
      <c r="N166" s="291" t="s">
        <v>1062</v>
      </c>
      <c r="O166" s="148" t="s">
        <v>684</v>
      </c>
      <c r="P166" s="148"/>
      <c r="Q166" s="292">
        <v>1</v>
      </c>
      <c r="R166" s="148" t="s">
        <v>1106</v>
      </c>
      <c r="S166" s="168" t="s">
        <v>1100</v>
      </c>
      <c r="T166" s="240" t="s">
        <v>1107</v>
      </c>
      <c r="U166" s="305">
        <v>0</v>
      </c>
      <c r="X166" s="1">
        <v>0</v>
      </c>
    </row>
    <row r="167" spans="1:25" ht="12" customHeight="1">
      <c r="A167" s="362" t="s">
        <v>111</v>
      </c>
      <c r="B167" s="288" t="s">
        <v>380</v>
      </c>
      <c r="C167" s="288" t="s">
        <v>30</v>
      </c>
      <c r="D167" s="288" t="s">
        <v>167</v>
      </c>
      <c r="E167" s="288" t="s">
        <v>161</v>
      </c>
      <c r="F167" s="373" t="s">
        <v>381</v>
      </c>
      <c r="G167" s="293" t="s">
        <v>381</v>
      </c>
      <c r="H167" s="362" t="s">
        <v>110</v>
      </c>
      <c r="I167" s="362" t="s">
        <v>32</v>
      </c>
      <c r="J167" s="387" t="s">
        <v>163</v>
      </c>
      <c r="K167" s="158">
        <v>7</v>
      </c>
      <c r="L167" s="291" t="s">
        <v>1061</v>
      </c>
      <c r="M167" s="158">
        <v>0.25</v>
      </c>
      <c r="N167" s="291" t="s">
        <v>1062</v>
      </c>
      <c r="O167" s="148" t="s">
        <v>684</v>
      </c>
      <c r="P167" s="148"/>
      <c r="Q167" s="292">
        <v>1</v>
      </c>
      <c r="R167" s="148" t="s">
        <v>1109</v>
      </c>
      <c r="S167" s="291" t="s">
        <v>1110</v>
      </c>
      <c r="T167" s="148" t="s">
        <v>1111</v>
      </c>
      <c r="U167" s="305">
        <v>0</v>
      </c>
      <c r="X167" s="1"/>
    </row>
    <row r="168" spans="1:25" ht="12" customHeight="1">
      <c r="A168" s="362" t="s">
        <v>111</v>
      </c>
      <c r="B168" s="288" t="s">
        <v>376</v>
      </c>
      <c r="C168" s="288" t="s">
        <v>30</v>
      </c>
      <c r="D168" s="288" t="s">
        <v>167</v>
      </c>
      <c r="E168" s="288" t="s">
        <v>161</v>
      </c>
      <c r="F168" s="373" t="s">
        <v>377</v>
      </c>
      <c r="G168" s="293" t="s">
        <v>377</v>
      </c>
      <c r="H168" s="362" t="s">
        <v>110</v>
      </c>
      <c r="I168" s="362" t="s">
        <v>40</v>
      </c>
      <c r="J168" s="387" t="s">
        <v>163</v>
      </c>
      <c r="K168" s="158">
        <v>7</v>
      </c>
      <c r="L168" s="291" t="s">
        <v>1061</v>
      </c>
      <c r="M168" s="158">
        <v>0.25</v>
      </c>
      <c r="N168" s="291" t="s">
        <v>1062</v>
      </c>
      <c r="O168" s="148" t="s">
        <v>684</v>
      </c>
      <c r="P168" s="148"/>
      <c r="Q168" s="292">
        <v>1</v>
      </c>
      <c r="R168" s="148" t="s">
        <v>1109</v>
      </c>
      <c r="S168" s="291" t="s">
        <v>1110</v>
      </c>
      <c r="T168" s="148" t="s">
        <v>1111</v>
      </c>
      <c r="U168" s="305">
        <v>0</v>
      </c>
      <c r="X168" s="1"/>
    </row>
    <row r="169" spans="1:25" ht="12" customHeight="1">
      <c r="A169" s="161" t="s">
        <v>27</v>
      </c>
      <c r="B169" s="159" t="s">
        <v>333</v>
      </c>
      <c r="C169" s="159" t="s">
        <v>688</v>
      </c>
      <c r="D169" s="159" t="s">
        <v>167</v>
      </c>
      <c r="E169" s="159" t="s">
        <v>249</v>
      </c>
      <c r="F169" s="160" t="s">
        <v>334</v>
      </c>
      <c r="G169" s="232" t="s">
        <v>334</v>
      </c>
      <c r="H169" s="161" t="s">
        <v>25</v>
      </c>
      <c r="I169" s="161" t="s">
        <v>32</v>
      </c>
      <c r="J169" s="162" t="s">
        <v>96</v>
      </c>
      <c r="K169" s="126">
        <v>4</v>
      </c>
      <c r="L169" s="159" t="s">
        <v>1052</v>
      </c>
      <c r="M169" s="161">
        <v>0.25</v>
      </c>
      <c r="N169" s="159" t="s">
        <v>1053</v>
      </c>
      <c r="O169" s="393" t="s">
        <v>685</v>
      </c>
      <c r="P169" s="393" t="s">
        <v>684</v>
      </c>
      <c r="Q169" s="396">
        <v>1</v>
      </c>
      <c r="R169" s="159" t="s">
        <v>1112</v>
      </c>
      <c r="S169" s="400" t="s">
        <v>1113</v>
      </c>
      <c r="T169" s="159" t="s">
        <v>1112</v>
      </c>
      <c r="U169" s="1">
        <v>1</v>
      </c>
      <c r="X169" s="1"/>
      <c r="Y169">
        <f>SUM(X149:X169)</f>
        <v>0</v>
      </c>
    </row>
    <row r="170" spans="1:25" ht="16.5" customHeight="1">
      <c r="A170" s="158" t="s">
        <v>111</v>
      </c>
      <c r="B170" s="148" t="s">
        <v>187</v>
      </c>
      <c r="C170" s="157" t="s">
        <v>686</v>
      </c>
      <c r="D170" s="148" t="s">
        <v>94</v>
      </c>
      <c r="E170" s="148" t="s">
        <v>94</v>
      </c>
      <c r="F170" s="157" t="s">
        <v>188</v>
      </c>
      <c r="G170" s="157"/>
      <c r="H170" s="158" t="s">
        <v>92</v>
      </c>
      <c r="I170" s="295" t="s">
        <v>40</v>
      </c>
      <c r="J170" s="314" t="s">
        <v>156</v>
      </c>
      <c r="K170" s="158">
        <v>2</v>
      </c>
      <c r="L170" s="148" t="s">
        <v>1039</v>
      </c>
      <c r="M170" s="158">
        <v>0.25</v>
      </c>
      <c r="N170" s="148" t="s">
        <v>1040</v>
      </c>
      <c r="O170" s="148" t="s">
        <v>685</v>
      </c>
      <c r="P170" s="148" t="s">
        <v>684</v>
      </c>
      <c r="Q170" s="179">
        <v>1</v>
      </c>
      <c r="R170" s="179" t="s">
        <v>1114</v>
      </c>
      <c r="S170" s="403" t="s">
        <v>1115</v>
      </c>
      <c r="T170" s="171" t="s">
        <v>777</v>
      </c>
      <c r="U170" s="1">
        <v>0</v>
      </c>
      <c r="W170" t="s">
        <v>1116</v>
      </c>
      <c r="X170" s="1"/>
    </row>
    <row r="171" spans="1:25" ht="12" customHeight="1">
      <c r="A171" s="158" t="s">
        <v>111</v>
      </c>
      <c r="B171" s="148" t="s">
        <v>214</v>
      </c>
      <c r="C171" s="148" t="s">
        <v>688</v>
      </c>
      <c r="D171" s="148" t="s">
        <v>167</v>
      </c>
      <c r="E171" s="148" t="s">
        <v>168</v>
      </c>
      <c r="F171" s="157" t="s">
        <v>215</v>
      </c>
      <c r="G171" s="157"/>
      <c r="H171" s="158" t="s">
        <v>25</v>
      </c>
      <c r="I171" s="158" t="s">
        <v>32</v>
      </c>
      <c r="J171" s="315" t="s">
        <v>163</v>
      </c>
      <c r="K171" s="158">
        <v>4</v>
      </c>
      <c r="L171" s="148" t="s">
        <v>1059</v>
      </c>
      <c r="M171" s="158">
        <v>0.25</v>
      </c>
      <c r="N171" s="148" t="s">
        <v>1117</v>
      </c>
      <c r="O171" s="148" t="s">
        <v>684</v>
      </c>
      <c r="P171" s="148" t="s">
        <v>684</v>
      </c>
      <c r="Q171" s="179">
        <v>1</v>
      </c>
      <c r="R171" s="290" t="s">
        <v>1056</v>
      </c>
      <c r="S171" s="185" t="s">
        <v>1118</v>
      </c>
      <c r="T171" s="171" t="s">
        <v>777</v>
      </c>
      <c r="U171" s="1">
        <v>0</v>
      </c>
      <c r="X171" s="1"/>
    </row>
    <row r="172" spans="1:25" ht="12" customHeight="1">
      <c r="A172" s="1"/>
      <c r="B172" s="1"/>
      <c r="C172" s="267" t="s">
        <v>1119</v>
      </c>
      <c r="D172" s="1">
        <f>G176</f>
        <v>7</v>
      </c>
      <c r="E172" s="1"/>
      <c r="F172" s="1" t="s">
        <v>1120</v>
      </c>
      <c r="G172" s="1">
        <f>SUM(G170:G171)</f>
        <v>0</v>
      </c>
      <c r="H172" s="1"/>
      <c r="I172" s="1"/>
      <c r="J172" s="423"/>
      <c r="K172" s="1"/>
      <c r="L172" s="1"/>
      <c r="M172" s="33"/>
      <c r="N172" s="1"/>
      <c r="O172" s="1"/>
      <c r="P172" s="1"/>
      <c r="Q172" s="142"/>
      <c r="R172" s="142"/>
      <c r="S172" s="1"/>
      <c r="T172" s="1"/>
      <c r="U172" s="1"/>
      <c r="X172" s="1"/>
    </row>
    <row r="173" spans="1:25" ht="12" customHeight="1">
      <c r="A173" s="1"/>
      <c r="B173" s="1"/>
      <c r="C173" s="268" t="s">
        <v>1072</v>
      </c>
      <c r="D173" s="1">
        <f>COUNTIF($R$78:$R$174, "Critical Issue/Bug-UAT")</f>
        <v>3</v>
      </c>
      <c r="E173" s="1"/>
      <c r="F173" s="41" t="s">
        <v>1120</v>
      </c>
      <c r="G173" s="1">
        <f>SUM(G171:G172)</f>
        <v>0</v>
      </c>
      <c r="H173" s="1"/>
      <c r="I173" s="1"/>
      <c r="J173" s="423"/>
      <c r="K173" s="1"/>
      <c r="L173" s="1"/>
      <c r="M173" s="33"/>
      <c r="N173" s="1"/>
      <c r="O173" s="1"/>
      <c r="P173" s="1"/>
      <c r="Q173" s="142"/>
      <c r="R173" s="142"/>
      <c r="S173" s="1"/>
      <c r="T173" s="1"/>
      <c r="U173" s="1"/>
      <c r="X173" s="1"/>
    </row>
    <row r="174" spans="1:25" ht="12" customHeight="1">
      <c r="A174" s="1"/>
      <c r="B174" s="1"/>
      <c r="C174" s="268" t="s">
        <v>1121</v>
      </c>
      <c r="D174" s="1">
        <f>COUNTIF($R$78:$R$174, "Failed-Dep")</f>
        <v>11</v>
      </c>
      <c r="E174" s="1"/>
      <c r="F174" s="1" t="s">
        <v>1112</v>
      </c>
      <c r="G174" s="1">
        <f>COUNTIF($R$78:$R$174,"Recommend De-scope")</f>
        <v>1</v>
      </c>
      <c r="H174" s="1"/>
      <c r="I174" s="1"/>
      <c r="J174" s="1"/>
      <c r="K174" s="1"/>
      <c r="L174" s="33"/>
      <c r="M174" s="1"/>
      <c r="N174" s="1"/>
      <c r="O174" s="1"/>
      <c r="P174" s="1"/>
      <c r="Q174" s="142"/>
      <c r="R174" s="142"/>
      <c r="S174" s="1"/>
      <c r="T174" s="1"/>
      <c r="U174" s="1"/>
      <c r="X174" s="1"/>
      <c r="Y174">
        <f>SUM(X170:X174)</f>
        <v>0</v>
      </c>
    </row>
    <row r="175" spans="1:25">
      <c r="A175" s="416"/>
      <c r="C175" s="16" t="s">
        <v>1122</v>
      </c>
      <c r="E175" s="348"/>
      <c r="F175" t="s">
        <v>1106</v>
      </c>
      <c r="G175">
        <f>COUNTIF($R$78:$R$174, "Moved to D5-Critical Issue/Bug-UAT")</f>
        <v>4</v>
      </c>
      <c r="H175" s="371"/>
      <c r="I175" s="416"/>
      <c r="J175" s="422"/>
      <c r="L175"/>
      <c r="M175" s="115"/>
      <c r="Y175">
        <f>SUM(Y174,Y169,Y148,Y119,Y98,Y90,Y86)</f>
        <v>68</v>
      </c>
    </row>
    <row r="176" spans="1:25">
      <c r="C176" s="351" t="s">
        <v>1092</v>
      </c>
      <c r="D176">
        <f>COUNTIF($R$78:$R$174, "Move to D5-In UAT")</f>
        <v>9</v>
      </c>
      <c r="F176" t="s">
        <v>1087</v>
      </c>
      <c r="G176">
        <f>COUNTIF($R$78:$R$174, "Move to D5-Critical Issue/Bug-UAT")</f>
        <v>7</v>
      </c>
      <c r="L176"/>
      <c r="M176" s="115"/>
    </row>
    <row r="177" spans="1:24">
      <c r="C177" s="267" t="s">
        <v>1038</v>
      </c>
      <c r="D177" s="1">
        <f>COUNTIF($R$78:$R$174, "Deployed")</f>
        <v>0</v>
      </c>
      <c r="F177" t="s">
        <v>1123</v>
      </c>
      <c r="G177">
        <f>COUNTIF($R$78:$R$174,"Moved to Backlog")</f>
        <v>2</v>
      </c>
      <c r="L177"/>
      <c r="M177" s="115"/>
    </row>
    <row r="178" spans="1:24">
      <c r="C178" s="268" t="s">
        <v>1124</v>
      </c>
      <c r="D178" s="1">
        <f>COUNTIF($R$78:$R$174, "UAT Passed")</f>
        <v>54</v>
      </c>
      <c r="F178" s="419" t="s">
        <v>1125</v>
      </c>
      <c r="L178"/>
      <c r="M178" s="115"/>
    </row>
    <row r="179" spans="1:24">
      <c r="A179" s="416"/>
      <c r="C179" s="1"/>
      <c r="D179" s="1"/>
      <c r="E179" s="348"/>
      <c r="F179" s="419" t="s">
        <v>1126</v>
      </c>
      <c r="G179" s="422"/>
      <c r="H179" s="371"/>
      <c r="I179" s="416"/>
      <c r="J179" s="422"/>
      <c r="L179"/>
      <c r="M179" s="115"/>
      <c r="Q179">
        <f>SUM(Q149:Q178)</f>
        <v>23</v>
      </c>
      <c r="V179" t="e">
        <f>SUM(V178,V173,V152,#REF!,#REF!,#REF!,#REF!)</f>
        <v>#REF!</v>
      </c>
    </row>
    <row r="180" spans="1:24">
      <c r="A180" s="365" t="s">
        <v>1127</v>
      </c>
      <c r="B180" s="367"/>
      <c r="C180" s="255"/>
      <c r="D180" s="255"/>
      <c r="E180" s="367"/>
      <c r="F180" s="375"/>
      <c r="G180" s="253"/>
      <c r="H180" s="384"/>
      <c r="I180" s="384"/>
      <c r="J180" s="389"/>
      <c r="K180" s="390"/>
      <c r="L180" s="392"/>
      <c r="M180" s="390"/>
      <c r="N180" s="392"/>
      <c r="O180" s="394"/>
      <c r="P180" s="394"/>
      <c r="Q180" s="398"/>
      <c r="R180" s="394"/>
      <c r="S180" s="392"/>
      <c r="T180" s="307"/>
      <c r="U180" s="239"/>
      <c r="V180" s="187"/>
      <c r="W180" s="187"/>
      <c r="X180" s="187"/>
    </row>
    <row r="181" spans="1:24">
      <c r="C181" s="1"/>
      <c r="D181" s="1"/>
      <c r="L181"/>
      <c r="M181" s="115"/>
    </row>
    <row r="182" spans="1:24">
      <c r="A182" s="16" t="s">
        <v>114</v>
      </c>
      <c r="B182" t="s">
        <v>1128</v>
      </c>
      <c r="C182" s="1" t="s">
        <v>1129</v>
      </c>
      <c r="D182" s="1"/>
      <c r="L182"/>
      <c r="M182" s="115"/>
    </row>
    <row r="183" spans="1:24">
      <c r="A183" s="364" t="s">
        <v>1130</v>
      </c>
      <c r="C183" s="308">
        <v>9</v>
      </c>
      <c r="D183" s="309" t="s">
        <v>1131</v>
      </c>
      <c r="L183"/>
      <c r="M183" s="115"/>
      <c r="X183">
        <v>0</v>
      </c>
    </row>
    <row r="184" spans="1:24">
      <c r="C184" s="268" t="s">
        <v>1072</v>
      </c>
      <c r="D184" s="87" t="s">
        <v>1132</v>
      </c>
      <c r="E184" s="194" t="s">
        <v>1133</v>
      </c>
      <c r="L184"/>
      <c r="M184" s="115"/>
      <c r="X184">
        <v>0</v>
      </c>
    </row>
    <row r="185" spans="1:24">
      <c r="C185" s="41" t="s">
        <v>1134</v>
      </c>
      <c r="D185" s="1"/>
      <c r="L185"/>
      <c r="M185" s="115"/>
      <c r="V185">
        <f>SUM(U182:U185)</f>
        <v>0</v>
      </c>
      <c r="X185">
        <v>0</v>
      </c>
    </row>
    <row r="186" spans="1:24">
      <c r="C186" s="344" t="s">
        <v>874</v>
      </c>
      <c r="D186" s="33">
        <v>3</v>
      </c>
      <c r="E186">
        <v>17</v>
      </c>
      <c r="L186"/>
      <c r="M186" s="115"/>
      <c r="X186">
        <v>0</v>
      </c>
    </row>
    <row r="187" spans="1:24">
      <c r="C187" s="1" t="s">
        <v>882</v>
      </c>
      <c r="D187" s="418">
        <v>2</v>
      </c>
      <c r="E187">
        <v>6</v>
      </c>
      <c r="L187"/>
      <c r="M187" s="115"/>
      <c r="X187">
        <v>0</v>
      </c>
    </row>
    <row r="188" spans="1:24">
      <c r="C188" s="351" t="s">
        <v>1029</v>
      </c>
      <c r="D188">
        <f>COUNTIF($R$78:$R$174, "Pre-UAT Passed")</f>
        <v>0</v>
      </c>
      <c r="L188"/>
      <c r="M188" s="115"/>
    </row>
    <row r="189" spans="1:24">
      <c r="C189" s="351" t="s">
        <v>1073</v>
      </c>
      <c r="D189">
        <f>COUNTIF($R$78:$R$174, "In Pre-UAT")</f>
        <v>1</v>
      </c>
      <c r="L189"/>
      <c r="M189" s="115"/>
    </row>
    <row r="190" spans="1:24">
      <c r="C190" s="268" t="s">
        <v>1135</v>
      </c>
      <c r="D190" s="1">
        <f>COUNTIF($R$78:$R$174, "Critical Issue/Bug-Pre UAT")</f>
        <v>0</v>
      </c>
      <c r="E190" s="1"/>
      <c r="L190"/>
      <c r="M190" s="115"/>
    </row>
    <row r="191" spans="1:24">
      <c r="C191" s="267" t="s">
        <v>1136</v>
      </c>
      <c r="D191" s="1">
        <f>COUNTIF($R$78:$R$174, "In QA")</f>
        <v>0</v>
      </c>
      <c r="E191" s="1"/>
      <c r="L191"/>
      <c r="M191" s="115"/>
    </row>
    <row r="192" spans="1:24">
      <c r="C192" s="164" t="s">
        <v>1120</v>
      </c>
      <c r="D192" s="41">
        <f>SUM(D182:D191)</f>
        <v>6</v>
      </c>
      <c r="E192" s="1"/>
      <c r="L192"/>
      <c r="M192" s="115"/>
    </row>
    <row r="193" spans="1:17">
      <c r="C193" s="41" t="s">
        <v>1120</v>
      </c>
      <c r="D193" s="93">
        <f>SUM(D191:D192)</f>
        <v>6</v>
      </c>
      <c r="E193" s="41">
        <f>SUM(E191:E192)</f>
        <v>0</v>
      </c>
      <c r="L193"/>
      <c r="M193" s="115"/>
    </row>
    <row r="194" spans="1:17">
      <c r="L194"/>
      <c r="M194" s="115"/>
    </row>
    <row r="195" spans="1:17">
      <c r="L195"/>
      <c r="M195" s="115"/>
    </row>
    <row r="196" spans="1:17">
      <c r="L196"/>
      <c r="M196" s="115"/>
    </row>
    <row r="197" spans="1:17">
      <c r="L197"/>
      <c r="M197" s="115"/>
    </row>
    <row r="198" spans="1:17" ht="15" thickBot="1">
      <c r="A198" s="346" t="s">
        <v>27</v>
      </c>
      <c r="B198" s="347" t="s">
        <v>622</v>
      </c>
      <c r="C198" s="347" t="s">
        <v>167</v>
      </c>
      <c r="D198" s="347" t="s">
        <v>30</v>
      </c>
      <c r="E198" s="345" t="s">
        <v>1137</v>
      </c>
      <c r="F198" s="346" t="s">
        <v>32</v>
      </c>
      <c r="G198" s="345" t="s">
        <v>33</v>
      </c>
      <c r="H198" t="s">
        <v>1138</v>
      </c>
      <c r="L198"/>
      <c r="M198" s="115"/>
    </row>
    <row r="199" spans="1:17">
      <c r="A199" s="16" t="s">
        <v>1139</v>
      </c>
      <c r="B199" s="16"/>
      <c r="C199" s="16"/>
      <c r="D199" s="16"/>
      <c r="E199" s="16"/>
      <c r="F199" s="16"/>
      <c r="G199" s="16"/>
      <c r="H199" s="16"/>
      <c r="I199" s="16"/>
      <c r="J199" s="16"/>
      <c r="L199"/>
      <c r="M199" s="115"/>
    </row>
    <row r="200" spans="1:17" ht="11.45" customHeight="1">
      <c r="A200" s="7" t="s">
        <v>27</v>
      </c>
      <c r="B200" s="7" t="s">
        <v>423</v>
      </c>
      <c r="C200" s="7" t="s">
        <v>167</v>
      </c>
      <c r="D200" s="7" t="s">
        <v>249</v>
      </c>
      <c r="E200" s="7"/>
      <c r="F200" s="7" t="s">
        <v>250</v>
      </c>
      <c r="G200" s="460" t="s">
        <v>1140</v>
      </c>
      <c r="I200" s="7" t="s">
        <v>32</v>
      </c>
      <c r="J200" s="7" t="s">
        <v>424</v>
      </c>
      <c r="K200" s="16">
        <v>1</v>
      </c>
      <c r="L200" s="16"/>
      <c r="O200" s="115"/>
      <c r="Q200" s="16">
        <v>1</v>
      </c>
    </row>
    <row r="201" spans="1:17" ht="11.45" customHeight="1">
      <c r="A201" s="7" t="s">
        <v>27</v>
      </c>
      <c r="B201" s="7" t="s">
        <v>425</v>
      </c>
      <c r="C201" s="7" t="s">
        <v>167</v>
      </c>
      <c r="D201" s="7" t="s">
        <v>249</v>
      </c>
      <c r="E201" s="7"/>
      <c r="F201" s="7" t="s">
        <v>334</v>
      </c>
      <c r="G201" s="460" t="s">
        <v>1141</v>
      </c>
      <c r="I201" s="7" t="s">
        <v>32</v>
      </c>
      <c r="J201" s="7" t="s">
        <v>1142</v>
      </c>
      <c r="K201" s="16">
        <v>1</v>
      </c>
      <c r="L201" s="16"/>
      <c r="O201" s="115"/>
      <c r="Q201" s="16">
        <v>1</v>
      </c>
    </row>
    <row r="202" spans="1:17" ht="11.45" customHeight="1">
      <c r="A202" s="7" t="s">
        <v>27</v>
      </c>
      <c r="B202" s="7" t="s">
        <v>426</v>
      </c>
      <c r="C202" s="7" t="s">
        <v>167</v>
      </c>
      <c r="D202" s="7" t="s">
        <v>161</v>
      </c>
      <c r="E202" s="7"/>
      <c r="F202" s="7" t="s">
        <v>286</v>
      </c>
      <c r="I202" s="7" t="s">
        <v>32</v>
      </c>
      <c r="J202" s="7" t="s">
        <v>424</v>
      </c>
      <c r="K202" s="16">
        <v>1</v>
      </c>
      <c r="L202" s="16"/>
      <c r="O202" s="115"/>
      <c r="Q202" s="16">
        <v>1</v>
      </c>
    </row>
    <row r="203" spans="1:17" ht="11.45" customHeight="1">
      <c r="A203" s="7" t="s">
        <v>27</v>
      </c>
      <c r="B203" s="124" t="s">
        <v>427</v>
      </c>
      <c r="C203" s="124" t="s">
        <v>167</v>
      </c>
      <c r="D203" s="124" t="s">
        <v>161</v>
      </c>
      <c r="E203" s="124"/>
      <c r="F203" s="124" t="s">
        <v>288</v>
      </c>
      <c r="I203" s="7" t="s">
        <v>32</v>
      </c>
      <c r="J203" s="7" t="s">
        <v>424</v>
      </c>
      <c r="K203" s="16">
        <v>1</v>
      </c>
      <c r="L203" s="16"/>
      <c r="O203" s="115"/>
      <c r="Q203" s="16">
        <v>1</v>
      </c>
    </row>
    <row r="204" spans="1:17" ht="11.45" customHeight="1">
      <c r="A204" s="7" t="s">
        <v>27</v>
      </c>
      <c r="B204" s="7" t="s">
        <v>428</v>
      </c>
      <c r="C204" s="7" t="s">
        <v>167</v>
      </c>
      <c r="D204" s="7" t="s">
        <v>161</v>
      </c>
      <c r="E204" s="7"/>
      <c r="F204" s="7" t="s">
        <v>290</v>
      </c>
      <c r="I204" s="7" t="s">
        <v>32</v>
      </c>
      <c r="J204" s="7" t="s">
        <v>424</v>
      </c>
      <c r="K204" s="16">
        <v>1</v>
      </c>
      <c r="L204" s="16"/>
      <c r="O204" s="115"/>
      <c r="Q204" s="16">
        <v>1</v>
      </c>
    </row>
    <row r="205" spans="1:17" ht="11.45" customHeight="1">
      <c r="A205" s="7" t="s">
        <v>27</v>
      </c>
      <c r="B205" s="7" t="s">
        <v>429</v>
      </c>
      <c r="C205" s="7" t="s">
        <v>167</v>
      </c>
      <c r="D205" s="7" t="s">
        <v>161</v>
      </c>
      <c r="E205" s="7"/>
      <c r="F205" s="7" t="s">
        <v>292</v>
      </c>
      <c r="I205" s="7" t="s">
        <v>32</v>
      </c>
      <c r="J205" s="7" t="s">
        <v>424</v>
      </c>
      <c r="K205" s="16">
        <v>1</v>
      </c>
      <c r="L205" s="16"/>
      <c r="O205" s="115"/>
      <c r="Q205" s="16">
        <v>1</v>
      </c>
    </row>
    <row r="206" spans="1:17" ht="11.45" customHeight="1">
      <c r="A206" s="7" t="s">
        <v>27</v>
      </c>
      <c r="B206" s="7" t="s">
        <v>430</v>
      </c>
      <c r="C206" s="7" t="s">
        <v>167</v>
      </c>
      <c r="D206" s="7" t="s">
        <v>161</v>
      </c>
      <c r="E206" s="7"/>
      <c r="F206" s="7" t="s">
        <v>294</v>
      </c>
      <c r="I206" s="7" t="s">
        <v>32</v>
      </c>
      <c r="J206" s="7" t="s">
        <v>424</v>
      </c>
      <c r="K206" s="16">
        <v>1</v>
      </c>
      <c r="L206" s="16"/>
      <c r="O206" s="115"/>
      <c r="Q206" s="16">
        <v>1</v>
      </c>
    </row>
    <row r="207" spans="1:17" ht="11.45" customHeight="1">
      <c r="A207" s="7" t="s">
        <v>27</v>
      </c>
      <c r="B207" s="7" t="s">
        <v>431</v>
      </c>
      <c r="C207" s="7" t="s">
        <v>167</v>
      </c>
      <c r="D207" s="7" t="s">
        <v>161</v>
      </c>
      <c r="E207" s="7"/>
      <c r="F207" s="7" t="s">
        <v>298</v>
      </c>
      <c r="I207" s="7" t="s">
        <v>32</v>
      </c>
      <c r="J207" s="7" t="s">
        <v>424</v>
      </c>
      <c r="K207" s="16">
        <v>1</v>
      </c>
      <c r="L207" s="16"/>
      <c r="O207" s="115"/>
      <c r="Q207" s="16">
        <v>1</v>
      </c>
    </row>
    <row r="208" spans="1:17" ht="11.45" customHeight="1">
      <c r="A208" s="7" t="s">
        <v>27</v>
      </c>
      <c r="B208" s="7" t="s">
        <v>432</v>
      </c>
      <c r="C208" s="7" t="s">
        <v>167</v>
      </c>
      <c r="D208" s="7" t="s">
        <v>161</v>
      </c>
      <c r="E208" s="7"/>
      <c r="F208" s="7" t="s">
        <v>278</v>
      </c>
      <c r="G208" s="460" t="s">
        <v>1143</v>
      </c>
      <c r="I208" s="7" t="s">
        <v>32</v>
      </c>
      <c r="J208" s="7" t="s">
        <v>424</v>
      </c>
      <c r="K208" s="16">
        <v>1</v>
      </c>
      <c r="L208" s="16"/>
      <c r="O208" s="115"/>
      <c r="Q208" s="16">
        <v>1</v>
      </c>
    </row>
    <row r="209" spans="1:19" ht="11.45" customHeight="1">
      <c r="A209" s="7" t="s">
        <v>27</v>
      </c>
      <c r="B209" s="7" t="s">
        <v>608</v>
      </c>
      <c r="C209" s="7" t="s">
        <v>167</v>
      </c>
      <c r="D209" s="7" t="s">
        <v>161</v>
      </c>
      <c r="E209" s="7"/>
      <c r="F209" s="7" t="s">
        <v>374</v>
      </c>
      <c r="I209" s="7" t="s">
        <v>40</v>
      </c>
      <c r="J209" s="7" t="s">
        <v>424</v>
      </c>
      <c r="K209" s="16">
        <v>1</v>
      </c>
      <c r="L209"/>
      <c r="N209" s="115"/>
      <c r="Q209" s="16">
        <v>1</v>
      </c>
    </row>
    <row r="210" spans="1:19" ht="11.45" customHeight="1">
      <c r="A210" s="7" t="s">
        <v>27</v>
      </c>
      <c r="B210" s="7" t="s">
        <v>609</v>
      </c>
      <c r="C210" s="7" t="s">
        <v>167</v>
      </c>
      <c r="D210" s="7" t="s">
        <v>161</v>
      </c>
      <c r="E210" s="7"/>
      <c r="F210" s="7" t="s">
        <v>52</v>
      </c>
      <c r="G210" s="460" t="s">
        <v>1143</v>
      </c>
      <c r="I210" s="7" t="s">
        <v>40</v>
      </c>
      <c r="J210" s="7" t="s">
        <v>424</v>
      </c>
      <c r="K210" s="16">
        <v>1</v>
      </c>
      <c r="L210"/>
      <c r="N210" s="115"/>
      <c r="Q210" s="16">
        <v>1</v>
      </c>
    </row>
    <row r="211" spans="1:19" ht="11.45" customHeight="1">
      <c r="A211" s="7" t="s">
        <v>27</v>
      </c>
      <c r="B211" s="7" t="s">
        <v>610</v>
      </c>
      <c r="C211" s="7" t="s">
        <v>167</v>
      </c>
      <c r="D211" s="7" t="s">
        <v>161</v>
      </c>
      <c r="E211" s="7"/>
      <c r="F211" s="7" t="s">
        <v>236</v>
      </c>
      <c r="G211" s="460" t="s">
        <v>1143</v>
      </c>
      <c r="I211" s="7" t="s">
        <v>40</v>
      </c>
      <c r="J211" s="7" t="s">
        <v>424</v>
      </c>
      <c r="K211" s="16">
        <v>1</v>
      </c>
      <c r="L211"/>
      <c r="N211" s="115"/>
      <c r="Q211" s="16">
        <v>1</v>
      </c>
    </row>
    <row r="212" spans="1:19" ht="11.45" customHeight="1">
      <c r="A212" s="7" t="s">
        <v>27</v>
      </c>
      <c r="B212" s="7" t="s">
        <v>1144</v>
      </c>
      <c r="C212" s="7" t="s">
        <v>167</v>
      </c>
      <c r="D212" s="7" t="s">
        <v>161</v>
      </c>
      <c r="E212" s="7"/>
      <c r="F212" s="7" t="s">
        <v>247</v>
      </c>
      <c r="I212" s="7" t="s">
        <v>40</v>
      </c>
      <c r="J212" s="7" t="s">
        <v>424</v>
      </c>
      <c r="K212" s="16">
        <v>1</v>
      </c>
      <c r="L212" s="16"/>
      <c r="M212" s="16"/>
      <c r="N212" s="16"/>
      <c r="O212" s="16"/>
      <c r="P212" s="16"/>
      <c r="Q212" s="16">
        <v>1</v>
      </c>
    </row>
    <row r="213" spans="1:19" ht="11.45" customHeight="1">
      <c r="A213" s="7" t="s">
        <v>27</v>
      </c>
      <c r="B213" s="7" t="s">
        <v>1145</v>
      </c>
      <c r="C213" s="7" t="s">
        <v>167</v>
      </c>
      <c r="D213" s="7" t="s">
        <v>161</v>
      </c>
      <c r="E213" s="7"/>
      <c r="F213" s="7" t="s">
        <v>310</v>
      </c>
      <c r="I213" s="7" t="s">
        <v>40</v>
      </c>
      <c r="J213" s="7" t="s">
        <v>424</v>
      </c>
      <c r="K213" s="16">
        <v>1</v>
      </c>
      <c r="L213" s="16"/>
      <c r="M213" s="16"/>
      <c r="N213" s="16"/>
      <c r="O213" s="16"/>
      <c r="P213" s="16"/>
      <c r="Q213" s="16">
        <v>1</v>
      </c>
    </row>
    <row r="214" spans="1:19" ht="11.45" customHeight="1">
      <c r="A214" s="7" t="s">
        <v>27</v>
      </c>
      <c r="B214" s="7" t="s">
        <v>623</v>
      </c>
      <c r="C214" s="7" t="s">
        <v>167</v>
      </c>
      <c r="D214" s="7" t="s">
        <v>161</v>
      </c>
      <c r="E214" s="7"/>
      <c r="F214" s="7" t="s">
        <v>231</v>
      </c>
      <c r="I214" s="7" t="s">
        <v>40</v>
      </c>
      <c r="J214" s="7" t="s">
        <v>424</v>
      </c>
      <c r="K214" s="16">
        <v>1</v>
      </c>
      <c r="L214" s="16"/>
      <c r="M214" s="16"/>
      <c r="N214" s="16"/>
      <c r="O214" s="16"/>
      <c r="P214" s="16"/>
      <c r="Q214" s="16">
        <v>0</v>
      </c>
    </row>
    <row r="215" spans="1:19" s="156" customFormat="1" ht="11.45" customHeight="1">
      <c r="A215" s="410" t="s">
        <v>27</v>
      </c>
      <c r="B215" s="410" t="s">
        <v>1146</v>
      </c>
      <c r="C215" s="410" t="s">
        <v>167</v>
      </c>
      <c r="D215" s="410" t="s">
        <v>161</v>
      </c>
      <c r="E215" s="410"/>
      <c r="F215" s="410" t="s">
        <v>319</v>
      </c>
      <c r="G215" s="231"/>
      <c r="H215" s="231"/>
      <c r="I215" s="410" t="s">
        <v>40</v>
      </c>
      <c r="J215" s="410" t="s">
        <v>424</v>
      </c>
      <c r="K215" s="16">
        <v>0</v>
      </c>
      <c r="L215" s="454"/>
      <c r="M215" s="454"/>
      <c r="N215" s="454"/>
      <c r="O215" s="454"/>
      <c r="P215" s="454"/>
      <c r="Q215" s="454">
        <v>0</v>
      </c>
      <c r="S215" s="156" t="s">
        <v>1147</v>
      </c>
    </row>
    <row r="216" spans="1:19" s="156" customFormat="1" ht="11.45" customHeight="1">
      <c r="A216" s="410" t="s">
        <v>27</v>
      </c>
      <c r="B216" s="410" t="s">
        <v>607</v>
      </c>
      <c r="C216" s="410" t="s">
        <v>167</v>
      </c>
      <c r="D216" s="410" t="s">
        <v>161</v>
      </c>
      <c r="E216" s="410"/>
      <c r="F216" s="410" t="s">
        <v>162</v>
      </c>
      <c r="G216" s="231"/>
      <c r="H216" s="231"/>
      <c r="I216" s="410" t="s">
        <v>40</v>
      </c>
      <c r="J216" s="410" t="s">
        <v>424</v>
      </c>
      <c r="K216" s="16">
        <v>0</v>
      </c>
      <c r="L216" s="454"/>
      <c r="M216" s="454"/>
      <c r="N216" s="454"/>
      <c r="O216" s="454"/>
      <c r="P216" s="454"/>
      <c r="Q216" s="454">
        <v>0</v>
      </c>
      <c r="S216" s="156" t="s">
        <v>1147</v>
      </c>
    </row>
    <row r="217" spans="1:19" s="156" customFormat="1" ht="11.45" customHeight="1">
      <c r="A217" s="410" t="s">
        <v>27</v>
      </c>
      <c r="B217" s="410" t="s">
        <v>612</v>
      </c>
      <c r="C217" s="410" t="s">
        <v>167</v>
      </c>
      <c r="D217" s="410" t="s">
        <v>161</v>
      </c>
      <c r="E217" s="410"/>
      <c r="F217" s="410" t="s">
        <v>316</v>
      </c>
      <c r="G217" s="231"/>
      <c r="H217" s="231"/>
      <c r="I217" s="410" t="s">
        <v>32</v>
      </c>
      <c r="J217" s="410" t="s">
        <v>424</v>
      </c>
      <c r="K217" s="16">
        <v>0</v>
      </c>
      <c r="L217" s="454"/>
      <c r="M217" s="454"/>
      <c r="N217" s="454"/>
      <c r="O217" s="454"/>
      <c r="P217" s="454"/>
      <c r="Q217" s="454">
        <v>1</v>
      </c>
    </row>
    <row r="218" spans="1:19" ht="11.45" customHeight="1">
      <c r="A218" s="7" t="s">
        <v>27</v>
      </c>
      <c r="B218" s="7" t="s">
        <v>613</v>
      </c>
      <c r="C218" s="7" t="s">
        <v>167</v>
      </c>
      <c r="D218" s="7" t="s">
        <v>161</v>
      </c>
      <c r="E218" s="7"/>
      <c r="F218" s="7" t="s">
        <v>280</v>
      </c>
      <c r="I218" s="7" t="s">
        <v>32</v>
      </c>
      <c r="J218" s="7" t="s">
        <v>424</v>
      </c>
      <c r="K218" s="16">
        <v>1</v>
      </c>
      <c r="L218" s="16"/>
      <c r="M218" s="16"/>
      <c r="N218" s="16"/>
      <c r="O218" s="16"/>
      <c r="P218" s="16"/>
      <c r="Q218" s="16">
        <v>1</v>
      </c>
    </row>
    <row r="219" spans="1:19" ht="11.45" customHeight="1">
      <c r="A219" s="7" t="s">
        <v>27</v>
      </c>
      <c r="B219" s="7" t="s">
        <v>614</v>
      </c>
      <c r="C219" s="7" t="s">
        <v>167</v>
      </c>
      <c r="D219" s="7" t="s">
        <v>161</v>
      </c>
      <c r="E219" s="7"/>
      <c r="F219" s="7" t="s">
        <v>233</v>
      </c>
      <c r="I219" s="7" t="s">
        <v>32</v>
      </c>
      <c r="J219" s="7" t="s">
        <v>424</v>
      </c>
      <c r="K219" s="16">
        <v>1</v>
      </c>
      <c r="L219"/>
      <c r="N219" s="115"/>
      <c r="Q219" s="16">
        <v>1</v>
      </c>
    </row>
    <row r="220" spans="1:19" ht="11.45" customHeight="1">
      <c r="A220" s="7" t="s">
        <v>27</v>
      </c>
      <c r="B220" s="7" t="s">
        <v>616</v>
      </c>
      <c r="C220" s="7" t="s">
        <v>167</v>
      </c>
      <c r="D220" s="7" t="s">
        <v>161</v>
      </c>
      <c r="E220" s="7"/>
      <c r="F220" s="7" t="s">
        <v>403</v>
      </c>
      <c r="I220" s="7" t="s">
        <v>32</v>
      </c>
      <c r="J220" s="7" t="s">
        <v>1142</v>
      </c>
      <c r="K220" s="16">
        <v>1</v>
      </c>
      <c r="L220"/>
      <c r="N220" s="115"/>
      <c r="Q220" s="16">
        <v>1</v>
      </c>
    </row>
    <row r="221" spans="1:19" ht="11.45" customHeight="1">
      <c r="A221" s="7" t="s">
        <v>27</v>
      </c>
      <c r="B221" s="7" t="s">
        <v>619</v>
      </c>
      <c r="C221" s="7" t="s">
        <v>167</v>
      </c>
      <c r="D221" s="7" t="s">
        <v>161</v>
      </c>
      <c r="E221" s="7"/>
      <c r="F221" s="7" t="s">
        <v>296</v>
      </c>
      <c r="I221" s="7" t="s">
        <v>32</v>
      </c>
      <c r="J221" s="7" t="s">
        <v>424</v>
      </c>
      <c r="K221" s="16">
        <v>1</v>
      </c>
      <c r="L221"/>
      <c r="N221" s="115"/>
      <c r="Q221" s="16">
        <v>1</v>
      </c>
    </row>
    <row r="222" spans="1:19" ht="11.45" customHeight="1">
      <c r="A222" s="7" t="s">
        <v>27</v>
      </c>
      <c r="B222" s="7" t="s">
        <v>620</v>
      </c>
      <c r="C222" s="7" t="s">
        <v>167</v>
      </c>
      <c r="D222" s="7" t="s">
        <v>161</v>
      </c>
      <c r="E222" s="7"/>
      <c r="F222" s="7" t="s">
        <v>241</v>
      </c>
      <c r="I222" s="7" t="s">
        <v>32</v>
      </c>
      <c r="J222" s="7" t="s">
        <v>424</v>
      </c>
      <c r="K222" s="16">
        <v>1</v>
      </c>
      <c r="L222"/>
      <c r="N222" s="115"/>
      <c r="Q222" s="16">
        <v>1</v>
      </c>
    </row>
    <row r="223" spans="1:19" ht="11.45" customHeight="1">
      <c r="A223" s="7" t="s">
        <v>27</v>
      </c>
      <c r="B223" s="7" t="s">
        <v>621</v>
      </c>
      <c r="C223" s="7" t="s">
        <v>167</v>
      </c>
      <c r="D223" s="7" t="s">
        <v>161</v>
      </c>
      <c r="E223" s="7"/>
      <c r="F223" s="7" t="s">
        <v>300</v>
      </c>
      <c r="I223" s="7" t="s">
        <v>32</v>
      </c>
      <c r="J223" s="7" t="s">
        <v>424</v>
      </c>
      <c r="K223" s="16">
        <v>1</v>
      </c>
      <c r="L223"/>
      <c r="N223" s="115"/>
      <c r="Q223" s="16">
        <v>1</v>
      </c>
    </row>
    <row r="224" spans="1:19" ht="11.45" customHeight="1">
      <c r="A224" s="7" t="s">
        <v>27</v>
      </c>
      <c r="B224" s="7" t="s">
        <v>611</v>
      </c>
      <c r="C224" s="7" t="s">
        <v>167</v>
      </c>
      <c r="D224" s="7" t="s">
        <v>161</v>
      </c>
      <c r="E224" s="7"/>
      <c r="F224" s="7" t="s">
        <v>243</v>
      </c>
      <c r="I224" s="7" t="s">
        <v>32</v>
      </c>
      <c r="J224" s="7" t="s">
        <v>424</v>
      </c>
      <c r="K224" s="16">
        <v>1</v>
      </c>
      <c r="L224"/>
      <c r="N224" s="115"/>
      <c r="Q224" s="16">
        <v>1</v>
      </c>
      <c r="S224" t="s">
        <v>1147</v>
      </c>
    </row>
    <row r="225" spans="1:29" s="156" customFormat="1" ht="11.45" customHeight="1">
      <c r="A225" s="410" t="s">
        <v>27</v>
      </c>
      <c r="B225" s="410" t="s">
        <v>615</v>
      </c>
      <c r="C225" s="410" t="s">
        <v>167</v>
      </c>
      <c r="D225" s="410" t="s">
        <v>161</v>
      </c>
      <c r="E225" s="410"/>
      <c r="F225" s="410" t="s">
        <v>400</v>
      </c>
      <c r="G225" s="231"/>
      <c r="H225" s="231"/>
      <c r="I225" s="410" t="s">
        <v>32</v>
      </c>
      <c r="J225" s="410" t="s">
        <v>424</v>
      </c>
      <c r="K225" s="16">
        <v>0</v>
      </c>
      <c r="L225" s="156">
        <f>SUM(K200:K225)</f>
        <v>22</v>
      </c>
      <c r="N225" s="455"/>
      <c r="Q225" s="454">
        <v>0</v>
      </c>
      <c r="S225" s="156" t="s">
        <v>1147</v>
      </c>
      <c r="V225" s="156">
        <f>SUM(Q200:Q225)</f>
        <v>22</v>
      </c>
    </row>
    <row r="226" spans="1:29" s="156" customFormat="1" ht="11.45" customHeight="1">
      <c r="A226" s="124"/>
      <c r="B226" s="124"/>
      <c r="C226" s="124"/>
      <c r="D226" s="124"/>
      <c r="E226" s="124"/>
      <c r="F226" s="124"/>
      <c r="I226" s="124"/>
      <c r="J226" s="144"/>
      <c r="K226" s="454"/>
      <c r="N226" s="455"/>
      <c r="Q226" s="454"/>
    </row>
    <row r="227" spans="1:29" s="156" customFormat="1" ht="13.5" customHeight="1">
      <c r="A227" s="462" t="s">
        <v>111</v>
      </c>
      <c r="B227" s="463" t="s">
        <v>350</v>
      </c>
      <c r="C227" s="464" t="s">
        <v>686</v>
      </c>
      <c r="D227" s="463" t="s">
        <v>101</v>
      </c>
      <c r="E227" s="463" t="s">
        <v>101</v>
      </c>
      <c r="F227" s="464" t="s">
        <v>351</v>
      </c>
      <c r="G227" s="465" t="s">
        <v>1090</v>
      </c>
      <c r="H227" s="466" t="s">
        <v>92</v>
      </c>
      <c r="I227" s="466" t="s">
        <v>32</v>
      </c>
      <c r="J227" s="467" t="s">
        <v>156</v>
      </c>
      <c r="K227" s="466">
        <v>2</v>
      </c>
      <c r="L227" s="463" t="s">
        <v>1039</v>
      </c>
      <c r="M227" s="466">
        <v>0.25</v>
      </c>
      <c r="N227" s="463" t="s">
        <v>1091</v>
      </c>
      <c r="O227" s="463" t="s">
        <v>685</v>
      </c>
      <c r="P227" s="463" t="s">
        <v>684</v>
      </c>
      <c r="Q227" s="468">
        <v>1</v>
      </c>
      <c r="R227" s="469" t="s">
        <v>1092</v>
      </c>
      <c r="S227" s="470" t="s">
        <v>1093</v>
      </c>
      <c r="T227" s="471" t="s">
        <v>1094</v>
      </c>
      <c r="U227" s="472">
        <v>0</v>
      </c>
      <c r="V227" s="472"/>
      <c r="W227" s="472"/>
      <c r="X227" s="472"/>
      <c r="Y227" s="472" t="s">
        <v>1148</v>
      </c>
      <c r="Z227" s="472"/>
      <c r="AA227" s="472"/>
      <c r="AB227" s="472"/>
      <c r="AC227" s="472"/>
    </row>
    <row r="228" spans="1:29" s="472" customFormat="1" ht="13.5" customHeight="1">
      <c r="A228" s="462" t="s">
        <v>111</v>
      </c>
      <c r="B228" s="463" t="s">
        <v>352</v>
      </c>
      <c r="C228" s="464" t="s">
        <v>686</v>
      </c>
      <c r="D228" s="463" t="s">
        <v>101</v>
      </c>
      <c r="E228" s="463" t="s">
        <v>101</v>
      </c>
      <c r="F228" s="464" t="s">
        <v>353</v>
      </c>
      <c r="G228" s="462" t="s">
        <v>1104</v>
      </c>
      <c r="H228" s="466" t="s">
        <v>92</v>
      </c>
      <c r="I228" s="466" t="s">
        <v>32</v>
      </c>
      <c r="J228" s="467" t="s">
        <v>156</v>
      </c>
      <c r="K228" s="466">
        <v>2</v>
      </c>
      <c r="L228" s="463" t="s">
        <v>1039</v>
      </c>
      <c r="M228" s="466">
        <v>0.25</v>
      </c>
      <c r="N228" s="463" t="s">
        <v>1091</v>
      </c>
      <c r="O228" s="463" t="s">
        <v>685</v>
      </c>
      <c r="P228" s="463" t="s">
        <v>684</v>
      </c>
      <c r="Q228" s="468">
        <v>1</v>
      </c>
      <c r="R228" s="469" t="s">
        <v>1092</v>
      </c>
      <c r="S228" s="470" t="s">
        <v>1093</v>
      </c>
      <c r="T228" s="471" t="s">
        <v>1094</v>
      </c>
      <c r="U228" s="472">
        <v>0</v>
      </c>
      <c r="Y228" s="472" t="s">
        <v>1148</v>
      </c>
    </row>
    <row r="229" spans="1:29" ht="11.45" customHeight="1">
      <c r="A229" s="131" t="s">
        <v>111</v>
      </c>
      <c r="B229" s="127" t="s">
        <v>355</v>
      </c>
      <c r="C229" s="128" t="s">
        <v>686</v>
      </c>
      <c r="D229" s="127" t="s">
        <v>101</v>
      </c>
      <c r="E229" s="127" t="s">
        <v>101</v>
      </c>
      <c r="F229" s="128" t="s">
        <v>356</v>
      </c>
      <c r="G229" s="131" t="s">
        <v>462</v>
      </c>
      <c r="H229" s="129" t="s">
        <v>92</v>
      </c>
      <c r="I229" s="129" t="s">
        <v>32</v>
      </c>
      <c r="J229" s="127" t="s">
        <v>156</v>
      </c>
      <c r="K229" s="129">
        <v>2</v>
      </c>
      <c r="L229" s="127" t="s">
        <v>1039</v>
      </c>
      <c r="M229" s="129">
        <v>0.25</v>
      </c>
      <c r="N229" s="127" t="s">
        <v>1091</v>
      </c>
      <c r="O229" s="127" t="s">
        <v>685</v>
      </c>
      <c r="P229" s="127" t="s">
        <v>684</v>
      </c>
      <c r="Q229" s="143">
        <v>1</v>
      </c>
      <c r="R229" s="179" t="s">
        <v>1092</v>
      </c>
      <c r="S229" s="130" t="s">
        <v>1093</v>
      </c>
      <c r="T229" s="301" t="s">
        <v>1094</v>
      </c>
      <c r="U229">
        <v>1</v>
      </c>
    </row>
    <row r="230" spans="1:29" ht="11.45" customHeight="1">
      <c r="A230" s="131" t="s">
        <v>111</v>
      </c>
      <c r="B230" s="127" t="s">
        <v>354</v>
      </c>
      <c r="C230" s="128" t="s">
        <v>686</v>
      </c>
      <c r="D230" s="127" t="s">
        <v>101</v>
      </c>
      <c r="E230" s="127" t="s">
        <v>101</v>
      </c>
      <c r="F230" s="128" t="s">
        <v>102</v>
      </c>
      <c r="G230" s="131" t="s">
        <v>464</v>
      </c>
      <c r="H230" s="129" t="s">
        <v>92</v>
      </c>
      <c r="I230" s="129" t="s">
        <v>32</v>
      </c>
      <c r="J230" s="127" t="s">
        <v>156</v>
      </c>
      <c r="K230" s="129">
        <v>2</v>
      </c>
      <c r="L230" s="127" t="s">
        <v>1039</v>
      </c>
      <c r="M230" s="129">
        <v>0.25</v>
      </c>
      <c r="N230" s="127" t="s">
        <v>1091</v>
      </c>
      <c r="O230" s="127" t="s">
        <v>685</v>
      </c>
      <c r="P230" s="127" t="s">
        <v>684</v>
      </c>
      <c r="Q230" s="143">
        <v>1</v>
      </c>
      <c r="R230" s="179" t="s">
        <v>1092</v>
      </c>
      <c r="S230" s="402" t="s">
        <v>1093</v>
      </c>
      <c r="T230" s="301" t="s">
        <v>1094</v>
      </c>
      <c r="U230">
        <v>1</v>
      </c>
      <c r="X230">
        <v>0</v>
      </c>
    </row>
    <row r="231" spans="1:29" ht="11.45" customHeight="1">
      <c r="A231" s="131" t="s">
        <v>111</v>
      </c>
      <c r="B231" s="127" t="s">
        <v>357</v>
      </c>
      <c r="C231" s="128" t="s">
        <v>686</v>
      </c>
      <c r="D231" s="127" t="s">
        <v>101</v>
      </c>
      <c r="E231" s="127" t="s">
        <v>101</v>
      </c>
      <c r="F231" s="128" t="s">
        <v>104</v>
      </c>
      <c r="G231" s="131" t="s">
        <v>472</v>
      </c>
      <c r="H231" s="129" t="s">
        <v>92</v>
      </c>
      <c r="I231" s="129" t="s">
        <v>32</v>
      </c>
      <c r="J231" s="127" t="s">
        <v>156</v>
      </c>
      <c r="K231" s="129">
        <v>2</v>
      </c>
      <c r="L231" s="127" t="s">
        <v>1039</v>
      </c>
      <c r="M231" s="129">
        <v>0.25</v>
      </c>
      <c r="N231" s="127" t="s">
        <v>1091</v>
      </c>
      <c r="O231" s="127" t="s">
        <v>685</v>
      </c>
      <c r="P231" s="127" t="s">
        <v>684</v>
      </c>
      <c r="Q231" s="143">
        <v>1</v>
      </c>
      <c r="R231" s="179" t="s">
        <v>1092</v>
      </c>
      <c r="S231" s="130" t="s">
        <v>1093</v>
      </c>
      <c r="T231" s="301" t="s">
        <v>1094</v>
      </c>
      <c r="U231">
        <v>1</v>
      </c>
      <c r="X231">
        <v>0</v>
      </c>
    </row>
    <row r="232" spans="1:29" ht="11.45" customHeight="1">
      <c r="A232" s="131" t="s">
        <v>111</v>
      </c>
      <c r="B232" s="127" t="s">
        <v>358</v>
      </c>
      <c r="C232" s="128" t="s">
        <v>686</v>
      </c>
      <c r="D232" s="127" t="s">
        <v>101</v>
      </c>
      <c r="E232" s="127" t="s">
        <v>101</v>
      </c>
      <c r="F232" s="128" t="s">
        <v>109</v>
      </c>
      <c r="G232" s="131" t="s">
        <v>468</v>
      </c>
      <c r="H232" s="129" t="s">
        <v>92</v>
      </c>
      <c r="I232" s="129" t="s">
        <v>32</v>
      </c>
      <c r="J232" s="127" t="s">
        <v>156</v>
      </c>
      <c r="K232" s="129">
        <v>2</v>
      </c>
      <c r="L232" s="127" t="s">
        <v>1039</v>
      </c>
      <c r="M232" s="129">
        <v>0.25</v>
      </c>
      <c r="N232" s="127" t="s">
        <v>1091</v>
      </c>
      <c r="O232" s="127" t="s">
        <v>685</v>
      </c>
      <c r="P232" s="127" t="s">
        <v>684</v>
      </c>
      <c r="Q232" s="143">
        <v>1</v>
      </c>
      <c r="R232" s="179" t="s">
        <v>1092</v>
      </c>
      <c r="S232" s="130" t="s">
        <v>1093</v>
      </c>
      <c r="T232" s="301" t="s">
        <v>1094</v>
      </c>
      <c r="U232">
        <v>1</v>
      </c>
      <c r="X232">
        <v>0</v>
      </c>
    </row>
    <row r="233" spans="1:29" ht="11.45" customHeight="1">
      <c r="A233" s="131" t="s">
        <v>111</v>
      </c>
      <c r="B233" s="127" t="s">
        <v>359</v>
      </c>
      <c r="C233" s="128" t="s">
        <v>686</v>
      </c>
      <c r="D233" s="127" t="s">
        <v>101</v>
      </c>
      <c r="E233" s="127" t="s">
        <v>101</v>
      </c>
      <c r="F233" s="128" t="s">
        <v>338</v>
      </c>
      <c r="G233" s="131" t="s">
        <v>470</v>
      </c>
      <c r="H233" s="129" t="s">
        <v>92</v>
      </c>
      <c r="I233" s="129" t="s">
        <v>32</v>
      </c>
      <c r="J233" s="127" t="s">
        <v>156</v>
      </c>
      <c r="K233" s="129">
        <v>2</v>
      </c>
      <c r="L233" s="127" t="s">
        <v>1039</v>
      </c>
      <c r="M233" s="129">
        <v>0.25</v>
      </c>
      <c r="N233" s="127" t="s">
        <v>1091</v>
      </c>
      <c r="O233" s="127" t="s">
        <v>685</v>
      </c>
      <c r="P233" s="127" t="s">
        <v>684</v>
      </c>
      <c r="Q233" s="143">
        <v>1</v>
      </c>
      <c r="R233" s="179" t="s">
        <v>1092</v>
      </c>
      <c r="S233" s="130" t="s">
        <v>1093</v>
      </c>
      <c r="T233" s="301" t="s">
        <v>1094</v>
      </c>
      <c r="U233">
        <v>1</v>
      </c>
      <c r="V233" s="16" t="s">
        <v>673</v>
      </c>
      <c r="X233">
        <v>0</v>
      </c>
    </row>
    <row r="234" spans="1:29" ht="11.45" customHeight="1">
      <c r="A234" s="131" t="s">
        <v>111</v>
      </c>
      <c r="B234" s="127" t="s">
        <v>360</v>
      </c>
      <c r="C234" s="128" t="s">
        <v>686</v>
      </c>
      <c r="D234" s="127" t="s">
        <v>101</v>
      </c>
      <c r="E234" s="127" t="s">
        <v>101</v>
      </c>
      <c r="F234" s="128" t="s">
        <v>361</v>
      </c>
      <c r="G234" s="131" t="s">
        <v>1105</v>
      </c>
      <c r="H234" s="129" t="s">
        <v>92</v>
      </c>
      <c r="I234" s="129" t="s">
        <v>32</v>
      </c>
      <c r="J234" s="127" t="s">
        <v>156</v>
      </c>
      <c r="K234" s="129">
        <v>2</v>
      </c>
      <c r="L234" s="127" t="s">
        <v>1039</v>
      </c>
      <c r="M234" s="129">
        <v>0.25</v>
      </c>
      <c r="N234" s="127" t="s">
        <v>1091</v>
      </c>
      <c r="O234" s="127" t="s">
        <v>685</v>
      </c>
      <c r="P234" s="127" t="s">
        <v>684</v>
      </c>
      <c r="Q234" s="143">
        <v>1</v>
      </c>
      <c r="R234" s="179" t="s">
        <v>1092</v>
      </c>
      <c r="S234" s="130" t="s">
        <v>1093</v>
      </c>
      <c r="T234" s="301" t="s">
        <v>1094</v>
      </c>
      <c r="U234">
        <v>1</v>
      </c>
    </row>
    <row r="235" spans="1:29" ht="13.5" customHeight="1">
      <c r="A235" s="131" t="s">
        <v>111</v>
      </c>
      <c r="B235" s="127" t="s">
        <v>362</v>
      </c>
      <c r="C235" s="128" t="s">
        <v>686</v>
      </c>
      <c r="D235" s="127" t="s">
        <v>94</v>
      </c>
      <c r="E235" s="127" t="s">
        <v>94</v>
      </c>
      <c r="F235" s="128" t="s">
        <v>363</v>
      </c>
      <c r="G235" s="382" t="s">
        <v>1097</v>
      </c>
      <c r="H235" s="129" t="s">
        <v>92</v>
      </c>
      <c r="I235" s="129" t="s">
        <v>40</v>
      </c>
      <c r="J235" s="145" t="s">
        <v>156</v>
      </c>
      <c r="K235" s="129">
        <v>2</v>
      </c>
      <c r="L235" s="127" t="s">
        <v>1039</v>
      </c>
      <c r="M235" s="129">
        <v>0.25</v>
      </c>
      <c r="N235" s="127" t="s">
        <v>1091</v>
      </c>
      <c r="O235" s="127" t="s">
        <v>685</v>
      </c>
      <c r="P235" s="127" t="s">
        <v>684</v>
      </c>
      <c r="Q235" s="143">
        <v>1</v>
      </c>
      <c r="R235" s="299" t="s">
        <v>1092</v>
      </c>
      <c r="S235" s="130" t="s">
        <v>1093</v>
      </c>
      <c r="T235" s="301" t="s">
        <v>1094</v>
      </c>
      <c r="U235">
        <v>1</v>
      </c>
      <c r="V235">
        <f>SUM(U227:U235)</f>
        <v>7</v>
      </c>
      <c r="Y235" t="s">
        <v>1149</v>
      </c>
    </row>
    <row r="236" spans="1:29" ht="27" customHeight="1">
      <c r="A236" s="158" t="s">
        <v>27</v>
      </c>
      <c r="B236" s="154" t="s">
        <v>654</v>
      </c>
      <c r="C236" s="493" t="s">
        <v>1150</v>
      </c>
      <c r="D236" s="154" t="s">
        <v>167</v>
      </c>
      <c r="E236" s="154" t="s">
        <v>30</v>
      </c>
      <c r="F236" s="256" t="s">
        <v>1102</v>
      </c>
      <c r="G236" s="257" t="s">
        <v>31</v>
      </c>
      <c r="H236" s="158" t="s">
        <v>25</v>
      </c>
      <c r="I236" s="158" t="s">
        <v>32</v>
      </c>
      <c r="J236" s="290" t="s">
        <v>96</v>
      </c>
      <c r="K236" s="148">
        <v>4</v>
      </c>
      <c r="L236" s="148" t="s">
        <v>1052</v>
      </c>
      <c r="M236" s="158">
        <v>0.25</v>
      </c>
      <c r="N236" s="148" t="s">
        <v>1053</v>
      </c>
      <c r="O236" s="148" t="s">
        <v>685</v>
      </c>
      <c r="P236" s="148" t="s">
        <v>1099</v>
      </c>
      <c r="Q236" s="290">
        <v>1</v>
      </c>
      <c r="R236" s="291" t="s">
        <v>1087</v>
      </c>
      <c r="S236" s="299" t="s">
        <v>1103</v>
      </c>
      <c r="T236" s="302" t="s">
        <v>1089</v>
      </c>
      <c r="U236" s="317">
        <v>1</v>
      </c>
    </row>
    <row r="237" spans="1:29" ht="13.5" customHeight="1">
      <c r="A237" s="158" t="s">
        <v>27</v>
      </c>
      <c r="B237" s="494" t="s">
        <v>415</v>
      </c>
      <c r="C237" s="495" t="s">
        <v>29</v>
      </c>
      <c r="D237" s="154" t="s">
        <v>29</v>
      </c>
      <c r="E237" s="494" t="s">
        <v>413</v>
      </c>
      <c r="F237" s="256" t="s">
        <v>416</v>
      </c>
      <c r="G237" s="157" t="s">
        <v>416</v>
      </c>
      <c r="H237" s="289" t="s">
        <v>110</v>
      </c>
      <c r="I237" s="300" t="s">
        <v>32</v>
      </c>
      <c r="J237" s="313" t="s">
        <v>33</v>
      </c>
      <c r="K237" s="158">
        <v>8</v>
      </c>
      <c r="L237" s="291" t="s">
        <v>961</v>
      </c>
      <c r="M237" s="158">
        <v>0.25</v>
      </c>
      <c r="N237" s="291" t="s">
        <v>1066</v>
      </c>
      <c r="O237" s="148" t="s">
        <v>684</v>
      </c>
      <c r="P237" s="148"/>
      <c r="Q237" s="292">
        <v>1</v>
      </c>
      <c r="R237" s="291" t="s">
        <v>1087</v>
      </c>
      <c r="S237" s="291" t="s">
        <v>1088</v>
      </c>
      <c r="T237" s="302" t="s">
        <v>1089</v>
      </c>
      <c r="U237" s="317">
        <v>1</v>
      </c>
    </row>
    <row r="238" spans="1:29" s="156" customFormat="1" ht="13.5" customHeight="1">
      <c r="A238" s="307" t="s">
        <v>27</v>
      </c>
      <c r="B238" s="489" t="s">
        <v>412</v>
      </c>
      <c r="C238" s="490" t="s">
        <v>29</v>
      </c>
      <c r="D238" s="489" t="s">
        <v>29</v>
      </c>
      <c r="E238" s="491" t="s">
        <v>413</v>
      </c>
      <c r="F238" s="492" t="s">
        <v>414</v>
      </c>
      <c r="G238" s="475" t="s">
        <v>414</v>
      </c>
      <c r="H238" s="476" t="s">
        <v>110</v>
      </c>
      <c r="I238" s="476" t="s">
        <v>32</v>
      </c>
      <c r="J238" s="474" t="s">
        <v>33</v>
      </c>
      <c r="K238" s="307">
        <v>8</v>
      </c>
      <c r="L238" s="477" t="s">
        <v>961</v>
      </c>
      <c r="M238" s="307">
        <v>0.25</v>
      </c>
      <c r="N238" s="477" t="s">
        <v>1066</v>
      </c>
      <c r="O238" s="473" t="s">
        <v>684</v>
      </c>
      <c r="P238" s="473"/>
      <c r="Q238" s="478">
        <v>1</v>
      </c>
      <c r="R238" s="477" t="s">
        <v>1087</v>
      </c>
      <c r="S238" s="477" t="s">
        <v>1088</v>
      </c>
      <c r="T238" s="411" t="s">
        <v>1089</v>
      </c>
      <c r="U238" s="453">
        <v>1</v>
      </c>
      <c r="V238" s="156">
        <f>SUM(U236:U248)</f>
        <v>3</v>
      </c>
      <c r="X238" s="156">
        <v>0</v>
      </c>
    </row>
    <row r="239" spans="1:29" ht="13.5" customHeight="1">
      <c r="A239" s="131"/>
      <c r="B239" s="127"/>
      <c r="C239" s="128"/>
      <c r="D239" s="127"/>
      <c r="E239" s="127"/>
      <c r="F239" s="128"/>
      <c r="G239" s="382"/>
      <c r="H239" s="129"/>
      <c r="I239" s="129"/>
      <c r="J239" s="145"/>
      <c r="K239" s="129"/>
      <c r="L239" s="127"/>
      <c r="M239" s="129"/>
      <c r="N239" s="127"/>
      <c r="O239" s="127"/>
      <c r="P239" s="127"/>
      <c r="Q239" s="143"/>
      <c r="R239" s="179"/>
      <c r="S239" s="130"/>
      <c r="T239" s="301"/>
    </row>
    <row r="240" spans="1:29" s="156" customFormat="1" ht="13.5" customHeight="1">
      <c r="A240" s="126" t="s">
        <v>1151</v>
      </c>
      <c r="B240" s="124"/>
      <c r="C240" s="125"/>
      <c r="D240" s="124"/>
      <c r="E240" s="124"/>
      <c r="F240" s="125"/>
      <c r="G240" s="412"/>
      <c r="H240" s="126"/>
      <c r="I240" s="126"/>
      <c r="J240" s="144"/>
      <c r="K240" s="126"/>
      <c r="L240" s="124"/>
      <c r="M240" s="126"/>
      <c r="N240" s="124"/>
      <c r="O240" s="124"/>
      <c r="P240" s="124"/>
      <c r="Q240" s="399"/>
      <c r="R240" s="456"/>
      <c r="S240" s="155"/>
      <c r="T240" s="302"/>
      <c r="U240" s="453"/>
    </row>
    <row r="241" spans="1:25" s="156" customFormat="1" ht="11.45" customHeight="1">
      <c r="A241" s="210" t="s">
        <v>111</v>
      </c>
      <c r="B241" s="437" t="s">
        <v>160</v>
      </c>
      <c r="C241" s="438" t="s">
        <v>167</v>
      </c>
      <c r="D241" s="439" t="s">
        <v>161</v>
      </c>
      <c r="E241" s="437" t="s">
        <v>30</v>
      </c>
      <c r="F241" s="440" t="s">
        <v>162</v>
      </c>
      <c r="G241" s="441" t="s">
        <v>162</v>
      </c>
      <c r="H241" s="442" t="s">
        <v>110</v>
      </c>
      <c r="I241" s="443" t="s">
        <v>32</v>
      </c>
      <c r="J241" s="439" t="s">
        <v>163</v>
      </c>
      <c r="K241" s="443">
        <v>8</v>
      </c>
      <c r="L241" s="444" t="s">
        <v>1061</v>
      </c>
      <c r="M241" s="443">
        <v>0.25</v>
      </c>
      <c r="N241" s="444" t="s">
        <v>1062</v>
      </c>
      <c r="O241" s="439" t="s">
        <v>684</v>
      </c>
      <c r="P241" s="439"/>
      <c r="Q241" s="445">
        <v>1</v>
      </c>
      <c r="R241" s="446" t="s">
        <v>1106</v>
      </c>
      <c r="S241" s="447" t="s">
        <v>1100</v>
      </c>
      <c r="T241" s="448" t="s">
        <v>1107</v>
      </c>
      <c r="U241" s="453">
        <v>0</v>
      </c>
      <c r="X241" s="156">
        <v>0</v>
      </c>
    </row>
    <row r="242" spans="1:25" s="156" customFormat="1" ht="11.45" customHeight="1">
      <c r="A242" s="210" t="s">
        <v>111</v>
      </c>
      <c r="B242" s="438" t="s">
        <v>1108</v>
      </c>
      <c r="C242" s="438" t="s">
        <v>167</v>
      </c>
      <c r="D242" s="439" t="s">
        <v>161</v>
      </c>
      <c r="E242" s="437" t="s">
        <v>30</v>
      </c>
      <c r="F242" s="440" t="s">
        <v>165</v>
      </c>
      <c r="G242" s="440" t="s">
        <v>165</v>
      </c>
      <c r="H242" s="442" t="s">
        <v>110</v>
      </c>
      <c r="I242" s="443" t="s">
        <v>32</v>
      </c>
      <c r="J242" s="439" t="s">
        <v>163</v>
      </c>
      <c r="K242" s="443">
        <v>8</v>
      </c>
      <c r="L242" s="444" t="s">
        <v>1061</v>
      </c>
      <c r="M242" s="443">
        <v>0.25</v>
      </c>
      <c r="N242" s="444" t="s">
        <v>1062</v>
      </c>
      <c r="O242" s="439" t="s">
        <v>684</v>
      </c>
      <c r="P242" s="439"/>
      <c r="Q242" s="445">
        <v>1</v>
      </c>
      <c r="R242" s="446" t="s">
        <v>1106</v>
      </c>
      <c r="S242" s="447" t="s">
        <v>1100</v>
      </c>
      <c r="T242" s="448" t="s">
        <v>1107</v>
      </c>
      <c r="U242" s="453">
        <v>0</v>
      </c>
      <c r="X242" s="156">
        <v>0</v>
      </c>
    </row>
    <row r="243" spans="1:25" s="156" customFormat="1" ht="11.45" customHeight="1">
      <c r="A243" s="210" t="s">
        <v>111</v>
      </c>
      <c r="B243" s="437" t="s">
        <v>399</v>
      </c>
      <c r="C243" s="438" t="s">
        <v>167</v>
      </c>
      <c r="D243" s="439" t="s">
        <v>161</v>
      </c>
      <c r="E243" s="437" t="s">
        <v>30</v>
      </c>
      <c r="F243" s="440" t="s">
        <v>400</v>
      </c>
      <c r="G243" s="441" t="s">
        <v>400</v>
      </c>
      <c r="H243" s="442" t="s">
        <v>110</v>
      </c>
      <c r="I243" s="443" t="s">
        <v>32</v>
      </c>
      <c r="J243" s="439" t="s">
        <v>163</v>
      </c>
      <c r="K243" s="443">
        <v>8</v>
      </c>
      <c r="L243" s="444" t="s">
        <v>1061</v>
      </c>
      <c r="M243" s="443">
        <v>0.25</v>
      </c>
      <c r="N243" s="444" t="s">
        <v>1062</v>
      </c>
      <c r="O243" s="439" t="s">
        <v>684</v>
      </c>
      <c r="P243" s="439"/>
      <c r="Q243" s="445">
        <v>1</v>
      </c>
      <c r="R243" s="446" t="s">
        <v>1106</v>
      </c>
      <c r="S243" s="447" t="s">
        <v>1100</v>
      </c>
      <c r="T243" s="448" t="s">
        <v>1107</v>
      </c>
      <c r="U243" s="453">
        <v>0</v>
      </c>
      <c r="X243" s="156">
        <v>0</v>
      </c>
    </row>
    <row r="244" spans="1:25" s="156" customFormat="1" ht="11.45" customHeight="1">
      <c r="A244" s="210" t="s">
        <v>111</v>
      </c>
      <c r="B244" s="437" t="s">
        <v>401</v>
      </c>
      <c r="C244" s="438" t="s">
        <v>167</v>
      </c>
      <c r="D244" s="439" t="s">
        <v>161</v>
      </c>
      <c r="E244" s="437" t="s">
        <v>30</v>
      </c>
      <c r="F244" s="440" t="s">
        <v>316</v>
      </c>
      <c r="G244" s="441" t="s">
        <v>316</v>
      </c>
      <c r="H244" s="442" t="s">
        <v>110</v>
      </c>
      <c r="I244" s="443" t="s">
        <v>32</v>
      </c>
      <c r="J244" s="439" t="s">
        <v>163</v>
      </c>
      <c r="K244" s="443">
        <v>8</v>
      </c>
      <c r="L244" s="444" t="s">
        <v>1061</v>
      </c>
      <c r="M244" s="443">
        <v>0.25</v>
      </c>
      <c r="N244" s="444" t="s">
        <v>1062</v>
      </c>
      <c r="O244" s="439" t="s">
        <v>684</v>
      </c>
      <c r="P244" s="439"/>
      <c r="Q244" s="445">
        <v>1</v>
      </c>
      <c r="R244" s="439" t="s">
        <v>1106</v>
      </c>
      <c r="S244" s="447" t="s">
        <v>1100</v>
      </c>
      <c r="T244" s="448" t="s">
        <v>1107</v>
      </c>
      <c r="U244" s="453">
        <v>0</v>
      </c>
      <c r="X244" s="156">
        <v>0</v>
      </c>
    </row>
    <row r="247" spans="1:25" s="472" customFormat="1" ht="13.5" customHeight="1">
      <c r="A247" s="479" t="s">
        <v>27</v>
      </c>
      <c r="B247" s="480" t="s">
        <v>417</v>
      </c>
      <c r="C247" s="469" t="s">
        <v>29</v>
      </c>
      <c r="D247" s="481" t="s">
        <v>29</v>
      </c>
      <c r="E247" s="480" t="s">
        <v>418</v>
      </c>
      <c r="F247" s="482" t="s">
        <v>419</v>
      </c>
      <c r="G247" s="483" t="s">
        <v>419</v>
      </c>
      <c r="H247" s="484" t="s">
        <v>110</v>
      </c>
      <c r="I247" s="484" t="s">
        <v>32</v>
      </c>
      <c r="J247" s="485" t="s">
        <v>33</v>
      </c>
      <c r="K247" s="479">
        <v>8</v>
      </c>
      <c r="L247" s="486" t="s">
        <v>961</v>
      </c>
      <c r="M247" s="479">
        <v>0.25</v>
      </c>
      <c r="N247" s="486" t="s">
        <v>1066</v>
      </c>
      <c r="O247" s="481" t="s">
        <v>684</v>
      </c>
      <c r="P247" s="481"/>
      <c r="Q247" s="487">
        <v>1</v>
      </c>
      <c r="R247" s="486" t="s">
        <v>1087</v>
      </c>
      <c r="S247" s="486" t="s">
        <v>1088</v>
      </c>
      <c r="T247" s="471" t="s">
        <v>1089</v>
      </c>
      <c r="U247" s="488"/>
      <c r="Y247" s="472" t="s">
        <v>1152</v>
      </c>
    </row>
    <row r="248" spans="1:25" s="472" customFormat="1" ht="13.5" customHeight="1">
      <c r="A248" s="479" t="s">
        <v>27</v>
      </c>
      <c r="B248" s="480" t="s">
        <v>421</v>
      </c>
      <c r="C248" s="469" t="s">
        <v>29</v>
      </c>
      <c r="D248" s="481" t="s">
        <v>29</v>
      </c>
      <c r="E248" s="480" t="s">
        <v>418</v>
      </c>
      <c r="F248" s="482" t="s">
        <v>422</v>
      </c>
      <c r="G248" s="483" t="s">
        <v>422</v>
      </c>
      <c r="H248" s="484" t="s">
        <v>110</v>
      </c>
      <c r="I248" s="484" t="s">
        <v>32</v>
      </c>
      <c r="J248" s="485" t="s">
        <v>33</v>
      </c>
      <c r="K248" s="479">
        <v>8</v>
      </c>
      <c r="L248" s="486" t="s">
        <v>961</v>
      </c>
      <c r="M248" s="479">
        <v>0.25</v>
      </c>
      <c r="N248" s="486" t="s">
        <v>1066</v>
      </c>
      <c r="O248" s="481" t="s">
        <v>684</v>
      </c>
      <c r="P248" s="481"/>
      <c r="Q248" s="487">
        <v>1</v>
      </c>
      <c r="R248" s="486" t="s">
        <v>1087</v>
      </c>
      <c r="S248" s="486" t="s">
        <v>1088</v>
      </c>
      <c r="T248" s="471" t="s">
        <v>1089</v>
      </c>
      <c r="U248" s="488"/>
      <c r="Y248" s="472" t="s">
        <v>1152</v>
      </c>
    </row>
    <row r="250" spans="1:25" s="427" customFormat="1" ht="13.5" customHeight="1"/>
    <row r="251" spans="1:25" ht="13.5" customHeight="1">
      <c r="A251" s="161" t="s">
        <v>105</v>
      </c>
      <c r="B251" s="159" t="s">
        <v>166</v>
      </c>
      <c r="C251" s="159" t="s">
        <v>688</v>
      </c>
      <c r="D251" s="159" t="s">
        <v>167</v>
      </c>
      <c r="E251" s="159" t="s">
        <v>168</v>
      </c>
      <c r="F251" s="160" t="s">
        <v>169</v>
      </c>
      <c r="G251" s="457" t="s">
        <v>169</v>
      </c>
      <c r="H251" s="161" t="s">
        <v>25</v>
      </c>
      <c r="I251" s="161" t="s">
        <v>40</v>
      </c>
      <c r="J251" s="162" t="s">
        <v>170</v>
      </c>
      <c r="K251" s="161">
        <v>3</v>
      </c>
      <c r="L251" s="159" t="s">
        <v>1012</v>
      </c>
      <c r="M251" s="161">
        <v>0.25</v>
      </c>
      <c r="N251" s="159" t="s">
        <v>1095</v>
      </c>
      <c r="O251" s="159" t="s">
        <v>685</v>
      </c>
      <c r="P251" s="159" t="s">
        <v>684</v>
      </c>
      <c r="Q251" s="162">
        <v>1</v>
      </c>
      <c r="R251" s="159" t="s">
        <v>1087</v>
      </c>
      <c r="S251" s="163" t="s">
        <v>1096</v>
      </c>
      <c r="T251" s="302" t="s">
        <v>1089</v>
      </c>
      <c r="U251" s="317">
        <v>1</v>
      </c>
      <c r="V251">
        <f>U251</f>
        <v>1</v>
      </c>
    </row>
    <row r="252" spans="1:25" ht="13.5" customHeight="1">
      <c r="A252" s="161"/>
      <c r="B252" s="159"/>
      <c r="C252" s="159"/>
      <c r="D252" s="159"/>
      <c r="E252" s="159"/>
      <c r="F252" s="160"/>
      <c r="G252" s="457"/>
      <c r="H252" s="161"/>
      <c r="I252" s="161"/>
      <c r="J252" s="162"/>
      <c r="K252" s="161"/>
      <c r="L252" s="159"/>
      <c r="M252" s="161"/>
      <c r="N252" s="159"/>
      <c r="O252" s="159"/>
      <c r="P252" s="159"/>
      <c r="Q252" s="162"/>
      <c r="R252" s="159"/>
      <c r="S252" s="163"/>
      <c r="T252" s="302"/>
      <c r="U252" s="317"/>
    </row>
    <row r="253" spans="1:25" ht="13.5" customHeight="1">
      <c r="A253" s="436"/>
      <c r="B253" s="159"/>
      <c r="C253" s="159"/>
      <c r="D253" s="159"/>
      <c r="E253" s="159"/>
      <c r="F253" s="160"/>
      <c r="G253" s="380"/>
      <c r="H253" s="161"/>
      <c r="I253" s="161"/>
      <c r="J253" s="162"/>
      <c r="K253" s="161"/>
      <c r="L253" s="159"/>
      <c r="M253" s="161"/>
      <c r="N253" s="159"/>
      <c r="O253" s="159"/>
      <c r="P253" s="159"/>
      <c r="Q253" s="162"/>
      <c r="R253" s="159"/>
      <c r="S253" s="163"/>
      <c r="T253" s="302"/>
      <c r="U253" s="317"/>
    </row>
    <row r="254" spans="1:25" s="231" customFormat="1" ht="13.5" customHeight="1">
      <c r="A254" s="443" t="s">
        <v>27</v>
      </c>
      <c r="B254" s="439" t="s">
        <v>318</v>
      </c>
      <c r="C254" s="439" t="s">
        <v>688</v>
      </c>
      <c r="D254" s="439" t="s">
        <v>167</v>
      </c>
      <c r="E254" s="439" t="s">
        <v>30</v>
      </c>
      <c r="F254" s="450" t="s">
        <v>1098</v>
      </c>
      <c r="G254" s="451" t="s">
        <v>319</v>
      </c>
      <c r="H254" s="443" t="s">
        <v>25</v>
      </c>
      <c r="I254" s="443" t="s">
        <v>40</v>
      </c>
      <c r="J254" s="446" t="s">
        <v>96</v>
      </c>
      <c r="K254" s="443">
        <v>4</v>
      </c>
      <c r="L254" s="439" t="s">
        <v>1052</v>
      </c>
      <c r="M254" s="443">
        <v>0.25</v>
      </c>
      <c r="N254" s="439" t="s">
        <v>821</v>
      </c>
      <c r="O254" s="439" t="s">
        <v>685</v>
      </c>
      <c r="P254" s="439" t="s">
        <v>1099</v>
      </c>
      <c r="Q254" s="446">
        <v>1</v>
      </c>
      <c r="R254" s="439" t="s">
        <v>1087</v>
      </c>
      <c r="S254" s="447" t="s">
        <v>1100</v>
      </c>
      <c r="T254" s="452" t="s">
        <v>1089</v>
      </c>
      <c r="U254" s="449" t="s">
        <v>1153</v>
      </c>
    </row>
    <row r="255" spans="1:25" ht="13.5" customHeight="1">
      <c r="A255" s="427"/>
      <c r="B255" s="428"/>
      <c r="C255" s="187"/>
      <c r="D255" s="428"/>
      <c r="E255" s="429"/>
      <c r="F255" s="430"/>
      <c r="G255" s="430"/>
      <c r="H255" s="431"/>
      <c r="I255" s="431"/>
      <c r="J255" s="429"/>
      <c r="K255" s="427"/>
      <c r="L255" s="432"/>
      <c r="M255" s="427"/>
      <c r="N255" s="432"/>
      <c r="O255" s="428"/>
      <c r="P255" s="428"/>
      <c r="Q255" s="433"/>
      <c r="R255" s="432"/>
      <c r="S255" s="434"/>
      <c r="T255" s="435"/>
      <c r="U255" s="317"/>
    </row>
    <row r="256" spans="1:25" ht="13.5" customHeight="1">
      <c r="B256" s="428"/>
      <c r="C256" s="187"/>
      <c r="D256" s="428"/>
      <c r="E256" s="429"/>
      <c r="F256" s="430"/>
      <c r="G256" s="430"/>
      <c r="H256" s="431"/>
      <c r="I256" s="431"/>
      <c r="J256" s="429"/>
      <c r="K256" s="427"/>
      <c r="L256" s="432"/>
      <c r="M256" s="427"/>
      <c r="N256" s="432"/>
      <c r="O256" s="428"/>
      <c r="P256" s="428"/>
      <c r="Q256" s="433"/>
      <c r="R256" s="432"/>
      <c r="S256" s="434"/>
      <c r="T256" s="435"/>
      <c r="U256" s="317"/>
    </row>
    <row r="257" spans="1:24" ht="13.5" customHeight="1">
      <c r="A257" s="432" t="s">
        <v>1154</v>
      </c>
      <c r="B257" s="428"/>
      <c r="C257" s="187"/>
      <c r="D257" s="428"/>
      <c r="E257" s="429"/>
      <c r="F257" s="430"/>
      <c r="G257" s="430"/>
      <c r="H257" s="431"/>
      <c r="I257" s="431"/>
      <c r="J257" s="429"/>
      <c r="K257" s="427"/>
      <c r="L257" s="432"/>
      <c r="M257" s="427"/>
      <c r="N257" s="432"/>
      <c r="O257" s="428"/>
      <c r="P257" s="428"/>
      <c r="Q257" s="433"/>
      <c r="R257" s="432"/>
      <c r="S257" s="434"/>
      <c r="T257" s="435"/>
      <c r="U257" s="317"/>
    </row>
    <row r="258" spans="1:24" s="156" customFormat="1" ht="13.5" customHeight="1">
      <c r="A258" s="210" t="s">
        <v>1155</v>
      </c>
      <c r="B258" s="437" t="s">
        <v>1156</v>
      </c>
      <c r="C258" s="438" t="s">
        <v>167</v>
      </c>
      <c r="D258" s="439" t="s">
        <v>161</v>
      </c>
      <c r="E258" s="437" t="s">
        <v>30</v>
      </c>
      <c r="F258" s="440" t="s">
        <v>162</v>
      </c>
      <c r="G258" s="441" t="s">
        <v>162</v>
      </c>
      <c r="H258" s="442" t="s">
        <v>110</v>
      </c>
      <c r="I258" s="443" t="s">
        <v>32</v>
      </c>
      <c r="J258" s="439"/>
      <c r="K258" s="443"/>
      <c r="L258" s="444"/>
      <c r="M258" s="443"/>
      <c r="N258" s="444"/>
      <c r="O258" s="439"/>
      <c r="P258" s="439"/>
      <c r="Q258" s="445"/>
      <c r="R258" s="446"/>
      <c r="S258" s="447"/>
      <c r="T258" s="448"/>
      <c r="U258" s="453">
        <v>0</v>
      </c>
      <c r="X258" s="156">
        <v>0</v>
      </c>
    </row>
    <row r="259" spans="1:24" s="156" customFormat="1">
      <c r="A259" s="210" t="s">
        <v>1155</v>
      </c>
      <c r="B259" s="437" t="s">
        <v>1157</v>
      </c>
      <c r="C259" s="438" t="s">
        <v>167</v>
      </c>
      <c r="D259" s="439" t="s">
        <v>161</v>
      </c>
      <c r="E259" s="437" t="s">
        <v>30</v>
      </c>
      <c r="F259" s="440" t="s">
        <v>316</v>
      </c>
      <c r="G259" s="441" t="s">
        <v>316</v>
      </c>
      <c r="H259" s="442" t="s">
        <v>110</v>
      </c>
      <c r="I259" s="443" t="s">
        <v>32</v>
      </c>
      <c r="J259" s="439"/>
      <c r="K259" s="443"/>
      <c r="L259" s="444"/>
      <c r="M259" s="443"/>
      <c r="N259" s="444"/>
      <c r="O259" s="439"/>
      <c r="P259" s="439"/>
      <c r="Q259" s="445"/>
      <c r="R259" s="439"/>
      <c r="S259" s="447"/>
      <c r="T259" s="448"/>
      <c r="U259" s="453">
        <v>0</v>
      </c>
      <c r="X259" s="156">
        <v>0</v>
      </c>
    </row>
    <row r="260" spans="1:24" s="427" customFormat="1" ht="12.95">
      <c r="A260" s="432" t="s">
        <v>1158</v>
      </c>
    </row>
    <row r="261" spans="1:24" s="156" customFormat="1">
      <c r="A261" s="210" t="s">
        <v>1155</v>
      </c>
      <c r="B261" s="437" t="s">
        <v>1159</v>
      </c>
      <c r="C261" s="438" t="s">
        <v>167</v>
      </c>
      <c r="D261" s="439" t="s">
        <v>161</v>
      </c>
      <c r="E261" s="437" t="s">
        <v>30</v>
      </c>
      <c r="F261" s="440" t="s">
        <v>400</v>
      </c>
      <c r="G261" s="441" t="s">
        <v>400</v>
      </c>
      <c r="H261" s="442" t="s">
        <v>110</v>
      </c>
      <c r="I261" s="443" t="s">
        <v>32</v>
      </c>
      <c r="J261" s="439"/>
      <c r="K261" s="443"/>
      <c r="L261" s="444"/>
      <c r="M261" s="443"/>
      <c r="N261" s="444"/>
      <c r="O261" s="439"/>
      <c r="P261" s="439"/>
      <c r="Q261" s="445"/>
      <c r="R261" s="446"/>
      <c r="S261" s="447"/>
      <c r="T261" s="448"/>
      <c r="U261" s="453">
        <v>0</v>
      </c>
      <c r="X261" s="156">
        <v>0</v>
      </c>
    </row>
    <row r="262" spans="1:24">
      <c r="V262">
        <f>SUM(V224:V261)</f>
        <v>33</v>
      </c>
    </row>
    <row r="263" spans="1:24">
      <c r="A263" s="432" t="s">
        <v>1148</v>
      </c>
    </row>
    <row r="264" spans="1:24">
      <c r="A264" s="458">
        <v>44988</v>
      </c>
    </row>
    <row r="265" spans="1:24">
      <c r="F265" s="459" t="s">
        <v>42</v>
      </c>
      <c r="G265" s="16" t="s">
        <v>1160</v>
      </c>
    </row>
    <row r="266" spans="1:24">
      <c r="B266">
        <v>1</v>
      </c>
      <c r="F266" t="s">
        <v>1161</v>
      </c>
    </row>
    <row r="267" spans="1:24">
      <c r="B267">
        <v>2</v>
      </c>
      <c r="F267" t="s">
        <v>1162</v>
      </c>
      <c r="G267" t="s">
        <v>587</v>
      </c>
    </row>
    <row r="268" spans="1:24">
      <c r="B268">
        <v>3</v>
      </c>
      <c r="F268" s="472" t="s">
        <v>1163</v>
      </c>
      <c r="G268" t="s">
        <v>1164</v>
      </c>
    </row>
    <row r="269" spans="1:24">
      <c r="B269">
        <v>4</v>
      </c>
      <c r="F269" s="472" t="s">
        <v>1165</v>
      </c>
      <c r="G269" t="s">
        <v>1166</v>
      </c>
    </row>
    <row r="270" spans="1:24">
      <c r="B270">
        <v>5</v>
      </c>
      <c r="F270" s="472" t="s">
        <v>1167</v>
      </c>
      <c r="G270" t="s">
        <v>1168</v>
      </c>
    </row>
    <row r="271" spans="1:24">
      <c r="B271">
        <v>6</v>
      </c>
      <c r="F271" t="s">
        <v>1169</v>
      </c>
      <c r="G271" t="s">
        <v>1170</v>
      </c>
    </row>
    <row r="272" spans="1:24">
      <c r="A272" s="461" t="s">
        <v>1171</v>
      </c>
      <c r="B272" s="461"/>
    </row>
    <row r="273" spans="1:21">
      <c r="B273" s="472" t="s">
        <v>154</v>
      </c>
      <c r="C273" s="472"/>
      <c r="D273" s="472"/>
      <c r="E273" s="472"/>
      <c r="F273" s="472" t="s">
        <v>1165</v>
      </c>
    </row>
    <row r="275" spans="1:21">
      <c r="A275" s="432" t="s">
        <v>1172</v>
      </c>
    </row>
    <row r="276" spans="1:21">
      <c r="A276" s="432"/>
    </row>
    <row r="277" spans="1:21" ht="13.5" customHeight="1">
      <c r="A277" s="161" t="s">
        <v>27</v>
      </c>
      <c r="B277" s="159" t="s">
        <v>333</v>
      </c>
      <c r="C277" s="159" t="s">
        <v>688</v>
      </c>
      <c r="D277" s="159" t="s">
        <v>167</v>
      </c>
      <c r="E277" s="159" t="s">
        <v>249</v>
      </c>
      <c r="F277" s="160" t="s">
        <v>334</v>
      </c>
      <c r="G277" s="232" t="s">
        <v>334</v>
      </c>
      <c r="H277" s="161" t="s">
        <v>25</v>
      </c>
      <c r="I277" s="161" t="s">
        <v>32</v>
      </c>
      <c r="J277" s="162" t="s">
        <v>96</v>
      </c>
      <c r="K277" s="126">
        <v>4</v>
      </c>
      <c r="L277" s="159" t="s">
        <v>1052</v>
      </c>
      <c r="M277" s="161">
        <v>0.25</v>
      </c>
      <c r="N277" s="159" t="s">
        <v>1053</v>
      </c>
      <c r="O277" s="393" t="s">
        <v>685</v>
      </c>
      <c r="P277" s="393" t="s">
        <v>684</v>
      </c>
      <c r="Q277" s="396">
        <v>1</v>
      </c>
      <c r="R277" s="159" t="s">
        <v>1112</v>
      </c>
      <c r="S277" s="400" t="s">
        <v>1113</v>
      </c>
      <c r="T277" s="159" t="s">
        <v>1112</v>
      </c>
      <c r="U277" s="317"/>
    </row>
    <row r="278" spans="1:21">
      <c r="A278" s="362" t="s">
        <v>111</v>
      </c>
      <c r="B278" s="288" t="s">
        <v>380</v>
      </c>
      <c r="C278" s="288" t="s">
        <v>30</v>
      </c>
      <c r="D278" s="288" t="s">
        <v>167</v>
      </c>
      <c r="E278" s="288" t="s">
        <v>161</v>
      </c>
      <c r="F278" s="373" t="s">
        <v>381</v>
      </c>
      <c r="G278" s="293" t="s">
        <v>381</v>
      </c>
      <c r="H278" s="362" t="s">
        <v>110</v>
      </c>
      <c r="I278" s="362" t="s">
        <v>32</v>
      </c>
      <c r="J278" s="387" t="s">
        <v>163</v>
      </c>
      <c r="K278" s="158">
        <v>7</v>
      </c>
      <c r="L278" s="291" t="s">
        <v>1061</v>
      </c>
      <c r="M278" s="158">
        <v>0.25</v>
      </c>
      <c r="N278" s="291" t="s">
        <v>1062</v>
      </c>
      <c r="O278" s="148" t="s">
        <v>684</v>
      </c>
      <c r="P278" s="148"/>
      <c r="Q278" s="292">
        <v>1</v>
      </c>
      <c r="R278" s="148" t="s">
        <v>1109</v>
      </c>
      <c r="S278" s="291" t="s">
        <v>1110</v>
      </c>
      <c r="T278" s="148" t="s">
        <v>1111</v>
      </c>
    </row>
    <row r="279" spans="1:21">
      <c r="A279" s="362" t="s">
        <v>111</v>
      </c>
      <c r="B279" s="288" t="s">
        <v>376</v>
      </c>
      <c r="C279" s="288" t="s">
        <v>30</v>
      </c>
      <c r="D279" s="288" t="s">
        <v>167</v>
      </c>
      <c r="E279" s="288" t="s">
        <v>161</v>
      </c>
      <c r="F279" s="373" t="s">
        <v>377</v>
      </c>
      <c r="G279" s="293" t="s">
        <v>377</v>
      </c>
      <c r="H279" s="362" t="s">
        <v>110</v>
      </c>
      <c r="I279" s="362" t="s">
        <v>40</v>
      </c>
      <c r="J279" s="387" t="s">
        <v>163</v>
      </c>
      <c r="K279" s="158">
        <v>7</v>
      </c>
      <c r="L279" s="291" t="s">
        <v>1061</v>
      </c>
      <c r="M279" s="158">
        <v>0.25</v>
      </c>
      <c r="N279" s="291" t="s">
        <v>1062</v>
      </c>
      <c r="O279" s="148" t="s">
        <v>684</v>
      </c>
      <c r="P279" s="148"/>
      <c r="Q279" s="292">
        <v>1</v>
      </c>
      <c r="R279" s="148" t="s">
        <v>1109</v>
      </c>
      <c r="S279" s="291" t="s">
        <v>1110</v>
      </c>
      <c r="T279" s="148" t="s">
        <v>1111</v>
      </c>
    </row>
    <row r="280" spans="1:21" ht="13.5" customHeight="1">
      <c r="A280" s="158" t="s">
        <v>111</v>
      </c>
      <c r="B280" s="148" t="s">
        <v>187</v>
      </c>
      <c r="C280" s="157" t="s">
        <v>686</v>
      </c>
      <c r="D280" s="148" t="s">
        <v>94</v>
      </c>
      <c r="E280" s="148" t="s">
        <v>94</v>
      </c>
      <c r="F280" s="157" t="s">
        <v>188</v>
      </c>
      <c r="G280" s="157"/>
      <c r="H280" s="158" t="s">
        <v>92</v>
      </c>
      <c r="I280" s="295" t="s">
        <v>40</v>
      </c>
      <c r="J280" s="314" t="s">
        <v>156</v>
      </c>
      <c r="K280" s="158">
        <v>2</v>
      </c>
      <c r="L280" s="148" t="s">
        <v>1039</v>
      </c>
      <c r="M280" s="158">
        <v>0.25</v>
      </c>
      <c r="N280" s="148" t="s">
        <v>1040</v>
      </c>
      <c r="O280" s="148" t="s">
        <v>685</v>
      </c>
      <c r="P280" s="148" t="s">
        <v>684</v>
      </c>
      <c r="Q280" s="179">
        <v>1</v>
      </c>
      <c r="R280" s="179" t="s">
        <v>1114</v>
      </c>
      <c r="S280" s="403" t="s">
        <v>1115</v>
      </c>
      <c r="T280" s="171" t="s">
        <v>777</v>
      </c>
      <c r="U280" s="317"/>
    </row>
    <row r="281" spans="1:21" ht="13.5" customHeight="1">
      <c r="A281" s="158" t="s">
        <v>111</v>
      </c>
      <c r="B281" s="148" t="s">
        <v>214</v>
      </c>
      <c r="C281" s="148" t="s">
        <v>688</v>
      </c>
      <c r="D281" s="148" t="s">
        <v>167</v>
      </c>
      <c r="E281" s="148" t="s">
        <v>168</v>
      </c>
      <c r="F281" s="157" t="s">
        <v>215</v>
      </c>
      <c r="G281" s="157"/>
      <c r="H281" s="158" t="s">
        <v>25</v>
      </c>
      <c r="I281" s="158" t="s">
        <v>32</v>
      </c>
      <c r="J281" s="315" t="s">
        <v>163</v>
      </c>
      <c r="K281" s="158">
        <v>4</v>
      </c>
      <c r="L281" s="148" t="s">
        <v>1059</v>
      </c>
      <c r="M281" s="158">
        <v>0.25</v>
      </c>
      <c r="N281" s="148" t="s">
        <v>1117</v>
      </c>
      <c r="O281" s="148" t="s">
        <v>684</v>
      </c>
      <c r="P281" s="148" t="s">
        <v>684</v>
      </c>
      <c r="Q281" s="179">
        <v>1</v>
      </c>
      <c r="R281" s="290" t="s">
        <v>1056</v>
      </c>
      <c r="S281" s="185" t="s">
        <v>1118</v>
      </c>
      <c r="T281" s="171" t="s">
        <v>777</v>
      </c>
      <c r="U281" s="317"/>
    </row>
    <row r="282" spans="1:21">
      <c r="A282" s="432"/>
    </row>
    <row r="283" spans="1:21">
      <c r="A283" s="432"/>
    </row>
    <row r="284" spans="1:21">
      <c r="A284" s="432"/>
    </row>
    <row r="294" spans="1:21" ht="13.5" customHeight="1">
      <c r="A294" s="427"/>
      <c r="B294" s="428"/>
      <c r="C294" s="187"/>
      <c r="D294" s="428"/>
      <c r="E294" s="429"/>
      <c r="F294" s="430"/>
      <c r="G294" s="430"/>
      <c r="H294" s="431"/>
      <c r="I294" s="431"/>
      <c r="J294" s="429"/>
      <c r="K294" s="427"/>
      <c r="L294" s="432"/>
      <c r="M294" s="427"/>
      <c r="N294" s="432"/>
      <c r="O294" s="428"/>
      <c r="P294" s="428"/>
      <c r="Q294" s="433"/>
      <c r="R294" s="432"/>
      <c r="S294" s="434"/>
      <c r="T294" s="435"/>
      <c r="U294" s="317"/>
    </row>
    <row r="295" spans="1:21" ht="13.5" customHeight="1">
      <c r="A295" s="427"/>
      <c r="B295" s="428"/>
      <c r="C295" s="187"/>
      <c r="D295" s="428"/>
      <c r="E295" s="429"/>
      <c r="F295" s="430"/>
      <c r="G295" s="430"/>
      <c r="H295" s="431"/>
      <c r="I295" s="431"/>
      <c r="J295" s="429"/>
      <c r="K295" s="427"/>
      <c r="L295" s="432"/>
      <c r="M295" s="427"/>
      <c r="N295" s="432"/>
      <c r="O295" s="428"/>
      <c r="P295" s="428"/>
      <c r="Q295" s="433"/>
      <c r="R295" s="432"/>
      <c r="S295" s="434"/>
      <c r="T295" s="435"/>
      <c r="U295" s="317"/>
    </row>
    <row r="296" spans="1:21" ht="13.5" customHeight="1">
      <c r="A296" s="427"/>
      <c r="B296" s="428"/>
      <c r="C296" s="187"/>
      <c r="D296" s="428"/>
      <c r="E296" s="429"/>
      <c r="F296" s="430"/>
      <c r="G296" s="430"/>
      <c r="H296" s="431"/>
      <c r="I296" s="431"/>
      <c r="J296" s="429"/>
      <c r="K296" s="427"/>
      <c r="L296" s="432"/>
      <c r="M296" s="427"/>
      <c r="N296" s="432"/>
      <c r="O296" s="428"/>
      <c r="P296" s="428"/>
      <c r="Q296" s="433"/>
      <c r="R296" s="432"/>
      <c r="S296" s="434"/>
      <c r="T296" s="435"/>
      <c r="U296" s="317"/>
    </row>
    <row r="297" spans="1:21" ht="13.5" customHeight="1">
      <c r="A297" s="427"/>
      <c r="B297" s="428"/>
      <c r="C297" s="187"/>
      <c r="D297" s="428"/>
      <c r="E297" s="429"/>
      <c r="F297" s="430"/>
      <c r="G297" s="430"/>
      <c r="H297" s="431"/>
      <c r="I297" s="431"/>
      <c r="J297" s="429"/>
      <c r="K297" s="427"/>
      <c r="L297" s="432"/>
      <c r="M297" s="427"/>
      <c r="N297" s="432"/>
      <c r="O297" s="428"/>
      <c r="P297" s="428"/>
      <c r="Q297" s="433"/>
      <c r="R297" s="432"/>
      <c r="S297" s="434"/>
      <c r="T297" s="435"/>
      <c r="U297" s="317"/>
    </row>
    <row r="298" spans="1:21" ht="13.5" customHeight="1">
      <c r="A298" s="427"/>
      <c r="B298" s="428"/>
      <c r="C298" s="187"/>
      <c r="D298" s="428"/>
      <c r="E298" s="429"/>
      <c r="F298" s="430"/>
      <c r="G298" s="430"/>
      <c r="H298" s="431"/>
      <c r="I298" s="431"/>
      <c r="J298" s="429"/>
      <c r="K298" s="427"/>
      <c r="L298" s="432"/>
      <c r="M298" s="427"/>
      <c r="N298" s="432"/>
      <c r="O298" s="428"/>
      <c r="P298" s="428"/>
      <c r="Q298" s="433"/>
      <c r="R298" s="432"/>
      <c r="S298" s="434"/>
      <c r="T298" s="435"/>
      <c r="U298" s="317"/>
    </row>
    <row r="299" spans="1:21" ht="13.5" customHeight="1">
      <c r="A299" s="427"/>
      <c r="B299" s="428"/>
      <c r="C299" s="187"/>
      <c r="D299" s="428"/>
      <c r="E299" s="429"/>
      <c r="F299" s="430"/>
      <c r="G299" s="430"/>
      <c r="H299" s="431"/>
      <c r="I299" s="431"/>
      <c r="J299" s="429"/>
      <c r="K299" s="427"/>
      <c r="L299" s="432"/>
      <c r="M299" s="427"/>
      <c r="N299" s="432"/>
      <c r="O299" s="428"/>
      <c r="P299" s="428"/>
      <c r="Q299" s="433"/>
      <c r="R299" s="432"/>
      <c r="S299" s="434"/>
      <c r="T299" s="435"/>
      <c r="U299" s="317"/>
    </row>
    <row r="300" spans="1:21" ht="13.5" customHeight="1">
      <c r="A300" s="427"/>
      <c r="B300" s="428"/>
      <c r="C300" s="187"/>
      <c r="D300" s="428"/>
      <c r="E300" s="429"/>
      <c r="F300" s="430"/>
      <c r="G300" s="430"/>
      <c r="H300" s="431"/>
      <c r="I300" s="431"/>
      <c r="J300" s="429"/>
      <c r="K300" s="427"/>
      <c r="L300" s="432"/>
      <c r="M300" s="427"/>
      <c r="N300" s="432"/>
      <c r="O300" s="428"/>
      <c r="P300" s="428"/>
      <c r="Q300" s="433"/>
      <c r="R300" s="432"/>
      <c r="S300" s="434"/>
      <c r="T300" s="435"/>
      <c r="U300" s="317"/>
    </row>
    <row r="301" spans="1:21" ht="13.5" customHeight="1">
      <c r="A301" s="427"/>
      <c r="B301" s="428"/>
      <c r="C301" s="187"/>
      <c r="D301" s="428"/>
      <c r="E301" s="429"/>
      <c r="F301" s="430"/>
      <c r="G301" s="430"/>
      <c r="H301" s="431"/>
      <c r="I301" s="431"/>
      <c r="J301" s="429"/>
      <c r="K301" s="427"/>
      <c r="L301" s="432"/>
      <c r="M301" s="427"/>
      <c r="N301" s="432"/>
      <c r="O301" s="428"/>
      <c r="P301" s="428"/>
      <c r="Q301" s="433"/>
      <c r="R301" s="432"/>
      <c r="S301" s="434"/>
      <c r="T301" s="435"/>
      <c r="U301" s="317"/>
    </row>
    <row r="302" spans="1:21" ht="13.5" customHeight="1">
      <c r="A302" s="427"/>
      <c r="B302" s="428"/>
      <c r="C302" s="187"/>
      <c r="D302" s="428"/>
      <c r="E302" s="429"/>
      <c r="F302" s="430"/>
      <c r="G302" s="430"/>
      <c r="H302" s="431"/>
      <c r="I302" s="431"/>
      <c r="J302" s="429"/>
      <c r="K302" s="427"/>
      <c r="L302" s="432"/>
      <c r="M302" s="427"/>
      <c r="N302" s="432"/>
      <c r="O302" s="428"/>
      <c r="P302" s="428"/>
      <c r="Q302" s="433"/>
      <c r="R302" s="432"/>
      <c r="S302" s="434"/>
      <c r="T302" s="435"/>
      <c r="U302" s="317"/>
    </row>
    <row r="303" spans="1:21" ht="13.5" customHeight="1">
      <c r="A303" s="427"/>
      <c r="B303" s="428"/>
      <c r="C303" s="187"/>
      <c r="D303" s="428"/>
      <c r="E303" s="429"/>
      <c r="F303" s="430"/>
      <c r="G303" s="430"/>
      <c r="H303" s="431"/>
      <c r="I303" s="431"/>
      <c r="J303" s="429"/>
      <c r="K303" s="427"/>
      <c r="L303" s="432"/>
      <c r="M303" s="427"/>
      <c r="N303" s="432"/>
      <c r="O303" s="428"/>
      <c r="P303" s="428"/>
      <c r="Q303" s="433"/>
      <c r="R303" s="432"/>
      <c r="S303" s="434"/>
      <c r="T303" s="435"/>
      <c r="U303" s="317"/>
    </row>
    <row r="304" spans="1:21" ht="11.45" customHeight="1">
      <c r="A304" s="16"/>
      <c r="B304" s="348"/>
      <c r="C304" s="348"/>
      <c r="D304" s="348"/>
      <c r="E304" s="348"/>
      <c r="F304" s="348"/>
      <c r="G304" s="348"/>
      <c r="H304" s="16"/>
      <c r="I304" s="16"/>
      <c r="J304" s="16"/>
      <c r="L304"/>
      <c r="M304" s="115"/>
    </row>
    <row r="305" spans="1:13" ht="11.45" customHeight="1">
      <c r="A305" s="16"/>
      <c r="B305" s="348" t="s">
        <v>673</v>
      </c>
      <c r="C305" s="348"/>
      <c r="D305" s="348"/>
      <c r="E305" s="348"/>
      <c r="F305" s="348"/>
      <c r="G305" s="348"/>
      <c r="H305" s="16"/>
      <c r="I305" s="16"/>
      <c r="J305" s="16"/>
      <c r="L305"/>
      <c r="M305" s="115"/>
    </row>
    <row r="306" spans="1:13" ht="11.45" customHeight="1">
      <c r="A306" s="16"/>
      <c r="B306" s="348"/>
      <c r="C306" s="348"/>
      <c r="D306" s="348"/>
      <c r="E306" s="348"/>
      <c r="F306" s="348"/>
      <c r="G306" s="348"/>
      <c r="H306" s="16"/>
      <c r="I306" s="16"/>
      <c r="J306" s="16"/>
      <c r="L306"/>
      <c r="M306" s="115"/>
    </row>
    <row r="307" spans="1:13" ht="11.45" customHeight="1">
      <c r="A307" s="16"/>
      <c r="B307" s="348"/>
      <c r="C307" s="348"/>
      <c r="D307" s="348"/>
      <c r="E307" s="348"/>
      <c r="F307" s="348"/>
      <c r="G307" s="348"/>
      <c r="H307" s="16"/>
      <c r="I307" s="16"/>
      <c r="J307" s="16"/>
      <c r="L307"/>
      <c r="M307" s="115"/>
    </row>
    <row r="308" spans="1:13" ht="11.45" customHeight="1">
      <c r="A308" s="16"/>
      <c r="B308" s="348"/>
      <c r="C308" s="348"/>
      <c r="D308" s="348"/>
      <c r="E308" s="348"/>
      <c r="F308" s="348"/>
      <c r="G308" s="348"/>
      <c r="H308" s="16"/>
      <c r="I308" s="16"/>
      <c r="J308" s="16"/>
      <c r="L308"/>
      <c r="M308" s="115"/>
    </row>
    <row r="309" spans="1:13" ht="11.45" customHeight="1">
      <c r="A309" s="16"/>
      <c r="B309" s="348"/>
      <c r="C309" s="348"/>
      <c r="D309" s="348"/>
      <c r="E309" s="348"/>
      <c r="F309" s="348"/>
      <c r="G309" s="348"/>
      <c r="H309" s="16"/>
      <c r="I309" s="16"/>
      <c r="J309" s="16"/>
      <c r="L309"/>
      <c r="M309" s="115"/>
    </row>
    <row r="310" spans="1:13">
      <c r="B310" s="216" t="s">
        <v>617</v>
      </c>
      <c r="C310" s="216" t="s">
        <v>167</v>
      </c>
      <c r="D310" s="216" t="s">
        <v>30</v>
      </c>
      <c r="E310" s="217" t="s">
        <v>331</v>
      </c>
      <c r="L310"/>
      <c r="M310" s="115"/>
    </row>
    <row r="311" spans="1:13">
      <c r="L311"/>
      <c r="M311" s="115"/>
    </row>
    <row r="312" spans="1:13">
      <c r="B312" s="349" t="s">
        <v>1173</v>
      </c>
      <c r="D312" s="310"/>
      <c r="L312"/>
      <c r="M312" s="115"/>
    </row>
    <row r="313" spans="1:13">
      <c r="A313" s="16"/>
      <c r="C313" s="16"/>
      <c r="D313" s="184"/>
      <c r="L313"/>
      <c r="M313" s="115"/>
    </row>
    <row r="314" spans="1:13">
      <c r="L314"/>
      <c r="M314" s="115"/>
    </row>
    <row r="315" spans="1:13">
      <c r="F315">
        <f>12+43+12</f>
        <v>67</v>
      </c>
      <c r="L315"/>
      <c r="M315" s="115"/>
    </row>
    <row r="316" spans="1:13">
      <c r="A316" s="183" t="s">
        <v>1174</v>
      </c>
      <c r="L316"/>
      <c r="M316" s="115"/>
    </row>
    <row r="317" spans="1:13">
      <c r="A317" s="183"/>
      <c r="B317" t="s">
        <v>1175</v>
      </c>
      <c r="C317" t="s">
        <v>94</v>
      </c>
      <c r="D317">
        <v>36</v>
      </c>
      <c r="L317"/>
      <c r="M317" s="115"/>
    </row>
    <row r="318" spans="1:13">
      <c r="A318" s="183"/>
      <c r="C318" t="s">
        <v>1176</v>
      </c>
      <c r="D318">
        <v>9</v>
      </c>
      <c r="L318"/>
      <c r="M318" s="115"/>
    </row>
    <row r="319" spans="1:13">
      <c r="A319" s="183"/>
      <c r="B319" t="s">
        <v>1177</v>
      </c>
      <c r="D319">
        <v>5</v>
      </c>
      <c r="L319"/>
      <c r="M319" s="115"/>
    </row>
    <row r="320" spans="1:13" ht="12.95" customHeight="1">
      <c r="A320" s="183"/>
      <c r="B320" s="350" t="s">
        <v>111</v>
      </c>
      <c r="C320" s="350" t="s">
        <v>596</v>
      </c>
      <c r="D320" s="350" t="s">
        <v>29</v>
      </c>
      <c r="E320" s="350" t="s">
        <v>418</v>
      </c>
      <c r="F320" s="350" t="s">
        <v>414</v>
      </c>
      <c r="G320" s="350" t="s">
        <v>32</v>
      </c>
      <c r="H320" s="350" t="s">
        <v>597</v>
      </c>
      <c r="L320"/>
      <c r="M320" s="115"/>
    </row>
    <row r="321" spans="1:13" ht="12.95" customHeight="1">
      <c r="A321" s="183"/>
      <c r="B321" s="350" t="s">
        <v>111</v>
      </c>
      <c r="C321" s="350" t="s">
        <v>598</v>
      </c>
      <c r="D321" s="350" t="s">
        <v>29</v>
      </c>
      <c r="E321" s="350" t="s">
        <v>418</v>
      </c>
      <c r="F321" s="350" t="s">
        <v>419</v>
      </c>
      <c r="G321" s="350" t="s">
        <v>32</v>
      </c>
      <c r="H321" s="350" t="s">
        <v>597</v>
      </c>
      <c r="L321"/>
      <c r="M321" s="115"/>
    </row>
    <row r="322" spans="1:13" ht="12.95" customHeight="1">
      <c r="A322" s="183"/>
      <c r="B322" s="350" t="s">
        <v>111</v>
      </c>
      <c r="C322" s="350" t="s">
        <v>599</v>
      </c>
      <c r="D322" s="350" t="s">
        <v>29</v>
      </c>
      <c r="E322" s="350" t="s">
        <v>418</v>
      </c>
      <c r="F322" s="350" t="s">
        <v>600</v>
      </c>
      <c r="G322" s="350" t="s">
        <v>32</v>
      </c>
      <c r="H322" s="350" t="s">
        <v>601</v>
      </c>
      <c r="L322"/>
      <c r="M322" s="115"/>
    </row>
    <row r="323" spans="1:13" ht="12.95" customHeight="1">
      <c r="A323" s="183"/>
      <c r="B323" s="350" t="s">
        <v>111</v>
      </c>
      <c r="C323" s="350" t="s">
        <v>602</v>
      </c>
      <c r="D323" s="350" t="s">
        <v>29</v>
      </c>
      <c r="E323" s="350" t="s">
        <v>413</v>
      </c>
      <c r="F323" s="350" t="s">
        <v>603</v>
      </c>
      <c r="G323" s="350" t="s">
        <v>32</v>
      </c>
      <c r="H323" s="350" t="s">
        <v>601</v>
      </c>
      <c r="L323"/>
      <c r="M323" s="115"/>
    </row>
    <row r="324" spans="1:13" ht="12.95" customHeight="1">
      <c r="A324" s="183"/>
      <c r="B324" s="350" t="s">
        <v>111</v>
      </c>
      <c r="C324" s="350" t="s">
        <v>604</v>
      </c>
      <c r="D324" s="350" t="s">
        <v>29</v>
      </c>
      <c r="E324" s="350" t="s">
        <v>413</v>
      </c>
      <c r="F324" s="350" t="s">
        <v>605</v>
      </c>
      <c r="G324" s="350" t="s">
        <v>32</v>
      </c>
      <c r="H324" s="350" t="s">
        <v>601</v>
      </c>
      <c r="L324"/>
      <c r="M324" s="115"/>
    </row>
    <row r="325" spans="1:13">
      <c r="A325" s="183"/>
      <c r="D325" s="350" t="s">
        <v>1178</v>
      </c>
      <c r="E325" s="350" t="s">
        <v>1179</v>
      </c>
      <c r="L325"/>
      <c r="M325" s="115"/>
    </row>
    <row r="326" spans="1:13">
      <c r="A326" s="183"/>
      <c r="B326" s="231" t="s">
        <v>1180</v>
      </c>
      <c r="C326" s="350" t="s">
        <v>1181</v>
      </c>
      <c r="D326">
        <v>32</v>
      </c>
      <c r="E326">
        <v>30</v>
      </c>
      <c r="F326" s="350" t="s">
        <v>1182</v>
      </c>
      <c r="G326" s="350" t="s">
        <v>500</v>
      </c>
      <c r="H326" s="350" t="s">
        <v>1183</v>
      </c>
      <c r="L326"/>
      <c r="M326" s="115"/>
    </row>
    <row r="327" spans="1:13">
      <c r="A327" s="183"/>
      <c r="B327" t="s">
        <v>1155</v>
      </c>
      <c r="C327" s="350">
        <v>31</v>
      </c>
      <c r="F327" s="350"/>
      <c r="G327" s="350"/>
      <c r="H327" s="350"/>
      <c r="L327"/>
      <c r="M327" s="115"/>
    </row>
    <row r="328" spans="1:13" ht="20.45" customHeight="1">
      <c r="A328" s="183"/>
      <c r="C328" s="350" t="s">
        <v>1184</v>
      </c>
      <c r="G328" s="350" t="s">
        <v>513</v>
      </c>
      <c r="H328" s="350" t="s">
        <v>1185</v>
      </c>
      <c r="L328"/>
      <c r="M328" s="115"/>
    </row>
    <row r="329" spans="1:13" ht="30.6" customHeight="1">
      <c r="A329" s="183"/>
      <c r="C329" s="350" t="s">
        <v>1186</v>
      </c>
      <c r="G329" s="350"/>
      <c r="H329" s="350"/>
      <c r="L329"/>
      <c r="M329" s="115"/>
    </row>
    <row r="330" spans="1:13" ht="30.6" customHeight="1">
      <c r="A330" s="183"/>
      <c r="C330" s="350"/>
      <c r="G330" s="350"/>
      <c r="H330" s="350"/>
      <c r="L330"/>
      <c r="M330" s="115"/>
    </row>
    <row r="331" spans="1:13" ht="30.6" customHeight="1">
      <c r="A331" s="183"/>
      <c r="G331" s="350"/>
      <c r="H331" s="350"/>
      <c r="L331"/>
      <c r="M331" s="115"/>
    </row>
    <row r="332" spans="1:13">
      <c r="A332" s="183"/>
      <c r="C332" s="350" t="s">
        <v>1187</v>
      </c>
      <c r="D332">
        <v>0</v>
      </c>
      <c r="E332" s="351">
        <v>8</v>
      </c>
      <c r="L332"/>
      <c r="M332" s="115"/>
    </row>
    <row r="333" spans="1:13" ht="12.6" customHeight="1">
      <c r="A333" s="183"/>
      <c r="C333" s="350" t="s">
        <v>433</v>
      </c>
      <c r="D333" s="350" t="s">
        <v>101</v>
      </c>
      <c r="E333" s="350" t="s">
        <v>101</v>
      </c>
      <c r="F333" s="350" t="s">
        <v>1188</v>
      </c>
      <c r="G333" s="350" t="s">
        <v>32</v>
      </c>
      <c r="H333" s="350" t="s">
        <v>1189</v>
      </c>
      <c r="L333"/>
      <c r="M333" s="115"/>
    </row>
    <row r="334" spans="1:13" ht="12.6" customHeight="1">
      <c r="A334" s="183"/>
      <c r="C334" s="350" t="s">
        <v>433</v>
      </c>
      <c r="D334" s="350" t="s">
        <v>101</v>
      </c>
      <c r="E334" s="350" t="s">
        <v>101</v>
      </c>
      <c r="F334" s="350" t="s">
        <v>1190</v>
      </c>
      <c r="G334" s="350" t="s">
        <v>32</v>
      </c>
      <c r="H334" s="350" t="s">
        <v>1191</v>
      </c>
      <c r="L334"/>
      <c r="M334" s="115"/>
    </row>
    <row r="335" spans="1:13" ht="12.6" customHeight="1">
      <c r="A335" s="183"/>
      <c r="C335" s="350" t="s">
        <v>433</v>
      </c>
      <c r="D335" s="350" t="s">
        <v>101</v>
      </c>
      <c r="E335" s="350" t="s">
        <v>101</v>
      </c>
      <c r="F335" s="350" t="s">
        <v>1192</v>
      </c>
      <c r="G335" s="350" t="s">
        <v>32</v>
      </c>
      <c r="H335" s="350" t="s">
        <v>1193</v>
      </c>
      <c r="L335"/>
      <c r="M335" s="115"/>
    </row>
    <row r="336" spans="1:13" ht="12.6" customHeight="1">
      <c r="A336" s="183"/>
      <c r="C336" s="350" t="s">
        <v>433</v>
      </c>
      <c r="D336" s="350" t="s">
        <v>101</v>
      </c>
      <c r="E336" s="350" t="s">
        <v>101</v>
      </c>
      <c r="F336" s="350" t="s">
        <v>1194</v>
      </c>
      <c r="G336" s="350" t="s">
        <v>32</v>
      </c>
      <c r="H336" s="350" t="s">
        <v>207</v>
      </c>
      <c r="L336"/>
      <c r="M336" s="115"/>
    </row>
    <row r="337" spans="1:13" ht="12.6" customHeight="1">
      <c r="A337" s="183"/>
      <c r="C337" s="350" t="s">
        <v>433</v>
      </c>
      <c r="D337" s="350" t="s">
        <v>101</v>
      </c>
      <c r="E337" s="350" t="s">
        <v>101</v>
      </c>
      <c r="F337" s="350" t="s">
        <v>1195</v>
      </c>
      <c r="G337" s="350" t="s">
        <v>32</v>
      </c>
      <c r="H337" s="350" t="s">
        <v>223</v>
      </c>
      <c r="L337"/>
      <c r="M337" s="115"/>
    </row>
    <row r="338" spans="1:13" ht="12.6" customHeight="1">
      <c r="A338" s="183"/>
      <c r="C338" s="350" t="s">
        <v>433</v>
      </c>
      <c r="D338" s="350" t="s">
        <v>101</v>
      </c>
      <c r="E338" s="350" t="s">
        <v>101</v>
      </c>
      <c r="F338" s="350" t="s">
        <v>1196</v>
      </c>
      <c r="G338" s="350" t="s">
        <v>32</v>
      </c>
      <c r="H338" s="350" t="s">
        <v>341</v>
      </c>
      <c r="L338"/>
      <c r="M338" s="115"/>
    </row>
    <row r="339" spans="1:13" ht="12.6" customHeight="1">
      <c r="A339" s="183"/>
      <c r="C339" s="350" t="s">
        <v>433</v>
      </c>
      <c r="D339" s="350" t="s">
        <v>101</v>
      </c>
      <c r="E339" s="350" t="s">
        <v>101</v>
      </c>
      <c r="F339" s="350" t="s">
        <v>1197</v>
      </c>
      <c r="G339" s="350" t="s">
        <v>32</v>
      </c>
      <c r="H339" s="350" t="s">
        <v>209</v>
      </c>
      <c r="L339"/>
      <c r="M339" s="115"/>
    </row>
    <row r="340" spans="1:13" ht="12.6" customHeight="1">
      <c r="A340" s="183"/>
      <c r="C340" s="350" t="s">
        <v>433</v>
      </c>
      <c r="D340" s="350" t="s">
        <v>101</v>
      </c>
      <c r="E340" s="350" t="s">
        <v>101</v>
      </c>
      <c r="F340" s="350" t="s">
        <v>1198</v>
      </c>
      <c r="G340" s="350" t="s">
        <v>32</v>
      </c>
      <c r="H340" s="350" t="s">
        <v>466</v>
      </c>
      <c r="L340"/>
      <c r="M340" s="115"/>
    </row>
    <row r="341" spans="1:13">
      <c r="A341" s="183"/>
      <c r="C341" s="350"/>
      <c r="E341" s="351"/>
      <c r="L341"/>
      <c r="M341" s="115"/>
    </row>
    <row r="342" spans="1:13">
      <c r="A342" s="183"/>
      <c r="C342" s="350"/>
      <c r="E342" s="351"/>
      <c r="L342"/>
      <c r="M342" s="115"/>
    </row>
    <row r="343" spans="1:13">
      <c r="A343" s="183"/>
      <c r="L343"/>
      <c r="M343" s="115"/>
    </row>
    <row r="344" spans="1:13">
      <c r="D344">
        <v>35</v>
      </c>
      <c r="E344" t="s">
        <v>1199</v>
      </c>
      <c r="L344"/>
      <c r="M344" s="115"/>
    </row>
    <row r="345" spans="1:13">
      <c r="B345" s="187" t="s">
        <v>1200</v>
      </c>
      <c r="C345" s="187"/>
      <c r="D345">
        <v>35</v>
      </c>
      <c r="E345" t="s">
        <v>1199</v>
      </c>
      <c r="L345"/>
      <c r="M345" s="115"/>
    </row>
    <row r="346" spans="1:13">
      <c r="B346" s="231" t="s">
        <v>1201</v>
      </c>
      <c r="C346" s="231"/>
      <c r="D346" s="187">
        <v>18</v>
      </c>
      <c r="E346" t="s">
        <v>1202</v>
      </c>
      <c r="F346" s="187" t="s">
        <v>1203</v>
      </c>
      <c r="L346"/>
      <c r="M346" s="115"/>
    </row>
    <row r="347" spans="1:13">
      <c r="L347"/>
      <c r="M347" s="115"/>
    </row>
    <row r="348" spans="1:13">
      <c r="G348" s="187"/>
      <c r="L348"/>
      <c r="M348" s="115"/>
    </row>
    <row r="349" spans="1:13">
      <c r="B349" t="s">
        <v>1204</v>
      </c>
      <c r="D349">
        <v>5</v>
      </c>
      <c r="E349" t="s">
        <v>1205</v>
      </c>
      <c r="L349"/>
      <c r="M349" s="115"/>
    </row>
    <row r="350" spans="1:13">
      <c r="A350" s="183" t="s">
        <v>1206</v>
      </c>
    </row>
  </sheetData>
  <autoFilter ref="A1:X193" xr:uid="{96FC7546-E034-40F2-AE55-FE607C6C34E3}">
    <sortState xmlns:xlrd2="http://schemas.microsoft.com/office/spreadsheetml/2017/richdata2" ref="A2:X193">
      <sortCondition ref="T1:T193"/>
    </sortState>
  </autoFilter>
  <sortState xmlns:xlrd2="http://schemas.microsoft.com/office/spreadsheetml/2017/richdata2" ref="A2:U350">
    <sortCondition ref="C2:C350"/>
  </sortState>
  <phoneticPr fontId="12" type="noConversion"/>
  <pageMargins left="0.7" right="0.7" top="0.75" bottom="0.75" header="0.3" footer="0.3"/>
  <pageSetup scale="58" orientation="landscape"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8C86-36FE-4BBE-9E80-C4717EEE42AD}">
  <sheetPr>
    <tabColor rgb="FFCC99FF"/>
  </sheetPr>
  <dimension ref="A1:B10"/>
  <sheetViews>
    <sheetView zoomScaleNormal="100" workbookViewId="0">
      <selection activeCell="G5" sqref="G5"/>
    </sheetView>
  </sheetViews>
  <sheetFormatPr defaultColWidth="9.140625" defaultRowHeight="14.45"/>
  <cols>
    <col min="1" max="1" width="18.5703125" style="109" customWidth="1"/>
    <col min="2" max="2" width="86.42578125" style="108" customWidth="1"/>
    <col min="3" max="16384" width="9.140625" style="102"/>
  </cols>
  <sheetData>
    <row r="1" spans="1:2" ht="43.5">
      <c r="A1" s="111" t="s">
        <v>734</v>
      </c>
      <c r="B1" s="110" t="s">
        <v>1207</v>
      </c>
    </row>
    <row r="2" spans="1:2" ht="3.6" customHeight="1">
      <c r="A2" s="114"/>
      <c r="B2" s="113"/>
    </row>
    <row r="3" spans="1:2" ht="87">
      <c r="A3" s="112" t="s">
        <v>1208</v>
      </c>
      <c r="B3" s="110" t="s">
        <v>1209</v>
      </c>
    </row>
    <row r="4" spans="1:2" ht="87">
      <c r="A4" s="112" t="s">
        <v>1210</v>
      </c>
      <c r="B4" s="110" t="s">
        <v>1211</v>
      </c>
    </row>
    <row r="5" spans="1:2" ht="87">
      <c r="A5" s="112" t="s">
        <v>757</v>
      </c>
      <c r="B5" s="110" t="s">
        <v>1212</v>
      </c>
    </row>
    <row r="6" spans="1:2" ht="101.45">
      <c r="A6" s="112" t="s">
        <v>1213</v>
      </c>
      <c r="B6" s="110" t="s">
        <v>1214</v>
      </c>
    </row>
    <row r="7" spans="1:2" ht="29.1">
      <c r="A7" s="111" t="s">
        <v>1215</v>
      </c>
      <c r="B7" s="110" t="s">
        <v>1216</v>
      </c>
    </row>
    <row r="10" spans="1:2">
      <c r="A10" s="109" t="s">
        <v>673</v>
      </c>
      <c r="B10" s="11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98C12-10AB-417B-AABF-FC7A10EF1C0C}">
  <dimension ref="A1:T106"/>
  <sheetViews>
    <sheetView showGridLines="0" zoomScale="90" zoomScaleNormal="90" workbookViewId="0">
      <selection activeCell="X27" sqref="X27"/>
    </sheetView>
  </sheetViews>
  <sheetFormatPr defaultRowHeight="14.45"/>
  <cols>
    <col min="1" max="1" width="43.28515625" customWidth="1"/>
    <col min="2" max="3" width="8.7109375" bestFit="1" customWidth="1"/>
    <col min="4" max="4" width="8.42578125" customWidth="1"/>
    <col min="5" max="5" width="36.5703125" customWidth="1"/>
    <col min="6" max="6" width="12" bestFit="1" customWidth="1"/>
    <col min="7" max="9" width="8.7109375" bestFit="1" customWidth="1"/>
    <col min="10" max="10" width="12" bestFit="1" customWidth="1"/>
    <col min="11" max="11" width="8" customWidth="1"/>
    <col min="12" max="17" width="8.7109375" bestFit="1" customWidth="1"/>
    <col min="18" max="19" width="9.140625" bestFit="1" customWidth="1"/>
    <col min="20" max="22" width="9.140625" customWidth="1"/>
    <col min="23" max="24" width="8.7109375" bestFit="1" customWidth="1"/>
    <col min="25" max="25" width="11.42578125" customWidth="1"/>
  </cols>
  <sheetData>
    <row r="1" spans="1:3">
      <c r="A1" s="16" t="s">
        <v>658</v>
      </c>
    </row>
    <row r="2" spans="1:3">
      <c r="A2" s="16"/>
    </row>
    <row r="3" spans="1:3">
      <c r="A3" s="27" t="s">
        <v>659</v>
      </c>
      <c r="B3" s="28" t="s">
        <v>660</v>
      </c>
      <c r="C3" s="48" t="s">
        <v>661</v>
      </c>
    </row>
    <row r="4" spans="1:3">
      <c r="A4" s="1" t="s">
        <v>15</v>
      </c>
      <c r="B4" s="22" t="e">
        <f>COUNTIF(#REF!,"Testing Passed")</f>
        <v>#REF!</v>
      </c>
      <c r="C4" s="49" t="e">
        <f>ROUND(SUM(B4/B$16),2)</f>
        <v>#REF!</v>
      </c>
    </row>
    <row r="5" spans="1:3">
      <c r="A5" s="1" t="s">
        <v>1</v>
      </c>
      <c r="B5" s="22" t="e">
        <f>COUNTIF(#REF!,"Testing Passed")</f>
        <v>#REF!</v>
      </c>
      <c r="C5" s="49" t="e">
        <f>ROUND(SUM(B5/B$16),2)</f>
        <v>#REF!</v>
      </c>
    </row>
    <row r="6" spans="1:3">
      <c r="A6" s="1" t="s">
        <v>17</v>
      </c>
      <c r="B6" s="22" t="e">
        <f>COUNTIF(#REF!,"Testing Passed")</f>
        <v>#REF!</v>
      </c>
      <c r="C6" s="49" t="e">
        <f>ROUND(SUM(B6/B$16),2)</f>
        <v>#REF!</v>
      </c>
    </row>
    <row r="7" spans="1:3">
      <c r="A7" s="1" t="s">
        <v>18</v>
      </c>
      <c r="B7" s="22" t="e">
        <f>COUNTIF(#REF!,"Testing Passed")</f>
        <v>#REF!</v>
      </c>
      <c r="C7" s="49" t="e">
        <f>ROUND(SUM(B7/B$16),2)</f>
        <v>#REF!</v>
      </c>
    </row>
    <row r="8" spans="1:3">
      <c r="A8" s="1" t="s">
        <v>662</v>
      </c>
      <c r="B8" s="22" t="e">
        <f>COUNTIF(#REF!,"Testing Passed")</f>
        <v>#REF!</v>
      </c>
      <c r="C8" s="49" t="e">
        <f>ROUND(SUM(B8/B$16),2)</f>
        <v>#REF!</v>
      </c>
    </row>
    <row r="9" spans="1:3">
      <c r="A9" s="1" t="s">
        <v>663</v>
      </c>
      <c r="B9" s="20" t="e">
        <f>COUNTIF(#REF!,"High or Critical Defect")</f>
        <v>#REF!</v>
      </c>
      <c r="C9" s="58" t="e">
        <f>SUM(B9)</f>
        <v>#REF!</v>
      </c>
    </row>
    <row r="10" spans="1:3">
      <c r="A10" s="1" t="s">
        <v>664</v>
      </c>
      <c r="B10" s="20" t="e">
        <f>COUNTIF(#REF!,"High or Critical Defect: Source Data")</f>
        <v>#REF!</v>
      </c>
      <c r="C10" s="58" t="e">
        <f>SUM(B10)</f>
        <v>#REF!</v>
      </c>
    </row>
    <row r="11" spans="1:3" ht="15" thickBot="1">
      <c r="A11" s="24" t="s">
        <v>665</v>
      </c>
      <c r="B11" s="25" t="e">
        <f>COUNTIFS(#REF!,"Testing Passed",#REF!,"Testing Passed",#REF!,"Testing Passed",#REF!,"Testing Passed",#REF!,"",#REF!,"Testing Passed")</f>
        <v>#REF!</v>
      </c>
      <c r="C11" s="50" t="e">
        <f>ROUND(SUM(B11/B$16),2)</f>
        <v>#REF!</v>
      </c>
    </row>
    <row r="12" spans="1:3">
      <c r="A12" s="29" t="s">
        <v>20</v>
      </c>
      <c r="B12" s="23" t="e">
        <f>COUNTIF(#REF!,"Testing Passed")</f>
        <v>#REF!</v>
      </c>
      <c r="C12" s="61" t="e">
        <f>ROUND(SUM(B12/B$16),2)</f>
        <v>#REF!</v>
      </c>
    </row>
    <row r="13" spans="1:3">
      <c r="A13" s="1" t="s">
        <v>21</v>
      </c>
      <c r="B13" s="22" t="e">
        <f>COUNTIF(#REF!,"Testing Passed")</f>
        <v>#REF!</v>
      </c>
      <c r="C13" s="49" t="e">
        <f>ROUND(SUM(B13/B$16),2)</f>
        <v>#REF!</v>
      </c>
    </row>
    <row r="14" spans="1:3">
      <c r="A14" s="26" t="s">
        <v>666</v>
      </c>
      <c r="B14" s="23">
        <v>0</v>
      </c>
      <c r="C14" s="49">
        <f>ROUND(SUM(B14/B$16),2)</f>
        <v>0</v>
      </c>
    </row>
    <row r="15" spans="1:3">
      <c r="A15" s="21"/>
    </row>
    <row r="16" spans="1:3">
      <c r="A16" s="16" t="s">
        <v>667</v>
      </c>
      <c r="B16" s="16">
        <v>102</v>
      </c>
    </row>
    <row r="18" spans="5:20">
      <c r="E18" s="27" t="s">
        <v>659</v>
      </c>
      <c r="F18" s="28">
        <v>44799</v>
      </c>
      <c r="G18" s="28">
        <v>44806</v>
      </c>
      <c r="H18" s="28">
        <v>44813</v>
      </c>
      <c r="I18" s="28">
        <v>44820</v>
      </c>
      <c r="J18" s="28">
        <v>44827</v>
      </c>
      <c r="K18" s="28">
        <v>44834</v>
      </c>
      <c r="L18" s="28">
        <v>44841</v>
      </c>
      <c r="M18" s="28">
        <v>44848</v>
      </c>
      <c r="N18" s="28">
        <v>44855</v>
      </c>
      <c r="O18" s="28">
        <v>44862</v>
      </c>
      <c r="P18" s="28" t="s">
        <v>668</v>
      </c>
      <c r="T18" t="s">
        <v>1217</v>
      </c>
    </row>
    <row r="19" spans="5:20">
      <c r="E19" s="41" t="s">
        <v>15</v>
      </c>
      <c r="F19" s="49">
        <v>0.56730769230769229</v>
      </c>
      <c r="G19" s="51">
        <v>0.56730769230769229</v>
      </c>
      <c r="H19" s="49">
        <f>ROUND(81.7307692307692%,2)</f>
        <v>0.82</v>
      </c>
      <c r="I19" s="49">
        <v>0.82</v>
      </c>
      <c r="J19" s="51">
        <v>0.82</v>
      </c>
      <c r="K19" s="63"/>
      <c r="L19" s="63"/>
      <c r="M19" s="63"/>
      <c r="N19" s="63"/>
      <c r="O19" s="63"/>
      <c r="P19" s="62">
        <f t="shared" ref="P19:P26" si="0">SUM(J19-I19)</f>
        <v>0</v>
      </c>
      <c r="T19" t="s">
        <v>1218</v>
      </c>
    </row>
    <row r="20" spans="5:20">
      <c r="E20" s="41" t="s">
        <v>1</v>
      </c>
      <c r="F20" s="49">
        <v>0</v>
      </c>
      <c r="G20" s="51">
        <v>0</v>
      </c>
      <c r="H20" s="49">
        <v>0.42307692307692307</v>
      </c>
      <c r="I20" s="49">
        <v>0.51</v>
      </c>
      <c r="J20" s="51">
        <v>0.74</v>
      </c>
      <c r="K20" s="63"/>
      <c r="L20" s="63"/>
      <c r="M20" s="63"/>
      <c r="N20" s="63"/>
      <c r="O20" s="63"/>
      <c r="P20" s="62">
        <f t="shared" si="0"/>
        <v>0.22999999999999998</v>
      </c>
    </row>
    <row r="21" spans="5:20">
      <c r="E21" s="41" t="s">
        <v>17</v>
      </c>
      <c r="F21" s="49">
        <v>0.56730769230769229</v>
      </c>
      <c r="G21" s="51">
        <v>0.56730769230769229</v>
      </c>
      <c r="H21" s="49">
        <v>0.59615384615384615</v>
      </c>
      <c r="I21" s="49">
        <v>0.82</v>
      </c>
      <c r="J21" s="51">
        <v>0.82</v>
      </c>
      <c r="K21" s="63"/>
      <c r="L21" s="63"/>
      <c r="M21" s="63"/>
      <c r="N21" s="63"/>
      <c r="O21" s="63"/>
      <c r="P21" s="62">
        <f t="shared" si="0"/>
        <v>0</v>
      </c>
      <c r="T21" t="s">
        <v>1219</v>
      </c>
    </row>
    <row r="22" spans="5:20">
      <c r="E22" s="41" t="s">
        <v>18</v>
      </c>
      <c r="F22" s="49">
        <v>0.66346153846153844</v>
      </c>
      <c r="G22" s="51">
        <v>0.71153846153846156</v>
      </c>
      <c r="H22" s="49">
        <v>0.75</v>
      </c>
      <c r="I22" s="49">
        <v>0.76</v>
      </c>
      <c r="J22" s="51">
        <v>0.76</v>
      </c>
      <c r="K22" s="63"/>
      <c r="L22" s="63"/>
      <c r="M22" s="63"/>
      <c r="N22" s="63"/>
      <c r="O22" s="63"/>
      <c r="P22" s="62">
        <f t="shared" si="0"/>
        <v>0</v>
      </c>
    </row>
    <row r="23" spans="5:20">
      <c r="E23" s="41" t="s">
        <v>662</v>
      </c>
      <c r="F23" s="49">
        <v>0.23076923076923078</v>
      </c>
      <c r="G23" s="51">
        <v>0.29807692307692307</v>
      </c>
      <c r="H23" s="49">
        <v>0.53846153846153844</v>
      </c>
      <c r="I23" s="49">
        <v>0.74</v>
      </c>
      <c r="J23" s="51">
        <v>0.76</v>
      </c>
      <c r="K23" s="63"/>
      <c r="L23" s="63"/>
      <c r="M23" s="63"/>
      <c r="N23" s="63"/>
      <c r="O23" s="63"/>
      <c r="P23" s="62">
        <f t="shared" si="0"/>
        <v>2.0000000000000018E-2</v>
      </c>
    </row>
    <row r="24" spans="5:20">
      <c r="E24" s="41" t="s">
        <v>663</v>
      </c>
      <c r="F24" s="57">
        <v>14</v>
      </c>
      <c r="G24" s="57">
        <v>9</v>
      </c>
      <c r="H24" s="57">
        <v>9</v>
      </c>
      <c r="I24" s="57">
        <v>3</v>
      </c>
      <c r="J24" s="20">
        <v>0</v>
      </c>
      <c r="K24" s="20"/>
      <c r="L24" s="1"/>
      <c r="M24" s="1"/>
      <c r="N24" s="1"/>
      <c r="O24" s="1"/>
      <c r="P24" s="67">
        <f t="shared" si="0"/>
        <v>-3</v>
      </c>
    </row>
    <row r="25" spans="5:20">
      <c r="E25" s="41" t="s">
        <v>664</v>
      </c>
      <c r="F25" s="57">
        <v>22</v>
      </c>
      <c r="G25" s="57">
        <v>17</v>
      </c>
      <c r="H25" s="57">
        <v>18</v>
      </c>
      <c r="I25" s="57">
        <v>18</v>
      </c>
      <c r="J25" s="20">
        <v>18</v>
      </c>
      <c r="K25" s="20"/>
      <c r="L25" s="1"/>
      <c r="M25" s="1"/>
      <c r="N25" s="1"/>
      <c r="O25" s="1"/>
      <c r="P25" s="67">
        <f t="shared" si="0"/>
        <v>0</v>
      </c>
    </row>
    <row r="26" spans="5:20" ht="15" thickBot="1">
      <c r="E26" s="42" t="s">
        <v>669</v>
      </c>
      <c r="F26" s="50">
        <v>0</v>
      </c>
      <c r="G26" s="52">
        <v>0</v>
      </c>
      <c r="H26" s="50">
        <v>0.32692307692307693</v>
      </c>
      <c r="I26" s="50">
        <v>0.48</v>
      </c>
      <c r="J26" s="52">
        <v>0.5</v>
      </c>
      <c r="K26" s="24"/>
      <c r="L26" s="24"/>
      <c r="M26" s="24"/>
      <c r="N26" s="24"/>
      <c r="O26" s="24"/>
      <c r="P26" s="62">
        <f t="shared" si="0"/>
        <v>2.0000000000000018E-2</v>
      </c>
    </row>
    <row r="27" spans="5:20">
      <c r="E27" s="43" t="s">
        <v>20</v>
      </c>
      <c r="F27" s="53">
        <v>0</v>
      </c>
      <c r="G27" s="54">
        <v>0</v>
      </c>
      <c r="H27" s="53">
        <v>0</v>
      </c>
      <c r="I27" s="53">
        <v>0</v>
      </c>
      <c r="J27" s="54">
        <v>0</v>
      </c>
      <c r="K27" s="35"/>
      <c r="L27" s="35"/>
      <c r="M27" s="35"/>
      <c r="N27" s="35"/>
      <c r="O27" s="35"/>
      <c r="P27" s="60">
        <f>SUM(I27-H27)</f>
        <v>0</v>
      </c>
    </row>
    <row r="28" spans="5:20">
      <c r="E28" s="44" t="s">
        <v>21</v>
      </c>
      <c r="F28" s="55">
        <v>0</v>
      </c>
      <c r="G28" s="56">
        <v>0</v>
      </c>
      <c r="H28" s="55">
        <v>0</v>
      </c>
      <c r="I28" s="55">
        <v>0</v>
      </c>
      <c r="J28" s="56">
        <v>0</v>
      </c>
      <c r="K28" s="38"/>
      <c r="L28" s="38"/>
      <c r="M28" s="38"/>
      <c r="N28" s="38"/>
      <c r="O28" s="38"/>
      <c r="P28" s="60">
        <f>SUM(I28-H28)</f>
        <v>0</v>
      </c>
    </row>
    <row r="29" spans="5:20">
      <c r="E29" s="45" t="s">
        <v>666</v>
      </c>
      <c r="F29" s="53">
        <v>0</v>
      </c>
      <c r="G29" s="54">
        <v>0</v>
      </c>
      <c r="H29" s="53">
        <v>0</v>
      </c>
      <c r="I29" s="53">
        <v>0</v>
      </c>
      <c r="J29" s="54">
        <v>0</v>
      </c>
      <c r="K29" s="35"/>
      <c r="L29" s="35"/>
      <c r="M29" s="35"/>
      <c r="N29" s="35"/>
      <c r="O29" s="35"/>
      <c r="P29" s="60">
        <f>SUM(I29-H29)</f>
        <v>0</v>
      </c>
    </row>
    <row r="31" spans="5:20">
      <c r="E31" t="s">
        <v>1220</v>
      </c>
    </row>
    <row r="32" spans="5:20">
      <c r="E32" t="s">
        <v>673</v>
      </c>
      <c r="F32" s="68" cm="1">
        <f t="array" ref="F32">SUM(F19:F23/5)</f>
        <v>0.40576923076923077</v>
      </c>
      <c r="G32" s="68" cm="1">
        <f t="array" ref="G32">SUM(G19:G23/5)</f>
        <v>0.42884615384615388</v>
      </c>
      <c r="H32" s="68" cm="1">
        <f t="array" ref="H32">SUM(H19:H23/5)</f>
        <v>0.62553846153846149</v>
      </c>
      <c r="I32" s="68" cm="1">
        <f t="array" ref="I32">SUM(I19:I23/5)</f>
        <v>0.73</v>
      </c>
      <c r="J32" s="68" cm="1">
        <f t="array" ref="J32">SUM(J19:J23/5)</f>
        <v>0.77999999999999992</v>
      </c>
    </row>
    <row r="33" spans="5:10" ht="16.5">
      <c r="E33" s="30" t="s">
        <v>673</v>
      </c>
      <c r="J33" s="68" cm="1">
        <f t="array" ref="J33">SUM(J26:J28/3)</f>
        <v>0.16666666666666666</v>
      </c>
    </row>
    <row r="34" spans="5:10">
      <c r="E34" s="31"/>
    </row>
    <row r="35" spans="5:10" ht="16.5">
      <c r="E35" s="32" t="s">
        <v>1221</v>
      </c>
    </row>
    <row r="36" spans="5:10" ht="16.5">
      <c r="E36" s="32" t="s">
        <v>1222</v>
      </c>
    </row>
    <row r="37" spans="5:10" ht="16.5">
      <c r="E37" s="32" t="s">
        <v>1223</v>
      </c>
    </row>
    <row r="38" spans="5:10" ht="16.5">
      <c r="E38" s="32" t="s">
        <v>1224</v>
      </c>
    </row>
    <row r="39" spans="5:10" ht="16.5">
      <c r="E39" s="32" t="s">
        <v>1225</v>
      </c>
    </row>
    <row r="40" spans="5:10" ht="16.5">
      <c r="E40" s="32"/>
    </row>
    <row r="41" spans="5:10" ht="16.5">
      <c r="E41" s="32" t="s">
        <v>1226</v>
      </c>
    </row>
    <row r="95" spans="5:15">
      <c r="E95" s="27" t="s">
        <v>659</v>
      </c>
      <c r="F95" s="28">
        <v>44799</v>
      </c>
      <c r="G95" s="28">
        <v>44806</v>
      </c>
      <c r="H95" s="28">
        <v>44813</v>
      </c>
      <c r="I95" s="28">
        <v>44820</v>
      </c>
      <c r="J95" s="28">
        <v>44827</v>
      </c>
      <c r="K95" s="28">
        <v>44834</v>
      </c>
      <c r="L95" s="28">
        <v>44841</v>
      </c>
      <c r="M95" s="28">
        <v>44848</v>
      </c>
      <c r="N95" s="28">
        <v>44855</v>
      </c>
      <c r="O95" s="28">
        <v>44862</v>
      </c>
    </row>
    <row r="96" spans="5:15">
      <c r="E96" s="41" t="s">
        <v>15</v>
      </c>
      <c r="F96" s="22">
        <v>59</v>
      </c>
      <c r="G96" s="33">
        <v>59</v>
      </c>
      <c r="H96" s="33">
        <v>82</v>
      </c>
      <c r="I96" s="1"/>
      <c r="J96" s="1"/>
      <c r="K96" s="1"/>
      <c r="L96" s="1"/>
      <c r="M96" s="1"/>
      <c r="N96" s="1"/>
      <c r="O96" s="1"/>
    </row>
    <row r="97" spans="5:15">
      <c r="E97" s="41" t="s">
        <v>1</v>
      </c>
      <c r="F97" s="22">
        <v>0</v>
      </c>
      <c r="G97" s="33">
        <v>0</v>
      </c>
      <c r="H97" s="33">
        <v>0</v>
      </c>
      <c r="I97" s="1"/>
      <c r="J97" s="1"/>
      <c r="K97" s="1"/>
      <c r="L97" s="1"/>
      <c r="M97" s="1"/>
      <c r="N97" s="1"/>
      <c r="O97" s="1"/>
    </row>
    <row r="98" spans="5:15">
      <c r="E98" s="41" t="s">
        <v>17</v>
      </c>
      <c r="F98" s="22">
        <v>59</v>
      </c>
      <c r="G98" s="33">
        <v>59</v>
      </c>
      <c r="H98" s="33">
        <v>59</v>
      </c>
      <c r="I98" s="1"/>
      <c r="J98" s="1"/>
      <c r="K98" s="1"/>
      <c r="L98" s="1"/>
      <c r="M98" s="1"/>
      <c r="N98" s="1"/>
      <c r="O98" s="1"/>
    </row>
    <row r="99" spans="5:15">
      <c r="E99" s="41" t="s">
        <v>18</v>
      </c>
      <c r="F99" s="22">
        <v>69</v>
      </c>
      <c r="G99" s="33">
        <v>74</v>
      </c>
      <c r="H99" s="33">
        <v>75</v>
      </c>
      <c r="I99" s="1"/>
      <c r="J99" s="1"/>
      <c r="K99" s="1"/>
      <c r="L99" s="1"/>
      <c r="M99" s="1"/>
      <c r="N99" s="1"/>
      <c r="O99" s="1"/>
    </row>
    <row r="100" spans="5:15">
      <c r="E100" s="41" t="s">
        <v>662</v>
      </c>
      <c r="F100" s="22">
        <v>24</v>
      </c>
      <c r="G100" s="33">
        <v>31</v>
      </c>
      <c r="H100" s="33">
        <v>53</v>
      </c>
      <c r="I100" s="1"/>
      <c r="J100" s="1"/>
      <c r="K100" s="1"/>
      <c r="L100" s="1"/>
      <c r="M100" s="1"/>
      <c r="N100" s="1"/>
      <c r="O100" s="1"/>
    </row>
    <row r="101" spans="5:15">
      <c r="E101" s="41" t="s">
        <v>663</v>
      </c>
      <c r="F101" s="20">
        <v>15</v>
      </c>
      <c r="G101" s="20">
        <v>9</v>
      </c>
      <c r="H101" s="20">
        <v>9</v>
      </c>
      <c r="I101" s="20"/>
      <c r="J101" s="20"/>
      <c r="K101" s="20"/>
      <c r="L101" s="1"/>
      <c r="M101" s="1"/>
      <c r="N101" s="1"/>
      <c r="O101" s="1"/>
    </row>
    <row r="102" spans="5:15">
      <c r="E102" s="41" t="s">
        <v>664</v>
      </c>
      <c r="F102" s="20">
        <v>23</v>
      </c>
      <c r="G102" s="20">
        <v>18</v>
      </c>
      <c r="H102" s="20">
        <v>18</v>
      </c>
      <c r="I102" s="20"/>
      <c r="J102" s="20"/>
      <c r="K102" s="20"/>
      <c r="L102" s="1"/>
      <c r="M102" s="1"/>
      <c r="N102" s="1"/>
      <c r="O102" s="1"/>
    </row>
    <row r="103" spans="5:15" ht="15" thickBot="1">
      <c r="E103" s="42" t="s">
        <v>669</v>
      </c>
      <c r="F103" s="25">
        <v>13</v>
      </c>
      <c r="G103" s="34">
        <v>17</v>
      </c>
      <c r="H103" s="34">
        <v>0</v>
      </c>
      <c r="I103" s="24"/>
      <c r="J103" s="24"/>
      <c r="K103" s="24"/>
      <c r="L103" s="24"/>
      <c r="M103" s="24"/>
      <c r="N103" s="24"/>
      <c r="O103" s="24"/>
    </row>
    <row r="104" spans="5:15">
      <c r="E104" s="43" t="s">
        <v>20</v>
      </c>
      <c r="F104" s="36">
        <v>0</v>
      </c>
      <c r="G104" s="37">
        <v>0</v>
      </c>
      <c r="H104" s="37">
        <v>0</v>
      </c>
      <c r="I104" s="35"/>
      <c r="J104" s="35"/>
      <c r="K104" s="35"/>
      <c r="L104" s="35"/>
      <c r="M104" s="35"/>
      <c r="N104" s="35"/>
      <c r="O104" s="35"/>
    </row>
    <row r="105" spans="5:15">
      <c r="E105" s="44" t="s">
        <v>21</v>
      </c>
      <c r="F105" s="39">
        <v>0</v>
      </c>
      <c r="G105" s="40">
        <v>0</v>
      </c>
      <c r="H105" s="40">
        <v>0</v>
      </c>
      <c r="I105" s="38"/>
      <c r="J105" s="38"/>
      <c r="K105" s="38"/>
      <c r="L105" s="38"/>
      <c r="M105" s="38"/>
      <c r="N105" s="38"/>
      <c r="O105" s="38"/>
    </row>
    <row r="106" spans="5:15">
      <c r="E106" s="45" t="s">
        <v>666</v>
      </c>
      <c r="F106" s="36">
        <v>0</v>
      </c>
      <c r="G106" s="37">
        <v>0</v>
      </c>
      <c r="H106" s="37">
        <v>0</v>
      </c>
      <c r="I106" s="35"/>
      <c r="J106" s="35"/>
      <c r="K106" s="35"/>
      <c r="L106" s="35"/>
      <c r="M106" s="35"/>
      <c r="N106" s="35"/>
      <c r="O106" s="35"/>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C737-04DD-4FE2-90E6-121E2D9C7D03}">
  <dimension ref="B2:U319"/>
  <sheetViews>
    <sheetView workbookViewId="0"/>
  </sheetViews>
  <sheetFormatPr defaultRowHeight="14.45"/>
  <cols>
    <col min="19" max="19" width="9.5703125" bestFit="1" customWidth="1"/>
  </cols>
  <sheetData>
    <row r="2" spans="2:21">
      <c r="B2" s="269" t="s">
        <v>1227</v>
      </c>
    </row>
    <row r="3" spans="2:21">
      <c r="B3" s="270" t="s">
        <v>1228</v>
      </c>
    </row>
    <row r="4" spans="2:21">
      <c r="B4" s="270"/>
    </row>
    <row r="6" spans="2:21" ht="318.95">
      <c r="C6" t="s">
        <v>6</v>
      </c>
      <c r="D6" t="s">
        <v>7</v>
      </c>
      <c r="E6" t="s">
        <v>8</v>
      </c>
      <c r="F6" t="s">
        <v>9</v>
      </c>
      <c r="G6" t="s">
        <v>10</v>
      </c>
      <c r="H6" t="s">
        <v>11</v>
      </c>
      <c r="I6" t="s">
        <v>12</v>
      </c>
      <c r="J6" t="s">
        <v>13</v>
      </c>
      <c r="K6" t="s">
        <v>14</v>
      </c>
      <c r="L6" s="194" t="s">
        <v>0</v>
      </c>
      <c r="M6" t="s">
        <v>1</v>
      </c>
      <c r="N6" s="194" t="s">
        <v>2</v>
      </c>
      <c r="O6" s="194" t="s">
        <v>3</v>
      </c>
      <c r="P6" t="s">
        <v>1229</v>
      </c>
      <c r="Q6" s="194" t="s">
        <v>4</v>
      </c>
      <c r="R6" s="194" t="s">
        <v>5</v>
      </c>
      <c r="S6" t="s">
        <v>22</v>
      </c>
      <c r="T6" t="s">
        <v>23</v>
      </c>
      <c r="U6" t="s">
        <v>24</v>
      </c>
    </row>
    <row r="7" spans="2:21">
      <c r="L7" t="s">
        <v>15</v>
      </c>
      <c r="M7" t="s">
        <v>16</v>
      </c>
      <c r="N7" t="s">
        <v>17</v>
      </c>
      <c r="O7" t="s">
        <v>18</v>
      </c>
      <c r="P7" t="s">
        <v>19</v>
      </c>
      <c r="Q7" t="s">
        <v>20</v>
      </c>
      <c r="R7" t="s">
        <v>21</v>
      </c>
    </row>
    <row r="8" spans="2:21">
      <c r="C8" t="s">
        <v>36</v>
      </c>
      <c r="D8" t="s">
        <v>26</v>
      </c>
      <c r="E8" t="s">
        <v>27</v>
      </c>
      <c r="F8" t="s">
        <v>37</v>
      </c>
      <c r="G8" t="s">
        <v>38</v>
      </c>
      <c r="H8" t="s">
        <v>38</v>
      </c>
      <c r="I8" t="s">
        <v>39</v>
      </c>
      <c r="J8" t="s">
        <v>40</v>
      </c>
      <c r="K8" t="s">
        <v>41</v>
      </c>
      <c r="L8" t="s">
        <v>42</v>
      </c>
      <c r="M8" t="s">
        <v>42</v>
      </c>
      <c r="N8" t="s">
        <v>42</v>
      </c>
      <c r="O8" t="s">
        <v>42</v>
      </c>
      <c r="P8" t="s">
        <v>42</v>
      </c>
      <c r="Q8" t="s">
        <v>42</v>
      </c>
      <c r="R8" t="s">
        <v>42</v>
      </c>
      <c r="U8" t="s">
        <v>43</v>
      </c>
    </row>
    <row r="9" spans="2:21">
      <c r="C9" t="s">
        <v>36</v>
      </c>
      <c r="D9" t="s">
        <v>26</v>
      </c>
      <c r="E9" t="s">
        <v>27</v>
      </c>
      <c r="F9" t="s">
        <v>44</v>
      </c>
      <c r="G9" t="s">
        <v>38</v>
      </c>
      <c r="H9" t="s">
        <v>38</v>
      </c>
      <c r="I9" t="s">
        <v>45</v>
      </c>
      <c r="J9" t="s">
        <v>40</v>
      </c>
      <c r="K9" t="s">
        <v>41</v>
      </c>
      <c r="L9" t="s">
        <v>42</v>
      </c>
      <c r="M9" t="s">
        <v>42</v>
      </c>
      <c r="N9" t="s">
        <v>42</v>
      </c>
      <c r="O9" t="s">
        <v>42</v>
      </c>
      <c r="P9" t="s">
        <v>42</v>
      </c>
      <c r="Q9" t="s">
        <v>42</v>
      </c>
      <c r="R9" t="s">
        <v>42</v>
      </c>
      <c r="U9" t="s">
        <v>43</v>
      </c>
    </row>
    <row r="10" spans="2:21">
      <c r="C10" t="s">
        <v>36</v>
      </c>
      <c r="D10" t="s">
        <v>26</v>
      </c>
      <c r="E10" t="s">
        <v>27</v>
      </c>
      <c r="F10" t="s">
        <v>46</v>
      </c>
      <c r="G10" t="s">
        <v>38</v>
      </c>
      <c r="H10" t="s">
        <v>38</v>
      </c>
      <c r="I10" t="s">
        <v>47</v>
      </c>
      <c r="J10" t="s">
        <v>40</v>
      </c>
      <c r="K10" t="s">
        <v>48</v>
      </c>
      <c r="L10" t="s">
        <v>34</v>
      </c>
      <c r="M10" t="s">
        <v>34</v>
      </c>
      <c r="N10" t="s">
        <v>34</v>
      </c>
      <c r="O10" t="s">
        <v>34</v>
      </c>
      <c r="P10" t="s">
        <v>34</v>
      </c>
      <c r="Q10" t="s">
        <v>34</v>
      </c>
      <c r="R10" t="s">
        <v>34</v>
      </c>
      <c r="S10" s="271">
        <v>44952</v>
      </c>
      <c r="T10" s="271" t="s">
        <v>49</v>
      </c>
      <c r="U10" t="s">
        <v>50</v>
      </c>
    </row>
    <row r="11" spans="2:21">
      <c r="C11" t="s">
        <v>36</v>
      </c>
      <c r="D11" t="s">
        <v>26</v>
      </c>
      <c r="E11" t="s">
        <v>27</v>
      </c>
      <c r="F11" t="s">
        <v>51</v>
      </c>
      <c r="G11" t="s">
        <v>38</v>
      </c>
      <c r="H11" t="s">
        <v>38</v>
      </c>
      <c r="I11" t="s">
        <v>52</v>
      </c>
      <c r="J11" t="s">
        <v>40</v>
      </c>
      <c r="K11" t="s">
        <v>48</v>
      </c>
      <c r="L11" t="s">
        <v>34</v>
      </c>
      <c r="M11" t="s">
        <v>34</v>
      </c>
      <c r="N11" t="s">
        <v>34</v>
      </c>
      <c r="O11" t="s">
        <v>34</v>
      </c>
      <c r="P11" t="s">
        <v>34</v>
      </c>
      <c r="Q11" t="s">
        <v>34</v>
      </c>
      <c r="R11" t="s">
        <v>34</v>
      </c>
      <c r="S11" s="271">
        <v>44952</v>
      </c>
      <c r="T11" s="271" t="s">
        <v>49</v>
      </c>
      <c r="U11" t="s">
        <v>50</v>
      </c>
    </row>
    <row r="12" spans="2:21">
      <c r="C12" t="s">
        <v>36</v>
      </c>
      <c r="D12" t="s">
        <v>26</v>
      </c>
      <c r="E12" t="s">
        <v>27</v>
      </c>
      <c r="F12" t="s">
        <v>53</v>
      </c>
      <c r="G12" t="s">
        <v>38</v>
      </c>
      <c r="H12" t="s">
        <v>38</v>
      </c>
      <c r="I12" t="s">
        <v>54</v>
      </c>
      <c r="J12" t="s">
        <v>40</v>
      </c>
      <c r="K12" t="s">
        <v>48</v>
      </c>
      <c r="L12" t="s">
        <v>34</v>
      </c>
      <c r="M12" t="s">
        <v>34</v>
      </c>
      <c r="N12" t="s">
        <v>34</v>
      </c>
      <c r="O12" t="s">
        <v>34</v>
      </c>
      <c r="P12" t="s">
        <v>34</v>
      </c>
      <c r="Q12" t="s">
        <v>34</v>
      </c>
      <c r="R12" t="s">
        <v>34</v>
      </c>
      <c r="S12" s="271">
        <v>44952</v>
      </c>
      <c r="T12" s="271" t="s">
        <v>49</v>
      </c>
      <c r="U12" t="s">
        <v>50</v>
      </c>
    </row>
    <row r="13" spans="2:21">
      <c r="C13" t="s">
        <v>36</v>
      </c>
      <c r="D13" t="s">
        <v>26</v>
      </c>
      <c r="E13" t="s">
        <v>27</v>
      </c>
      <c r="F13" t="s">
        <v>55</v>
      </c>
      <c r="G13" t="s">
        <v>38</v>
      </c>
      <c r="H13" t="s">
        <v>38</v>
      </c>
      <c r="I13" t="s">
        <v>56</v>
      </c>
      <c r="J13" t="s">
        <v>40</v>
      </c>
      <c r="K13" t="s">
        <v>48</v>
      </c>
      <c r="L13" t="s">
        <v>34</v>
      </c>
      <c r="M13" t="s">
        <v>34</v>
      </c>
      <c r="N13" t="s">
        <v>34</v>
      </c>
      <c r="O13" t="s">
        <v>34</v>
      </c>
      <c r="P13" t="s">
        <v>34</v>
      </c>
      <c r="Q13" t="s">
        <v>34</v>
      </c>
      <c r="R13" t="s">
        <v>34</v>
      </c>
      <c r="S13" s="271">
        <v>44952</v>
      </c>
      <c r="T13" s="271" t="s">
        <v>49</v>
      </c>
      <c r="U13" t="s">
        <v>50</v>
      </c>
    </row>
    <row r="14" spans="2:21">
      <c r="C14" t="s">
        <v>36</v>
      </c>
      <c r="D14" t="s">
        <v>26</v>
      </c>
      <c r="E14" t="s">
        <v>27</v>
      </c>
      <c r="F14" t="s">
        <v>57</v>
      </c>
      <c r="G14" t="s">
        <v>38</v>
      </c>
      <c r="H14" t="s">
        <v>38</v>
      </c>
      <c r="I14" t="s">
        <v>58</v>
      </c>
      <c r="J14" t="s">
        <v>40</v>
      </c>
      <c r="K14" t="s">
        <v>48</v>
      </c>
      <c r="L14" t="s">
        <v>34</v>
      </c>
      <c r="M14" t="s">
        <v>34</v>
      </c>
      <c r="N14" t="s">
        <v>34</v>
      </c>
      <c r="O14" t="s">
        <v>34</v>
      </c>
      <c r="P14" t="s">
        <v>34</v>
      </c>
      <c r="Q14" t="s">
        <v>34</v>
      </c>
      <c r="R14" t="s">
        <v>34</v>
      </c>
      <c r="S14" s="271">
        <v>44952</v>
      </c>
      <c r="T14" s="271" t="s">
        <v>49</v>
      </c>
      <c r="U14" t="s">
        <v>50</v>
      </c>
    </row>
    <row r="15" spans="2:21">
      <c r="C15" t="s">
        <v>36</v>
      </c>
      <c r="D15" t="s">
        <v>26</v>
      </c>
      <c r="E15" t="s">
        <v>27</v>
      </c>
      <c r="F15" t="s">
        <v>59</v>
      </c>
      <c r="G15" t="s">
        <v>38</v>
      </c>
      <c r="H15" t="s">
        <v>38</v>
      </c>
      <c r="I15" t="s">
        <v>60</v>
      </c>
      <c r="J15" t="s">
        <v>40</v>
      </c>
      <c r="K15" t="s">
        <v>48</v>
      </c>
      <c r="L15" t="s">
        <v>34</v>
      </c>
      <c r="M15" t="s">
        <v>34</v>
      </c>
      <c r="N15" t="s">
        <v>34</v>
      </c>
      <c r="O15" t="s">
        <v>34</v>
      </c>
      <c r="P15" t="s">
        <v>34</v>
      </c>
      <c r="Q15" t="s">
        <v>34</v>
      </c>
      <c r="R15" t="s">
        <v>34</v>
      </c>
      <c r="S15" s="271">
        <v>44952</v>
      </c>
      <c r="T15" s="271" t="s">
        <v>49</v>
      </c>
      <c r="U15" t="s">
        <v>50</v>
      </c>
    </row>
    <row r="16" spans="2:21">
      <c r="C16" t="s">
        <v>36</v>
      </c>
      <c r="D16" t="s">
        <v>26</v>
      </c>
      <c r="E16" t="s">
        <v>27</v>
      </c>
      <c r="F16" t="s">
        <v>61</v>
      </c>
      <c r="G16" t="s">
        <v>38</v>
      </c>
      <c r="H16" t="s">
        <v>38</v>
      </c>
      <c r="I16" t="s">
        <v>62</v>
      </c>
      <c r="J16" t="s">
        <v>32</v>
      </c>
      <c r="K16" t="s">
        <v>48</v>
      </c>
      <c r="L16" t="s">
        <v>34</v>
      </c>
      <c r="M16" t="s">
        <v>34</v>
      </c>
      <c r="N16" t="s">
        <v>34</v>
      </c>
      <c r="O16" t="s">
        <v>34</v>
      </c>
      <c r="P16" t="s">
        <v>34</v>
      </c>
      <c r="Q16" t="s">
        <v>34</v>
      </c>
      <c r="R16" t="s">
        <v>34</v>
      </c>
      <c r="S16" s="271">
        <v>44952</v>
      </c>
      <c r="T16" s="271" t="s">
        <v>49</v>
      </c>
      <c r="U16" t="s">
        <v>50</v>
      </c>
    </row>
    <row r="17" spans="3:21">
      <c r="C17" t="s">
        <v>36</v>
      </c>
      <c r="D17" t="s">
        <v>26</v>
      </c>
      <c r="E17" t="s">
        <v>27</v>
      </c>
      <c r="F17" t="s">
        <v>63</v>
      </c>
      <c r="G17" t="s">
        <v>38</v>
      </c>
      <c r="H17" t="s">
        <v>38</v>
      </c>
      <c r="I17" t="s">
        <v>64</v>
      </c>
      <c r="J17" t="s">
        <v>32</v>
      </c>
      <c r="K17" t="s">
        <v>48</v>
      </c>
      <c r="L17" t="s">
        <v>34</v>
      </c>
      <c r="M17" t="s">
        <v>34</v>
      </c>
      <c r="N17" t="s">
        <v>34</v>
      </c>
      <c r="O17" t="s">
        <v>34</v>
      </c>
      <c r="P17" t="s">
        <v>34</v>
      </c>
      <c r="Q17" t="s">
        <v>34</v>
      </c>
      <c r="R17" t="s">
        <v>34</v>
      </c>
      <c r="S17" s="271">
        <v>44952</v>
      </c>
      <c r="T17" s="271" t="s">
        <v>49</v>
      </c>
      <c r="U17" t="s">
        <v>50</v>
      </c>
    </row>
    <row r="18" spans="3:21">
      <c r="C18" t="s">
        <v>36</v>
      </c>
      <c r="D18" t="s">
        <v>26</v>
      </c>
      <c r="E18" t="s">
        <v>27</v>
      </c>
      <c r="F18" t="s">
        <v>65</v>
      </c>
      <c r="G18" t="s">
        <v>38</v>
      </c>
      <c r="H18" t="s">
        <v>38</v>
      </c>
      <c r="I18" t="s">
        <v>66</v>
      </c>
      <c r="J18" t="s">
        <v>40</v>
      </c>
      <c r="K18" t="s">
        <v>48</v>
      </c>
      <c r="L18" t="s">
        <v>34</v>
      </c>
      <c r="M18" t="s">
        <v>34</v>
      </c>
      <c r="N18" t="s">
        <v>34</v>
      </c>
      <c r="O18" t="s">
        <v>34</v>
      </c>
      <c r="P18" t="s">
        <v>34</v>
      </c>
      <c r="Q18" t="s">
        <v>34</v>
      </c>
      <c r="R18" t="s">
        <v>34</v>
      </c>
      <c r="S18" s="271">
        <v>44952</v>
      </c>
      <c r="T18" s="271" t="s">
        <v>49</v>
      </c>
      <c r="U18" t="s">
        <v>50</v>
      </c>
    </row>
    <row r="19" spans="3:21">
      <c r="C19" t="s">
        <v>36</v>
      </c>
      <c r="D19" t="s">
        <v>26</v>
      </c>
      <c r="E19" t="s">
        <v>27</v>
      </c>
      <c r="F19" t="s">
        <v>342</v>
      </c>
      <c r="G19" t="s">
        <v>38</v>
      </c>
      <c r="H19" t="s">
        <v>38</v>
      </c>
      <c r="I19" t="s">
        <v>123</v>
      </c>
      <c r="J19" t="s">
        <v>40</v>
      </c>
      <c r="K19" t="s">
        <v>48</v>
      </c>
      <c r="L19" t="s">
        <v>34</v>
      </c>
      <c r="S19" s="271"/>
      <c r="T19" s="271"/>
    </row>
    <row r="20" spans="3:21">
      <c r="C20" t="s">
        <v>36</v>
      </c>
      <c r="D20" t="s">
        <v>26</v>
      </c>
      <c r="E20" t="s">
        <v>27</v>
      </c>
      <c r="F20" t="s">
        <v>344</v>
      </c>
      <c r="G20" t="s">
        <v>38</v>
      </c>
      <c r="H20" t="s">
        <v>38</v>
      </c>
      <c r="I20" t="s">
        <v>125</v>
      </c>
      <c r="J20" t="s">
        <v>32</v>
      </c>
      <c r="K20" t="s">
        <v>48</v>
      </c>
      <c r="L20" t="s">
        <v>34</v>
      </c>
      <c r="S20" s="271"/>
      <c r="T20" s="271"/>
    </row>
    <row r="21" spans="3:21">
      <c r="C21" t="s">
        <v>36</v>
      </c>
      <c r="D21" t="s">
        <v>26</v>
      </c>
      <c r="E21" t="s">
        <v>27</v>
      </c>
      <c r="F21" t="s">
        <v>345</v>
      </c>
      <c r="G21" t="s">
        <v>38</v>
      </c>
      <c r="H21" t="s">
        <v>38</v>
      </c>
      <c r="I21" t="s">
        <v>127</v>
      </c>
      <c r="J21" t="s">
        <v>32</v>
      </c>
      <c r="K21" t="s">
        <v>48</v>
      </c>
      <c r="L21" t="s">
        <v>34</v>
      </c>
      <c r="S21" s="271"/>
      <c r="T21" s="271"/>
    </row>
    <row r="22" spans="3:21">
      <c r="C22" t="s">
        <v>36</v>
      </c>
      <c r="D22" t="s">
        <v>26</v>
      </c>
      <c r="E22" t="s">
        <v>27</v>
      </c>
      <c r="F22" t="s">
        <v>371</v>
      </c>
      <c r="G22" t="s">
        <v>38</v>
      </c>
      <c r="H22" t="s">
        <v>38</v>
      </c>
      <c r="I22" t="s">
        <v>131</v>
      </c>
      <c r="J22" t="s">
        <v>32</v>
      </c>
      <c r="K22" t="s">
        <v>48</v>
      </c>
      <c r="L22" t="s">
        <v>34</v>
      </c>
      <c r="S22" s="271"/>
      <c r="T22" s="271"/>
    </row>
    <row r="23" spans="3:21">
      <c r="C23" t="s">
        <v>36</v>
      </c>
      <c r="D23" t="s">
        <v>26</v>
      </c>
      <c r="E23" t="s">
        <v>27</v>
      </c>
      <c r="F23" t="s">
        <v>372</v>
      </c>
      <c r="G23" t="s">
        <v>38</v>
      </c>
      <c r="H23" t="s">
        <v>38</v>
      </c>
      <c r="I23" t="s">
        <v>133</v>
      </c>
      <c r="J23" t="s">
        <v>32</v>
      </c>
      <c r="K23" t="s">
        <v>48</v>
      </c>
      <c r="L23" t="s">
        <v>34</v>
      </c>
      <c r="S23" s="271"/>
      <c r="T23" s="271"/>
    </row>
    <row r="24" spans="3:21">
      <c r="C24" t="s">
        <v>36</v>
      </c>
      <c r="D24" t="s">
        <v>26</v>
      </c>
      <c r="E24" t="s">
        <v>27</v>
      </c>
      <c r="F24" t="s">
        <v>67</v>
      </c>
      <c r="G24" t="s">
        <v>38</v>
      </c>
      <c r="H24" t="s">
        <v>68</v>
      </c>
      <c r="I24" t="s">
        <v>69</v>
      </c>
      <c r="J24" t="s">
        <v>32</v>
      </c>
      <c r="K24" t="s">
        <v>48</v>
      </c>
      <c r="L24" t="s">
        <v>34</v>
      </c>
      <c r="M24" t="s">
        <v>34</v>
      </c>
      <c r="N24" t="s">
        <v>34</v>
      </c>
      <c r="O24" t="s">
        <v>34</v>
      </c>
      <c r="P24" t="s">
        <v>34</v>
      </c>
      <c r="Q24" t="s">
        <v>34</v>
      </c>
      <c r="R24" t="s">
        <v>34</v>
      </c>
      <c r="S24" s="271">
        <v>44952</v>
      </c>
      <c r="T24" s="271" t="s">
        <v>49</v>
      </c>
      <c r="U24" t="s">
        <v>50</v>
      </c>
    </row>
    <row r="25" spans="3:21">
      <c r="C25" t="s">
        <v>36</v>
      </c>
      <c r="D25" t="s">
        <v>26</v>
      </c>
      <c r="E25" t="s">
        <v>27</v>
      </c>
      <c r="F25" t="s">
        <v>70</v>
      </c>
      <c r="G25" t="s">
        <v>38</v>
      </c>
      <c r="H25" t="s">
        <v>68</v>
      </c>
      <c r="I25" t="s">
        <v>71</v>
      </c>
      <c r="J25" t="s">
        <v>32</v>
      </c>
      <c r="K25" t="s">
        <v>48</v>
      </c>
      <c r="L25" t="s">
        <v>34</v>
      </c>
      <c r="M25" t="s">
        <v>34</v>
      </c>
      <c r="N25" t="s">
        <v>34</v>
      </c>
      <c r="O25" t="s">
        <v>34</v>
      </c>
      <c r="P25" t="s">
        <v>34</v>
      </c>
      <c r="Q25" t="s">
        <v>34</v>
      </c>
      <c r="R25" t="s">
        <v>34</v>
      </c>
      <c r="S25" s="271">
        <v>44952</v>
      </c>
      <c r="T25" s="271" t="s">
        <v>49</v>
      </c>
      <c r="U25" t="s">
        <v>50</v>
      </c>
    </row>
    <row r="26" spans="3:21">
      <c r="C26" t="s">
        <v>36</v>
      </c>
      <c r="D26" t="s">
        <v>26</v>
      </c>
      <c r="E26" t="s">
        <v>27</v>
      </c>
      <c r="F26" t="s">
        <v>72</v>
      </c>
      <c r="G26" t="s">
        <v>38</v>
      </c>
      <c r="H26" t="s">
        <v>68</v>
      </c>
      <c r="I26" t="s">
        <v>73</v>
      </c>
      <c r="J26" t="s">
        <v>32</v>
      </c>
      <c r="K26" t="s">
        <v>48</v>
      </c>
      <c r="L26" t="s">
        <v>34</v>
      </c>
      <c r="M26" t="s">
        <v>34</v>
      </c>
      <c r="N26" t="s">
        <v>34</v>
      </c>
      <c r="O26" t="s">
        <v>34</v>
      </c>
      <c r="P26" t="s">
        <v>34</v>
      </c>
      <c r="Q26" t="s">
        <v>34</v>
      </c>
      <c r="R26" t="s">
        <v>34</v>
      </c>
      <c r="S26" s="271">
        <v>44952</v>
      </c>
      <c r="T26" s="271" t="s">
        <v>49</v>
      </c>
      <c r="U26" t="s">
        <v>50</v>
      </c>
    </row>
    <row r="27" spans="3:21">
      <c r="C27" t="s">
        <v>36</v>
      </c>
      <c r="D27" t="s">
        <v>26</v>
      </c>
      <c r="E27" t="s">
        <v>27</v>
      </c>
      <c r="F27" t="s">
        <v>74</v>
      </c>
      <c r="G27" t="s">
        <v>38</v>
      </c>
      <c r="H27" t="s">
        <v>68</v>
      </c>
      <c r="I27" t="s">
        <v>75</v>
      </c>
      <c r="J27" t="s">
        <v>32</v>
      </c>
      <c r="K27" t="s">
        <v>48</v>
      </c>
      <c r="L27" t="s">
        <v>34</v>
      </c>
      <c r="M27" t="s">
        <v>34</v>
      </c>
      <c r="N27" t="s">
        <v>34</v>
      </c>
      <c r="O27" t="s">
        <v>34</v>
      </c>
      <c r="P27" t="s">
        <v>34</v>
      </c>
      <c r="Q27" t="s">
        <v>34</v>
      </c>
      <c r="R27" t="s">
        <v>34</v>
      </c>
      <c r="S27" s="271">
        <v>44952</v>
      </c>
      <c r="T27" s="271" t="s">
        <v>49</v>
      </c>
      <c r="U27" t="s">
        <v>50</v>
      </c>
    </row>
    <row r="28" spans="3:21">
      <c r="C28" t="s">
        <v>36</v>
      </c>
      <c r="D28" t="s">
        <v>26</v>
      </c>
      <c r="E28" t="s">
        <v>27</v>
      </c>
      <c r="F28" t="s">
        <v>76</v>
      </c>
      <c r="G28" t="s">
        <v>38</v>
      </c>
      <c r="H28" t="s">
        <v>68</v>
      </c>
      <c r="I28" t="s">
        <v>77</v>
      </c>
      <c r="J28" t="s">
        <v>32</v>
      </c>
      <c r="K28" t="s">
        <v>48</v>
      </c>
      <c r="L28" t="s">
        <v>34</v>
      </c>
      <c r="M28" t="s">
        <v>34</v>
      </c>
      <c r="N28" t="s">
        <v>34</v>
      </c>
      <c r="O28" t="s">
        <v>34</v>
      </c>
      <c r="P28" t="s">
        <v>34</v>
      </c>
      <c r="Q28" t="s">
        <v>34</v>
      </c>
      <c r="R28" t="s">
        <v>34</v>
      </c>
      <c r="S28" s="271">
        <v>44952</v>
      </c>
      <c r="T28" s="271" t="s">
        <v>49</v>
      </c>
      <c r="U28" t="s">
        <v>50</v>
      </c>
    </row>
    <row r="29" spans="3:21">
      <c r="C29" t="s">
        <v>36</v>
      </c>
      <c r="D29" t="s">
        <v>26</v>
      </c>
      <c r="E29" t="s">
        <v>27</v>
      </c>
      <c r="F29" t="s">
        <v>78</v>
      </c>
      <c r="G29" t="s">
        <v>38</v>
      </c>
      <c r="H29" t="s">
        <v>68</v>
      </c>
      <c r="I29" t="s">
        <v>79</v>
      </c>
      <c r="J29" t="s">
        <v>32</v>
      </c>
      <c r="K29" t="s">
        <v>48</v>
      </c>
      <c r="L29" t="s">
        <v>34</v>
      </c>
      <c r="M29" t="s">
        <v>34</v>
      </c>
      <c r="N29" t="s">
        <v>34</v>
      </c>
      <c r="O29" t="s">
        <v>34</v>
      </c>
      <c r="P29" t="s">
        <v>34</v>
      </c>
      <c r="Q29" t="s">
        <v>34</v>
      </c>
      <c r="R29" t="s">
        <v>34</v>
      </c>
      <c r="S29" s="271">
        <v>44952</v>
      </c>
      <c r="T29" s="271" t="s">
        <v>49</v>
      </c>
      <c r="U29" t="s">
        <v>50</v>
      </c>
    </row>
    <row r="30" spans="3:21">
      <c r="C30" t="s">
        <v>36</v>
      </c>
      <c r="D30" t="s">
        <v>26</v>
      </c>
      <c r="E30" t="s">
        <v>27</v>
      </c>
      <c r="F30" t="s">
        <v>80</v>
      </c>
      <c r="G30" t="s">
        <v>38</v>
      </c>
      <c r="H30" t="s">
        <v>68</v>
      </c>
      <c r="I30" t="s">
        <v>81</v>
      </c>
      <c r="J30" t="s">
        <v>32</v>
      </c>
      <c r="K30" t="s">
        <v>48</v>
      </c>
      <c r="L30" t="s">
        <v>34</v>
      </c>
      <c r="M30" t="s">
        <v>34</v>
      </c>
      <c r="N30" t="s">
        <v>34</v>
      </c>
      <c r="O30" t="s">
        <v>34</v>
      </c>
      <c r="P30" t="s">
        <v>34</v>
      </c>
      <c r="Q30" t="s">
        <v>34</v>
      </c>
      <c r="R30" t="s">
        <v>34</v>
      </c>
      <c r="S30" s="271">
        <v>44952</v>
      </c>
      <c r="T30" s="271" t="s">
        <v>49</v>
      </c>
      <c r="U30" t="s">
        <v>50</v>
      </c>
    </row>
    <row r="31" spans="3:21">
      <c r="C31" t="s">
        <v>36</v>
      </c>
      <c r="D31" t="s">
        <v>26</v>
      </c>
      <c r="E31" t="s">
        <v>27</v>
      </c>
      <c r="F31" t="s">
        <v>82</v>
      </c>
      <c r="G31" t="s">
        <v>38</v>
      </c>
      <c r="H31" t="s">
        <v>68</v>
      </c>
      <c r="I31" t="s">
        <v>83</v>
      </c>
      <c r="J31" t="s">
        <v>32</v>
      </c>
      <c r="K31" t="s">
        <v>48</v>
      </c>
      <c r="L31" t="s">
        <v>34</v>
      </c>
      <c r="M31" t="s">
        <v>34</v>
      </c>
      <c r="N31" t="s">
        <v>34</v>
      </c>
      <c r="O31" t="s">
        <v>34</v>
      </c>
      <c r="P31" t="s">
        <v>34</v>
      </c>
      <c r="Q31" t="s">
        <v>34</v>
      </c>
      <c r="R31" t="s">
        <v>34</v>
      </c>
      <c r="S31" s="271">
        <v>44952</v>
      </c>
      <c r="T31" s="271" t="s">
        <v>49</v>
      </c>
      <c r="U31" t="s">
        <v>50</v>
      </c>
    </row>
    <row r="32" spans="3:21">
      <c r="C32" t="s">
        <v>36</v>
      </c>
      <c r="D32" t="s">
        <v>26</v>
      </c>
      <c r="E32" t="s">
        <v>27</v>
      </c>
      <c r="F32" t="s">
        <v>84</v>
      </c>
      <c r="G32" t="s">
        <v>38</v>
      </c>
      <c r="H32" t="s">
        <v>68</v>
      </c>
      <c r="I32" t="s">
        <v>85</v>
      </c>
      <c r="J32" t="s">
        <v>32</v>
      </c>
      <c r="K32" t="s">
        <v>48</v>
      </c>
      <c r="L32" t="s">
        <v>34</v>
      </c>
      <c r="M32" t="s">
        <v>34</v>
      </c>
      <c r="N32" t="s">
        <v>34</v>
      </c>
      <c r="O32" t="s">
        <v>34</v>
      </c>
      <c r="P32" t="s">
        <v>34</v>
      </c>
      <c r="Q32" t="s">
        <v>34</v>
      </c>
      <c r="R32" t="s">
        <v>34</v>
      </c>
      <c r="S32" s="271">
        <v>44952</v>
      </c>
      <c r="T32" s="271" t="s">
        <v>49</v>
      </c>
      <c r="U32" t="s">
        <v>50</v>
      </c>
    </row>
    <row r="33" spans="3:21">
      <c r="C33" t="s">
        <v>36</v>
      </c>
      <c r="D33" t="s">
        <v>26</v>
      </c>
      <c r="E33" t="s">
        <v>27</v>
      </c>
      <c r="F33" t="s">
        <v>86</v>
      </c>
      <c r="G33" t="s">
        <v>38</v>
      </c>
      <c r="H33" t="s">
        <v>68</v>
      </c>
      <c r="I33" t="s">
        <v>87</v>
      </c>
      <c r="J33" t="s">
        <v>32</v>
      </c>
      <c r="K33" t="s">
        <v>48</v>
      </c>
      <c r="L33" t="s">
        <v>34</v>
      </c>
      <c r="M33" t="s">
        <v>34</v>
      </c>
      <c r="N33" t="s">
        <v>34</v>
      </c>
      <c r="O33" t="s">
        <v>34</v>
      </c>
      <c r="P33" t="s">
        <v>34</v>
      </c>
      <c r="Q33" t="s">
        <v>34</v>
      </c>
      <c r="R33" t="s">
        <v>34</v>
      </c>
      <c r="S33" s="271">
        <v>44952</v>
      </c>
      <c r="T33" s="271" t="s">
        <v>49</v>
      </c>
      <c r="U33" t="s">
        <v>50</v>
      </c>
    </row>
    <row r="34" spans="3:21">
      <c r="C34" t="s">
        <v>36</v>
      </c>
      <c r="D34" t="s">
        <v>26</v>
      </c>
      <c r="E34" t="s">
        <v>27</v>
      </c>
      <c r="F34" t="s">
        <v>88</v>
      </c>
      <c r="G34" t="s">
        <v>38</v>
      </c>
      <c r="H34" t="s">
        <v>68</v>
      </c>
      <c r="I34" t="s">
        <v>89</v>
      </c>
      <c r="J34" t="s">
        <v>32</v>
      </c>
      <c r="K34" t="s">
        <v>48</v>
      </c>
      <c r="L34" t="s">
        <v>34</v>
      </c>
      <c r="M34" t="s">
        <v>34</v>
      </c>
      <c r="N34" t="s">
        <v>34</v>
      </c>
      <c r="O34" t="s">
        <v>34</v>
      </c>
      <c r="P34" t="s">
        <v>34</v>
      </c>
      <c r="Q34" t="s">
        <v>34</v>
      </c>
      <c r="R34" t="s">
        <v>34</v>
      </c>
      <c r="S34" s="271">
        <v>44952</v>
      </c>
      <c r="T34" s="271" t="s">
        <v>49</v>
      </c>
      <c r="U34" t="s">
        <v>50</v>
      </c>
    </row>
    <row r="35" spans="3:21">
      <c r="C35" t="s">
        <v>36</v>
      </c>
      <c r="D35" t="s">
        <v>26</v>
      </c>
      <c r="E35" t="s">
        <v>27</v>
      </c>
      <c r="F35" t="s">
        <v>90</v>
      </c>
      <c r="G35" t="s">
        <v>38</v>
      </c>
      <c r="H35" t="s">
        <v>68</v>
      </c>
      <c r="I35" t="s">
        <v>91</v>
      </c>
      <c r="J35" t="s">
        <v>32</v>
      </c>
      <c r="K35" t="s">
        <v>48</v>
      </c>
      <c r="L35" t="s">
        <v>34</v>
      </c>
      <c r="M35" t="s">
        <v>34</v>
      </c>
      <c r="N35" t="s">
        <v>34</v>
      </c>
      <c r="O35" t="s">
        <v>34</v>
      </c>
      <c r="P35" t="s">
        <v>34</v>
      </c>
      <c r="Q35" t="s">
        <v>34</v>
      </c>
      <c r="R35" t="s">
        <v>34</v>
      </c>
      <c r="S35" s="271">
        <v>44952</v>
      </c>
      <c r="T35" s="271" t="s">
        <v>49</v>
      </c>
      <c r="U35" t="s">
        <v>50</v>
      </c>
    </row>
    <row r="36" spans="3:21">
      <c r="C36" t="s">
        <v>36</v>
      </c>
      <c r="D36" t="s">
        <v>26</v>
      </c>
      <c r="E36" t="s">
        <v>105</v>
      </c>
      <c r="F36" t="s">
        <v>106</v>
      </c>
      <c r="G36" t="s">
        <v>38</v>
      </c>
      <c r="H36" t="s">
        <v>38</v>
      </c>
      <c r="I36" t="s">
        <v>39</v>
      </c>
      <c r="J36" t="s">
        <v>40</v>
      </c>
      <c r="K36" t="s">
        <v>41</v>
      </c>
      <c r="L36" t="s">
        <v>42</v>
      </c>
      <c r="M36" t="s">
        <v>42</v>
      </c>
      <c r="N36" t="s">
        <v>42</v>
      </c>
      <c r="O36" t="s">
        <v>42</v>
      </c>
      <c r="P36" t="s">
        <v>42</v>
      </c>
      <c r="Q36" t="s">
        <v>42</v>
      </c>
      <c r="R36" t="s">
        <v>42</v>
      </c>
      <c r="U36" t="s">
        <v>43</v>
      </c>
    </row>
    <row r="37" spans="3:21">
      <c r="C37" t="s">
        <v>36</v>
      </c>
      <c r="D37" t="s">
        <v>26</v>
      </c>
      <c r="E37" t="s">
        <v>105</v>
      </c>
      <c r="F37" t="s">
        <v>107</v>
      </c>
      <c r="G37" t="s">
        <v>38</v>
      </c>
      <c r="H37" t="s">
        <v>38</v>
      </c>
      <c r="I37" t="s">
        <v>45</v>
      </c>
      <c r="J37" t="s">
        <v>40</v>
      </c>
      <c r="K37" t="s">
        <v>41</v>
      </c>
      <c r="L37" t="s">
        <v>42</v>
      </c>
      <c r="M37" t="s">
        <v>42</v>
      </c>
      <c r="N37" t="s">
        <v>42</v>
      </c>
      <c r="O37" t="s">
        <v>42</v>
      </c>
      <c r="P37" t="s">
        <v>42</v>
      </c>
      <c r="Q37" t="s">
        <v>42</v>
      </c>
      <c r="R37" t="s">
        <v>42</v>
      </c>
      <c r="U37" t="s">
        <v>43</v>
      </c>
    </row>
    <row r="38" spans="3:21">
      <c r="C38" t="s">
        <v>36</v>
      </c>
      <c r="D38" t="s">
        <v>26</v>
      </c>
      <c r="E38" t="s">
        <v>105</v>
      </c>
      <c r="F38" t="s">
        <v>173</v>
      </c>
      <c r="G38" t="s">
        <v>38</v>
      </c>
      <c r="H38" t="s">
        <v>38</v>
      </c>
      <c r="I38" t="s">
        <v>47</v>
      </c>
      <c r="J38" t="s">
        <v>40</v>
      </c>
      <c r="K38" t="s">
        <v>48</v>
      </c>
      <c r="L38" t="s">
        <v>34</v>
      </c>
      <c r="M38" t="s">
        <v>34</v>
      </c>
      <c r="N38" t="s">
        <v>34</v>
      </c>
      <c r="O38" t="s">
        <v>34</v>
      </c>
      <c r="P38" t="s">
        <v>34</v>
      </c>
      <c r="Q38" t="s">
        <v>34</v>
      </c>
      <c r="R38" t="s">
        <v>378</v>
      </c>
      <c r="S38" s="271">
        <v>44985</v>
      </c>
      <c r="T38" s="271" t="s">
        <v>114</v>
      </c>
    </row>
    <row r="39" spans="3:21">
      <c r="C39" t="s">
        <v>36</v>
      </c>
      <c r="D39" t="s">
        <v>26</v>
      </c>
      <c r="E39" t="s">
        <v>105</v>
      </c>
      <c r="F39" t="s">
        <v>175</v>
      </c>
      <c r="G39" t="s">
        <v>38</v>
      </c>
      <c r="H39" t="s">
        <v>38</v>
      </c>
      <c r="I39" t="s">
        <v>52</v>
      </c>
      <c r="J39" t="s">
        <v>40</v>
      </c>
      <c r="K39" t="s">
        <v>48</v>
      </c>
      <c r="L39" t="s">
        <v>34</v>
      </c>
      <c r="M39" t="s">
        <v>34</v>
      </c>
      <c r="N39" t="s">
        <v>34</v>
      </c>
      <c r="O39" t="s">
        <v>34</v>
      </c>
      <c r="P39" t="s">
        <v>34</v>
      </c>
      <c r="Q39" t="s">
        <v>34</v>
      </c>
      <c r="R39" t="s">
        <v>378</v>
      </c>
      <c r="S39" s="271">
        <v>44985</v>
      </c>
      <c r="T39" s="271" t="s">
        <v>114</v>
      </c>
    </row>
    <row r="40" spans="3:21">
      <c r="C40" t="s">
        <v>36</v>
      </c>
      <c r="D40" t="s">
        <v>26</v>
      </c>
      <c r="E40" t="s">
        <v>105</v>
      </c>
      <c r="F40" t="s">
        <v>176</v>
      </c>
      <c r="G40" t="s">
        <v>38</v>
      </c>
      <c r="H40" t="s">
        <v>38</v>
      </c>
      <c r="I40" t="s">
        <v>54</v>
      </c>
      <c r="J40" t="s">
        <v>40</v>
      </c>
      <c r="K40" t="s">
        <v>48</v>
      </c>
      <c r="L40" t="s">
        <v>34</v>
      </c>
      <c r="M40" t="s">
        <v>34</v>
      </c>
      <c r="N40" t="s">
        <v>34</v>
      </c>
      <c r="O40" t="s">
        <v>34</v>
      </c>
      <c r="P40" t="s">
        <v>34</v>
      </c>
      <c r="Q40" t="s">
        <v>34</v>
      </c>
      <c r="R40" t="s">
        <v>378</v>
      </c>
      <c r="S40" s="271">
        <v>44985</v>
      </c>
      <c r="T40" s="271" t="s">
        <v>114</v>
      </c>
    </row>
    <row r="41" spans="3:21">
      <c r="C41" t="s">
        <v>36</v>
      </c>
      <c r="D41" t="s">
        <v>26</v>
      </c>
      <c r="E41" t="s">
        <v>105</v>
      </c>
      <c r="F41" t="s">
        <v>177</v>
      </c>
      <c r="G41" t="s">
        <v>38</v>
      </c>
      <c r="H41" t="s">
        <v>38</v>
      </c>
      <c r="I41" t="s">
        <v>56</v>
      </c>
      <c r="J41" t="s">
        <v>40</v>
      </c>
      <c r="K41" t="s">
        <v>48</v>
      </c>
      <c r="L41" t="s">
        <v>34</v>
      </c>
      <c r="M41" t="s">
        <v>34</v>
      </c>
      <c r="N41" t="s">
        <v>34</v>
      </c>
      <c r="O41" t="s">
        <v>34</v>
      </c>
      <c r="P41" t="s">
        <v>34</v>
      </c>
      <c r="Q41" t="s">
        <v>34</v>
      </c>
      <c r="R41" t="s">
        <v>378</v>
      </c>
      <c r="S41" s="271">
        <v>44985</v>
      </c>
      <c r="T41" s="271" t="s">
        <v>114</v>
      </c>
    </row>
    <row r="42" spans="3:21">
      <c r="C42" t="s">
        <v>36</v>
      </c>
      <c r="D42" t="s">
        <v>26</v>
      </c>
      <c r="E42" t="s">
        <v>105</v>
      </c>
      <c r="F42" t="s">
        <v>182</v>
      </c>
      <c r="G42" t="s">
        <v>38</v>
      </c>
      <c r="H42" t="s">
        <v>38</v>
      </c>
      <c r="I42" t="s">
        <v>58</v>
      </c>
      <c r="J42" t="s">
        <v>40</v>
      </c>
      <c r="K42" t="s">
        <v>48</v>
      </c>
      <c r="L42" t="s">
        <v>34</v>
      </c>
      <c r="M42" t="s">
        <v>34</v>
      </c>
      <c r="N42" t="s">
        <v>34</v>
      </c>
      <c r="O42" t="s">
        <v>34</v>
      </c>
      <c r="P42" t="s">
        <v>34</v>
      </c>
      <c r="Q42" t="s">
        <v>34</v>
      </c>
      <c r="R42" t="s">
        <v>378</v>
      </c>
      <c r="S42" s="271">
        <v>44985</v>
      </c>
      <c r="T42" s="271" t="s">
        <v>114</v>
      </c>
    </row>
    <row r="43" spans="3:21">
      <c r="C43" t="s">
        <v>36</v>
      </c>
      <c r="D43" t="s">
        <v>26</v>
      </c>
      <c r="E43" t="s">
        <v>105</v>
      </c>
      <c r="F43" t="s">
        <v>210</v>
      </c>
      <c r="G43" t="s">
        <v>38</v>
      </c>
      <c r="H43" t="s">
        <v>38</v>
      </c>
      <c r="I43" t="s">
        <v>60</v>
      </c>
      <c r="J43" t="s">
        <v>40</v>
      </c>
      <c r="K43" t="s">
        <v>48</v>
      </c>
      <c r="L43" t="s">
        <v>34</v>
      </c>
      <c r="M43" t="s">
        <v>34</v>
      </c>
      <c r="N43" t="s">
        <v>34</v>
      </c>
      <c r="O43" t="s">
        <v>34</v>
      </c>
      <c r="P43" t="s">
        <v>34</v>
      </c>
      <c r="Q43" t="s">
        <v>34</v>
      </c>
      <c r="R43" t="s">
        <v>378</v>
      </c>
      <c r="S43" s="271">
        <v>44985</v>
      </c>
      <c r="T43" s="271" t="s">
        <v>114</v>
      </c>
    </row>
    <row r="44" spans="3:21">
      <c r="C44" t="s">
        <v>36</v>
      </c>
      <c r="D44" t="s">
        <v>26</v>
      </c>
      <c r="E44" t="s">
        <v>105</v>
      </c>
      <c r="F44" t="s">
        <v>211</v>
      </c>
      <c r="G44" t="s">
        <v>38</v>
      </c>
      <c r="H44" t="s">
        <v>38</v>
      </c>
      <c r="I44" t="s">
        <v>62</v>
      </c>
      <c r="J44" t="s">
        <v>32</v>
      </c>
      <c r="K44" t="s">
        <v>48</v>
      </c>
      <c r="L44" t="s">
        <v>34</v>
      </c>
      <c r="M44" t="s">
        <v>34</v>
      </c>
      <c r="N44" t="s">
        <v>34</v>
      </c>
      <c r="O44" t="s">
        <v>34</v>
      </c>
      <c r="P44" t="s">
        <v>34</v>
      </c>
      <c r="Q44" t="s">
        <v>34</v>
      </c>
      <c r="R44" t="s">
        <v>378</v>
      </c>
      <c r="S44" s="271">
        <v>44985</v>
      </c>
      <c r="T44" s="271" t="s">
        <v>114</v>
      </c>
    </row>
    <row r="45" spans="3:21">
      <c r="C45" t="s">
        <v>36</v>
      </c>
      <c r="D45" t="s">
        <v>26</v>
      </c>
      <c r="E45" t="s">
        <v>105</v>
      </c>
      <c r="F45" t="s">
        <v>212</v>
      </c>
      <c r="G45" t="s">
        <v>38</v>
      </c>
      <c r="H45" t="s">
        <v>38</v>
      </c>
      <c r="I45" t="s">
        <v>64</v>
      </c>
      <c r="J45" t="s">
        <v>32</v>
      </c>
      <c r="K45" t="s">
        <v>48</v>
      </c>
      <c r="L45" t="s">
        <v>34</v>
      </c>
      <c r="M45" t="s">
        <v>34</v>
      </c>
      <c r="N45" t="s">
        <v>34</v>
      </c>
      <c r="O45" t="s">
        <v>34</v>
      </c>
      <c r="P45" t="s">
        <v>34</v>
      </c>
      <c r="Q45" t="s">
        <v>34</v>
      </c>
      <c r="R45" t="s">
        <v>378</v>
      </c>
      <c r="S45" s="271">
        <v>44985</v>
      </c>
      <c r="T45" s="271" t="s">
        <v>114</v>
      </c>
    </row>
    <row r="46" spans="3:21">
      <c r="C46" t="s">
        <v>36</v>
      </c>
      <c r="D46" t="s">
        <v>26</v>
      </c>
      <c r="E46" t="s">
        <v>105</v>
      </c>
      <c r="F46" t="s">
        <v>213</v>
      </c>
      <c r="G46" t="s">
        <v>38</v>
      </c>
      <c r="H46" t="s">
        <v>38</v>
      </c>
      <c r="I46" t="s">
        <v>66</v>
      </c>
      <c r="J46" t="s">
        <v>40</v>
      </c>
      <c r="K46" t="s">
        <v>48</v>
      </c>
      <c r="L46" t="s">
        <v>34</v>
      </c>
      <c r="M46" t="s">
        <v>34</v>
      </c>
      <c r="N46" t="s">
        <v>34</v>
      </c>
      <c r="O46" t="s">
        <v>34</v>
      </c>
      <c r="P46" t="s">
        <v>34</v>
      </c>
      <c r="Q46" t="s">
        <v>34</v>
      </c>
      <c r="R46" t="s">
        <v>378</v>
      </c>
      <c r="S46" s="271">
        <v>44985</v>
      </c>
      <c r="T46" s="271" t="s">
        <v>114</v>
      </c>
    </row>
    <row r="47" spans="3:21">
      <c r="C47" t="s">
        <v>36</v>
      </c>
      <c r="D47" t="s">
        <v>26</v>
      </c>
      <c r="E47" t="s">
        <v>105</v>
      </c>
      <c r="F47" t="s">
        <v>122</v>
      </c>
      <c r="G47" t="s">
        <v>38</v>
      </c>
      <c r="H47" t="s">
        <v>38</v>
      </c>
      <c r="I47" t="s">
        <v>123</v>
      </c>
      <c r="J47" t="s">
        <v>40</v>
      </c>
      <c r="K47" t="s">
        <v>48</v>
      </c>
      <c r="L47" t="s">
        <v>34</v>
      </c>
      <c r="S47" s="271"/>
      <c r="T47" s="271"/>
    </row>
    <row r="48" spans="3:21">
      <c r="C48" t="s">
        <v>36</v>
      </c>
      <c r="D48" t="s">
        <v>26</v>
      </c>
      <c r="E48" t="s">
        <v>105</v>
      </c>
      <c r="F48" t="s">
        <v>124</v>
      </c>
      <c r="G48" t="s">
        <v>38</v>
      </c>
      <c r="H48" t="s">
        <v>38</v>
      </c>
      <c r="I48" t="s">
        <v>125</v>
      </c>
      <c r="J48" t="s">
        <v>32</v>
      </c>
      <c r="K48" t="s">
        <v>48</v>
      </c>
      <c r="L48" t="s">
        <v>34</v>
      </c>
      <c r="S48" s="271"/>
      <c r="T48" s="271"/>
    </row>
    <row r="49" spans="3:20">
      <c r="C49" t="s">
        <v>36</v>
      </c>
      <c r="D49" t="s">
        <v>26</v>
      </c>
      <c r="E49" t="s">
        <v>105</v>
      </c>
      <c r="F49" t="s">
        <v>126</v>
      </c>
      <c r="G49" t="s">
        <v>38</v>
      </c>
      <c r="H49" t="s">
        <v>38</v>
      </c>
      <c r="I49" t="s">
        <v>127</v>
      </c>
      <c r="J49" t="s">
        <v>32</v>
      </c>
      <c r="K49" t="s">
        <v>48</v>
      </c>
      <c r="L49" t="s">
        <v>34</v>
      </c>
      <c r="S49" s="271"/>
      <c r="T49" s="271"/>
    </row>
    <row r="50" spans="3:20">
      <c r="C50" t="s">
        <v>36</v>
      </c>
      <c r="D50" t="s">
        <v>26</v>
      </c>
      <c r="E50" t="s">
        <v>105</v>
      </c>
      <c r="F50" t="s">
        <v>128</v>
      </c>
      <c r="G50" t="s">
        <v>38</v>
      </c>
      <c r="H50" t="s">
        <v>38</v>
      </c>
      <c r="I50" t="s">
        <v>129</v>
      </c>
      <c r="J50" t="s">
        <v>32</v>
      </c>
      <c r="K50" t="s">
        <v>48</v>
      </c>
      <c r="S50" s="271"/>
      <c r="T50" s="271"/>
    </row>
    <row r="51" spans="3:20">
      <c r="C51" t="s">
        <v>36</v>
      </c>
      <c r="D51" t="s">
        <v>26</v>
      </c>
      <c r="E51" t="s">
        <v>105</v>
      </c>
      <c r="F51" t="s">
        <v>130</v>
      </c>
      <c r="G51" t="s">
        <v>38</v>
      </c>
      <c r="H51" t="s">
        <v>38</v>
      </c>
      <c r="I51" t="s">
        <v>131</v>
      </c>
      <c r="J51" t="s">
        <v>32</v>
      </c>
      <c r="K51" t="s">
        <v>48</v>
      </c>
      <c r="L51" t="s">
        <v>34</v>
      </c>
      <c r="S51" s="271"/>
      <c r="T51" s="271"/>
    </row>
    <row r="52" spans="3:20">
      <c r="C52" t="s">
        <v>36</v>
      </c>
      <c r="D52" t="s">
        <v>26</v>
      </c>
      <c r="E52" t="s">
        <v>105</v>
      </c>
      <c r="F52" t="s">
        <v>132</v>
      </c>
      <c r="G52" t="s">
        <v>38</v>
      </c>
      <c r="H52" t="s">
        <v>38</v>
      </c>
      <c r="I52" t="s">
        <v>133</v>
      </c>
      <c r="J52" t="s">
        <v>32</v>
      </c>
      <c r="K52" t="s">
        <v>48</v>
      </c>
      <c r="L52" t="s">
        <v>34</v>
      </c>
      <c r="S52" s="271"/>
      <c r="T52" s="271"/>
    </row>
    <row r="53" spans="3:20">
      <c r="C53" t="s">
        <v>36</v>
      </c>
      <c r="D53" t="s">
        <v>26</v>
      </c>
      <c r="E53" t="s">
        <v>105</v>
      </c>
      <c r="F53" t="s">
        <v>218</v>
      </c>
      <c r="G53" t="s">
        <v>38</v>
      </c>
      <c r="H53" t="s">
        <v>68</v>
      </c>
      <c r="I53" t="s">
        <v>69</v>
      </c>
      <c r="J53" t="s">
        <v>32</v>
      </c>
      <c r="K53" t="s">
        <v>48</v>
      </c>
      <c r="L53" t="s">
        <v>34</v>
      </c>
      <c r="M53" t="s">
        <v>34</v>
      </c>
      <c r="N53" t="s">
        <v>34</v>
      </c>
      <c r="O53" t="s">
        <v>34</v>
      </c>
      <c r="P53" t="s">
        <v>34</v>
      </c>
      <c r="Q53" t="s">
        <v>34</v>
      </c>
      <c r="R53" t="s">
        <v>378</v>
      </c>
      <c r="S53" s="271">
        <v>44985</v>
      </c>
      <c r="T53" s="271" t="s">
        <v>114</v>
      </c>
    </row>
    <row r="54" spans="3:20">
      <c r="C54" t="s">
        <v>36</v>
      </c>
      <c r="D54" t="s">
        <v>26</v>
      </c>
      <c r="E54" t="s">
        <v>105</v>
      </c>
      <c r="F54" t="s">
        <v>219</v>
      </c>
      <c r="G54" t="s">
        <v>38</v>
      </c>
      <c r="H54" t="s">
        <v>68</v>
      </c>
      <c r="I54" t="s">
        <v>71</v>
      </c>
      <c r="J54" t="s">
        <v>32</v>
      </c>
      <c r="K54" t="s">
        <v>48</v>
      </c>
      <c r="L54" t="s">
        <v>34</v>
      </c>
      <c r="M54" t="s">
        <v>34</v>
      </c>
      <c r="N54" t="s">
        <v>34</v>
      </c>
      <c r="O54" t="s">
        <v>34</v>
      </c>
      <c r="P54" t="s">
        <v>34</v>
      </c>
      <c r="Q54" t="s">
        <v>34</v>
      </c>
      <c r="R54" t="s">
        <v>378</v>
      </c>
      <c r="S54" s="271">
        <v>44985</v>
      </c>
      <c r="T54" s="271" t="s">
        <v>114</v>
      </c>
    </row>
    <row r="55" spans="3:20">
      <c r="C55" t="s">
        <v>36</v>
      </c>
      <c r="D55" t="s">
        <v>26</v>
      </c>
      <c r="E55" t="s">
        <v>105</v>
      </c>
      <c r="F55" t="s">
        <v>220</v>
      </c>
      <c r="G55" t="s">
        <v>38</v>
      </c>
      <c r="H55" t="s">
        <v>68</v>
      </c>
      <c r="I55" t="s">
        <v>73</v>
      </c>
      <c r="J55" t="s">
        <v>32</v>
      </c>
      <c r="K55" t="s">
        <v>48</v>
      </c>
      <c r="L55" t="s">
        <v>34</v>
      </c>
      <c r="M55" t="s">
        <v>34</v>
      </c>
      <c r="N55" t="s">
        <v>34</v>
      </c>
      <c r="O55" t="s">
        <v>34</v>
      </c>
      <c r="P55" t="s">
        <v>34</v>
      </c>
      <c r="Q55" t="s">
        <v>34</v>
      </c>
      <c r="R55" t="s">
        <v>378</v>
      </c>
      <c r="S55" s="271">
        <v>44985</v>
      </c>
      <c r="T55" s="271" t="s">
        <v>114</v>
      </c>
    </row>
    <row r="56" spans="3:20">
      <c r="C56" t="s">
        <v>36</v>
      </c>
      <c r="D56" t="s">
        <v>26</v>
      </c>
      <c r="E56" t="s">
        <v>105</v>
      </c>
      <c r="F56" t="s">
        <v>257</v>
      </c>
      <c r="G56" t="s">
        <v>38</v>
      </c>
      <c r="H56" t="s">
        <v>68</v>
      </c>
      <c r="I56" t="s">
        <v>75</v>
      </c>
      <c r="J56" t="s">
        <v>32</v>
      </c>
      <c r="K56" t="s">
        <v>48</v>
      </c>
      <c r="L56" t="s">
        <v>34</v>
      </c>
      <c r="M56" t="s">
        <v>34</v>
      </c>
      <c r="N56" t="s">
        <v>34</v>
      </c>
      <c r="O56" t="s">
        <v>34</v>
      </c>
      <c r="P56" t="s">
        <v>34</v>
      </c>
      <c r="Q56" t="s">
        <v>34</v>
      </c>
      <c r="R56" t="s">
        <v>378</v>
      </c>
      <c r="S56" s="271">
        <v>44985</v>
      </c>
      <c r="T56" s="271" t="s">
        <v>114</v>
      </c>
    </row>
    <row r="57" spans="3:20">
      <c r="C57" t="s">
        <v>36</v>
      </c>
      <c r="D57" t="s">
        <v>26</v>
      </c>
      <c r="E57" t="s">
        <v>105</v>
      </c>
      <c r="F57" t="s">
        <v>258</v>
      </c>
      <c r="G57" t="s">
        <v>38</v>
      </c>
      <c r="H57" t="s">
        <v>68</v>
      </c>
      <c r="I57" t="s">
        <v>77</v>
      </c>
      <c r="J57" t="s">
        <v>32</v>
      </c>
      <c r="K57" t="s">
        <v>48</v>
      </c>
      <c r="L57" t="s">
        <v>34</v>
      </c>
      <c r="M57" t="s">
        <v>34</v>
      </c>
      <c r="N57" t="s">
        <v>34</v>
      </c>
      <c r="O57" t="s">
        <v>34</v>
      </c>
      <c r="P57" t="s">
        <v>34</v>
      </c>
      <c r="Q57" t="s">
        <v>34</v>
      </c>
      <c r="R57" t="s">
        <v>378</v>
      </c>
      <c r="S57" s="271">
        <v>44985</v>
      </c>
      <c r="T57" s="271" t="s">
        <v>114</v>
      </c>
    </row>
    <row r="58" spans="3:20">
      <c r="C58" t="s">
        <v>36</v>
      </c>
      <c r="D58" t="s">
        <v>26</v>
      </c>
      <c r="E58" t="s">
        <v>105</v>
      </c>
      <c r="F58" t="s">
        <v>271</v>
      </c>
      <c r="G58" t="s">
        <v>38</v>
      </c>
      <c r="H58" t="s">
        <v>68</v>
      </c>
      <c r="I58" t="s">
        <v>79</v>
      </c>
      <c r="J58" t="s">
        <v>32</v>
      </c>
      <c r="K58" t="s">
        <v>48</v>
      </c>
      <c r="L58" t="s">
        <v>34</v>
      </c>
      <c r="M58" t="s">
        <v>34</v>
      </c>
      <c r="N58" t="s">
        <v>34</v>
      </c>
      <c r="O58" t="s">
        <v>34</v>
      </c>
      <c r="P58" t="s">
        <v>34</v>
      </c>
      <c r="Q58" t="s">
        <v>34</v>
      </c>
      <c r="R58" t="s">
        <v>378</v>
      </c>
      <c r="S58" s="271">
        <v>44985</v>
      </c>
      <c r="T58" s="271" t="s">
        <v>114</v>
      </c>
    </row>
    <row r="59" spans="3:20">
      <c r="C59" t="s">
        <v>36</v>
      </c>
      <c r="D59" t="s">
        <v>26</v>
      </c>
      <c r="E59" t="s">
        <v>105</v>
      </c>
      <c r="F59" t="s">
        <v>272</v>
      </c>
      <c r="G59" t="s">
        <v>38</v>
      </c>
      <c r="H59" t="s">
        <v>68</v>
      </c>
      <c r="I59" t="s">
        <v>81</v>
      </c>
      <c r="J59" t="s">
        <v>32</v>
      </c>
      <c r="K59" t="s">
        <v>48</v>
      </c>
      <c r="L59" t="s">
        <v>34</v>
      </c>
      <c r="M59" t="s">
        <v>34</v>
      </c>
      <c r="N59" t="s">
        <v>34</v>
      </c>
      <c r="O59" t="s">
        <v>34</v>
      </c>
      <c r="P59" t="s">
        <v>34</v>
      </c>
      <c r="Q59" t="s">
        <v>34</v>
      </c>
      <c r="R59" t="s">
        <v>378</v>
      </c>
      <c r="S59" s="271">
        <v>44985</v>
      </c>
      <c r="T59" s="271" t="s">
        <v>114</v>
      </c>
    </row>
    <row r="60" spans="3:20">
      <c r="C60" t="s">
        <v>36</v>
      </c>
      <c r="D60" t="s">
        <v>26</v>
      </c>
      <c r="E60" t="s">
        <v>105</v>
      </c>
      <c r="F60" t="s">
        <v>343</v>
      </c>
      <c r="G60" t="s">
        <v>38</v>
      </c>
      <c r="H60" t="s">
        <v>68</v>
      </c>
      <c r="I60" t="s">
        <v>83</v>
      </c>
      <c r="J60" t="s">
        <v>32</v>
      </c>
      <c r="K60" t="s">
        <v>48</v>
      </c>
      <c r="L60" t="s">
        <v>34</v>
      </c>
      <c r="M60" t="s">
        <v>34</v>
      </c>
      <c r="N60" t="s">
        <v>34</v>
      </c>
      <c r="O60" t="s">
        <v>34</v>
      </c>
      <c r="P60" t="s">
        <v>34</v>
      </c>
      <c r="Q60" t="s">
        <v>34</v>
      </c>
      <c r="R60" t="s">
        <v>378</v>
      </c>
      <c r="S60" s="271">
        <v>44985</v>
      </c>
      <c r="T60" s="271" t="s">
        <v>114</v>
      </c>
    </row>
    <row r="61" spans="3:20">
      <c r="C61" t="s">
        <v>36</v>
      </c>
      <c r="D61" t="s">
        <v>26</v>
      </c>
      <c r="E61" t="s">
        <v>105</v>
      </c>
      <c r="F61" t="s">
        <v>346</v>
      </c>
      <c r="G61" t="s">
        <v>38</v>
      </c>
      <c r="H61" t="s">
        <v>68</v>
      </c>
      <c r="I61" t="s">
        <v>85</v>
      </c>
      <c r="J61" t="s">
        <v>32</v>
      </c>
      <c r="K61" t="s">
        <v>48</v>
      </c>
      <c r="L61" t="s">
        <v>34</v>
      </c>
      <c r="M61" t="s">
        <v>34</v>
      </c>
      <c r="N61" t="s">
        <v>34</v>
      </c>
      <c r="O61" t="s">
        <v>34</v>
      </c>
      <c r="P61" t="s">
        <v>34</v>
      </c>
      <c r="Q61" t="s">
        <v>34</v>
      </c>
      <c r="R61" t="s">
        <v>378</v>
      </c>
      <c r="S61" s="271">
        <v>44985</v>
      </c>
      <c r="T61" s="271" t="s">
        <v>114</v>
      </c>
    </row>
    <row r="62" spans="3:20">
      <c r="C62" t="s">
        <v>36</v>
      </c>
      <c r="D62" t="s">
        <v>26</v>
      </c>
      <c r="E62" t="s">
        <v>105</v>
      </c>
      <c r="F62" t="s">
        <v>347</v>
      </c>
      <c r="G62" t="s">
        <v>38</v>
      </c>
      <c r="H62" t="s">
        <v>68</v>
      </c>
      <c r="I62" t="s">
        <v>87</v>
      </c>
      <c r="J62" t="s">
        <v>32</v>
      </c>
      <c r="K62" t="s">
        <v>48</v>
      </c>
      <c r="L62" t="s">
        <v>34</v>
      </c>
      <c r="M62" t="s">
        <v>34</v>
      </c>
      <c r="N62" t="s">
        <v>34</v>
      </c>
      <c r="O62" t="s">
        <v>34</v>
      </c>
      <c r="P62" t="s">
        <v>34</v>
      </c>
      <c r="Q62" t="s">
        <v>34</v>
      </c>
      <c r="R62" t="s">
        <v>378</v>
      </c>
      <c r="S62" s="271">
        <v>44985</v>
      </c>
      <c r="T62" s="271" t="s">
        <v>114</v>
      </c>
    </row>
    <row r="63" spans="3:20">
      <c r="C63" t="s">
        <v>36</v>
      </c>
      <c r="D63" t="s">
        <v>26</v>
      </c>
      <c r="E63" t="s">
        <v>105</v>
      </c>
      <c r="F63" t="s">
        <v>348</v>
      </c>
      <c r="G63" t="s">
        <v>38</v>
      </c>
      <c r="H63" t="s">
        <v>68</v>
      </c>
      <c r="I63" t="s">
        <v>89</v>
      </c>
      <c r="J63" t="s">
        <v>32</v>
      </c>
      <c r="K63" t="s">
        <v>48</v>
      </c>
      <c r="L63" t="s">
        <v>34</v>
      </c>
      <c r="M63" t="s">
        <v>34</v>
      </c>
      <c r="N63" t="s">
        <v>34</v>
      </c>
      <c r="O63" t="s">
        <v>34</v>
      </c>
      <c r="P63" t="s">
        <v>34</v>
      </c>
      <c r="Q63" t="s">
        <v>34</v>
      </c>
      <c r="R63" t="s">
        <v>378</v>
      </c>
      <c r="S63" s="271">
        <v>44985</v>
      </c>
      <c r="T63" s="271" t="s">
        <v>114</v>
      </c>
    </row>
    <row r="64" spans="3:20">
      <c r="C64" t="s">
        <v>36</v>
      </c>
      <c r="D64" t="s">
        <v>26</v>
      </c>
      <c r="E64" t="s">
        <v>105</v>
      </c>
      <c r="F64" t="s">
        <v>349</v>
      </c>
      <c r="G64" t="s">
        <v>38</v>
      </c>
      <c r="H64" t="s">
        <v>68</v>
      </c>
      <c r="I64" t="s">
        <v>91</v>
      </c>
      <c r="J64" t="s">
        <v>32</v>
      </c>
      <c r="K64" t="s">
        <v>48</v>
      </c>
      <c r="L64" t="s">
        <v>34</v>
      </c>
      <c r="M64" t="s">
        <v>34</v>
      </c>
      <c r="N64" t="s">
        <v>34</v>
      </c>
      <c r="O64" t="s">
        <v>34</v>
      </c>
      <c r="P64" t="s">
        <v>34</v>
      </c>
      <c r="Q64" t="s">
        <v>34</v>
      </c>
      <c r="R64" t="s">
        <v>378</v>
      </c>
      <c r="S64" s="271">
        <v>44985</v>
      </c>
      <c r="T64" s="271" t="s">
        <v>114</v>
      </c>
    </row>
    <row r="65" spans="3:21">
      <c r="C65" t="s">
        <v>92</v>
      </c>
      <c r="D65" t="s">
        <v>26</v>
      </c>
      <c r="E65" t="s">
        <v>111</v>
      </c>
      <c r="F65" t="s">
        <v>154</v>
      </c>
      <c r="G65" t="s">
        <v>101</v>
      </c>
      <c r="H65" t="s">
        <v>101</v>
      </c>
      <c r="I65" t="s">
        <v>155</v>
      </c>
      <c r="J65" t="s">
        <v>32</v>
      </c>
      <c r="K65" t="s">
        <v>156</v>
      </c>
      <c r="L65" t="s">
        <v>34</v>
      </c>
      <c r="M65" t="s">
        <v>34</v>
      </c>
      <c r="N65" t="s">
        <v>34</v>
      </c>
      <c r="O65" t="s">
        <v>34</v>
      </c>
      <c r="P65" t="s">
        <v>34</v>
      </c>
      <c r="Q65" t="s">
        <v>34</v>
      </c>
      <c r="R65" t="s">
        <v>34</v>
      </c>
      <c r="S65" s="271">
        <v>44903</v>
      </c>
      <c r="T65" s="271" t="s">
        <v>157</v>
      </c>
      <c r="U65" t="s">
        <v>50</v>
      </c>
    </row>
    <row r="66" spans="3:21">
      <c r="C66" t="s">
        <v>92</v>
      </c>
      <c r="D66" t="s">
        <v>26</v>
      </c>
      <c r="E66" t="s">
        <v>111</v>
      </c>
      <c r="F66" t="s">
        <v>350</v>
      </c>
      <c r="G66" t="s">
        <v>101</v>
      </c>
      <c r="H66" t="s">
        <v>101</v>
      </c>
      <c r="I66" t="s">
        <v>351</v>
      </c>
      <c r="J66" t="s">
        <v>32</v>
      </c>
      <c r="K66" t="s">
        <v>156</v>
      </c>
      <c r="L66" t="s">
        <v>34</v>
      </c>
      <c r="M66" t="s">
        <v>34</v>
      </c>
      <c r="N66" t="s">
        <v>34</v>
      </c>
      <c r="O66" t="s">
        <v>34</v>
      </c>
      <c r="P66" t="s">
        <v>34</v>
      </c>
      <c r="Q66" t="s">
        <v>34</v>
      </c>
      <c r="R66" t="s">
        <v>378</v>
      </c>
      <c r="S66" s="271">
        <v>44985</v>
      </c>
      <c r="T66" s="271" t="s">
        <v>114</v>
      </c>
    </row>
    <row r="67" spans="3:21">
      <c r="C67" t="s">
        <v>92</v>
      </c>
      <c r="D67" t="s">
        <v>26</v>
      </c>
      <c r="E67" t="s">
        <v>111</v>
      </c>
      <c r="F67" t="s">
        <v>352</v>
      </c>
      <c r="G67" t="s">
        <v>101</v>
      </c>
      <c r="H67" t="s">
        <v>101</v>
      </c>
      <c r="I67" t="s">
        <v>353</v>
      </c>
      <c r="J67" t="s">
        <v>32</v>
      </c>
      <c r="K67" t="s">
        <v>156</v>
      </c>
      <c r="L67" t="s">
        <v>34</v>
      </c>
      <c r="M67" t="s">
        <v>34</v>
      </c>
      <c r="N67" t="s">
        <v>34</v>
      </c>
      <c r="O67" t="s">
        <v>34</v>
      </c>
      <c r="P67" t="s">
        <v>34</v>
      </c>
      <c r="Q67" t="s">
        <v>34</v>
      </c>
      <c r="R67" t="s">
        <v>378</v>
      </c>
      <c r="S67" s="271">
        <v>44985</v>
      </c>
      <c r="T67" s="271" t="s">
        <v>114</v>
      </c>
    </row>
    <row r="68" spans="3:21">
      <c r="C68" t="s">
        <v>92</v>
      </c>
      <c r="D68" t="s">
        <v>26</v>
      </c>
      <c r="E68" t="s">
        <v>111</v>
      </c>
      <c r="F68" t="s">
        <v>354</v>
      </c>
      <c r="G68" t="s">
        <v>101</v>
      </c>
      <c r="H68" t="s">
        <v>101</v>
      </c>
      <c r="I68" t="s">
        <v>102</v>
      </c>
      <c r="J68" t="s">
        <v>32</v>
      </c>
      <c r="K68" t="s">
        <v>156</v>
      </c>
      <c r="L68" t="s">
        <v>34</v>
      </c>
      <c r="M68" t="s">
        <v>34</v>
      </c>
      <c r="N68" t="s">
        <v>34</v>
      </c>
      <c r="O68" t="s">
        <v>34</v>
      </c>
      <c r="P68" t="s">
        <v>34</v>
      </c>
      <c r="Q68" t="s">
        <v>34</v>
      </c>
      <c r="R68" t="s">
        <v>378</v>
      </c>
      <c r="S68" s="271">
        <v>44985</v>
      </c>
      <c r="T68" s="271" t="s">
        <v>114</v>
      </c>
    </row>
    <row r="69" spans="3:21">
      <c r="C69" t="s">
        <v>92</v>
      </c>
      <c r="D69" t="s">
        <v>26</v>
      </c>
      <c r="E69" t="s">
        <v>111</v>
      </c>
      <c r="F69" t="s">
        <v>355</v>
      </c>
      <c r="G69" t="s">
        <v>101</v>
      </c>
      <c r="H69" t="s">
        <v>101</v>
      </c>
      <c r="I69" t="s">
        <v>356</v>
      </c>
      <c r="J69" t="s">
        <v>32</v>
      </c>
      <c r="K69" t="s">
        <v>156</v>
      </c>
      <c r="L69" t="s">
        <v>34</v>
      </c>
      <c r="M69" t="s">
        <v>34</v>
      </c>
      <c r="N69" t="s">
        <v>34</v>
      </c>
      <c r="O69" t="s">
        <v>34</v>
      </c>
      <c r="P69" t="s">
        <v>34</v>
      </c>
      <c r="Q69" t="s">
        <v>34</v>
      </c>
      <c r="R69" t="s">
        <v>378</v>
      </c>
      <c r="S69" s="271">
        <v>44985</v>
      </c>
      <c r="T69" s="271" t="s">
        <v>114</v>
      </c>
    </row>
    <row r="70" spans="3:21">
      <c r="C70" t="s">
        <v>92</v>
      </c>
      <c r="D70" t="s">
        <v>26</v>
      </c>
      <c r="E70" t="s">
        <v>111</v>
      </c>
      <c r="F70" t="s">
        <v>357</v>
      </c>
      <c r="G70" t="s">
        <v>101</v>
      </c>
      <c r="H70" t="s">
        <v>101</v>
      </c>
      <c r="I70" t="s">
        <v>104</v>
      </c>
      <c r="J70" t="s">
        <v>32</v>
      </c>
      <c r="K70" t="s">
        <v>156</v>
      </c>
      <c r="L70" t="s">
        <v>34</v>
      </c>
      <c r="M70" t="s">
        <v>34</v>
      </c>
      <c r="N70" t="s">
        <v>34</v>
      </c>
      <c r="O70" t="s">
        <v>34</v>
      </c>
      <c r="P70" t="s">
        <v>34</v>
      </c>
      <c r="Q70" t="s">
        <v>34</v>
      </c>
      <c r="R70" t="s">
        <v>378</v>
      </c>
      <c r="S70" s="271">
        <v>44985</v>
      </c>
      <c r="T70" s="271" t="s">
        <v>114</v>
      </c>
    </row>
    <row r="71" spans="3:21">
      <c r="C71" t="s">
        <v>92</v>
      </c>
      <c r="D71" t="s">
        <v>26</v>
      </c>
      <c r="E71" t="s">
        <v>111</v>
      </c>
      <c r="F71" t="s">
        <v>358</v>
      </c>
      <c r="G71" t="s">
        <v>101</v>
      </c>
      <c r="H71" t="s">
        <v>101</v>
      </c>
      <c r="I71" t="s">
        <v>109</v>
      </c>
      <c r="J71" t="s">
        <v>32</v>
      </c>
      <c r="K71" t="s">
        <v>156</v>
      </c>
      <c r="L71" t="s">
        <v>34</v>
      </c>
      <c r="M71" t="s">
        <v>34</v>
      </c>
      <c r="N71" t="s">
        <v>34</v>
      </c>
      <c r="O71" t="s">
        <v>34</v>
      </c>
      <c r="P71" t="s">
        <v>34</v>
      </c>
      <c r="Q71" t="s">
        <v>34</v>
      </c>
      <c r="R71" t="s">
        <v>378</v>
      </c>
      <c r="S71" s="271">
        <v>44985</v>
      </c>
      <c r="T71" s="271" t="s">
        <v>114</v>
      </c>
    </row>
    <row r="72" spans="3:21">
      <c r="C72" t="s">
        <v>92</v>
      </c>
      <c r="D72" t="s">
        <v>26</v>
      </c>
      <c r="E72" t="s">
        <v>111</v>
      </c>
      <c r="F72" t="s">
        <v>359</v>
      </c>
      <c r="G72" t="s">
        <v>101</v>
      </c>
      <c r="H72" t="s">
        <v>101</v>
      </c>
      <c r="I72" t="s">
        <v>338</v>
      </c>
      <c r="J72" t="s">
        <v>32</v>
      </c>
      <c r="K72" t="s">
        <v>156</v>
      </c>
      <c r="L72" t="s">
        <v>34</v>
      </c>
      <c r="M72" t="s">
        <v>34</v>
      </c>
      <c r="N72" t="s">
        <v>34</v>
      </c>
      <c r="O72" t="s">
        <v>34</v>
      </c>
      <c r="P72" t="s">
        <v>34</v>
      </c>
      <c r="Q72" t="s">
        <v>34</v>
      </c>
      <c r="R72" t="s">
        <v>378</v>
      </c>
      <c r="S72" s="271">
        <v>44985</v>
      </c>
      <c r="T72" s="271" t="s">
        <v>114</v>
      </c>
    </row>
    <row r="73" spans="3:21">
      <c r="C73" t="s">
        <v>92</v>
      </c>
      <c r="D73" t="s">
        <v>26</v>
      </c>
      <c r="E73" t="s">
        <v>111</v>
      </c>
      <c r="F73" t="s">
        <v>360</v>
      </c>
      <c r="G73" t="s">
        <v>101</v>
      </c>
      <c r="H73" t="s">
        <v>101</v>
      </c>
      <c r="I73" t="s">
        <v>361</v>
      </c>
      <c r="J73" t="s">
        <v>32</v>
      </c>
      <c r="K73" t="s">
        <v>156</v>
      </c>
      <c r="L73" t="s">
        <v>34</v>
      </c>
      <c r="M73" t="s">
        <v>34</v>
      </c>
      <c r="N73" t="s">
        <v>34</v>
      </c>
      <c r="O73" t="s">
        <v>34</v>
      </c>
      <c r="P73" t="s">
        <v>34</v>
      </c>
      <c r="Q73" t="s">
        <v>34</v>
      </c>
      <c r="R73" t="s">
        <v>378</v>
      </c>
      <c r="S73" s="271">
        <v>44985</v>
      </c>
      <c r="T73" s="271" t="s">
        <v>114</v>
      </c>
    </row>
    <row r="74" spans="3:21">
      <c r="C74" t="s">
        <v>92</v>
      </c>
      <c r="D74" t="s">
        <v>26</v>
      </c>
      <c r="E74" t="s">
        <v>111</v>
      </c>
      <c r="F74" t="s">
        <v>178</v>
      </c>
      <c r="G74" t="s">
        <v>94</v>
      </c>
      <c r="H74" t="s">
        <v>94</v>
      </c>
      <c r="I74" t="s">
        <v>179</v>
      </c>
      <c r="J74" t="s">
        <v>40</v>
      </c>
      <c r="K74" t="s">
        <v>156</v>
      </c>
      <c r="L74" t="s">
        <v>34</v>
      </c>
      <c r="M74" t="s">
        <v>34</v>
      </c>
      <c r="N74" t="s">
        <v>34</v>
      </c>
      <c r="O74" t="s">
        <v>34</v>
      </c>
      <c r="P74" t="s">
        <v>34</v>
      </c>
      <c r="Q74" t="s">
        <v>34</v>
      </c>
      <c r="R74" t="s">
        <v>34</v>
      </c>
      <c r="S74" s="271">
        <v>44903</v>
      </c>
      <c r="T74" t="s">
        <v>157</v>
      </c>
      <c r="U74" t="s">
        <v>50</v>
      </c>
    </row>
    <row r="75" spans="3:21">
      <c r="C75" t="s">
        <v>92</v>
      </c>
      <c r="D75" t="s">
        <v>26</v>
      </c>
      <c r="E75" t="s">
        <v>111</v>
      </c>
      <c r="F75" t="s">
        <v>180</v>
      </c>
      <c r="G75" t="s">
        <v>94</v>
      </c>
      <c r="H75" t="s">
        <v>94</v>
      </c>
      <c r="I75" t="s">
        <v>181</v>
      </c>
      <c r="J75" t="s">
        <v>40</v>
      </c>
      <c r="K75" t="s">
        <v>156</v>
      </c>
      <c r="L75" t="s">
        <v>34</v>
      </c>
      <c r="M75" t="s">
        <v>34</v>
      </c>
      <c r="N75" t="s">
        <v>34</v>
      </c>
      <c r="O75" t="s">
        <v>34</v>
      </c>
      <c r="P75" t="s">
        <v>34</v>
      </c>
      <c r="Q75" t="s">
        <v>34</v>
      </c>
      <c r="R75" t="s">
        <v>34</v>
      </c>
      <c r="S75" s="271">
        <v>44903</v>
      </c>
      <c r="T75" t="s">
        <v>157</v>
      </c>
      <c r="U75" t="s">
        <v>50</v>
      </c>
    </row>
    <row r="76" spans="3:21">
      <c r="C76" t="s">
        <v>92</v>
      </c>
      <c r="D76" t="s">
        <v>26</v>
      </c>
      <c r="E76" t="s">
        <v>111</v>
      </c>
      <c r="F76" t="s">
        <v>362</v>
      </c>
      <c r="G76" t="s">
        <v>94</v>
      </c>
      <c r="H76" t="s">
        <v>94</v>
      </c>
      <c r="I76" t="s">
        <v>363</v>
      </c>
      <c r="J76" t="s">
        <v>40</v>
      </c>
      <c r="K76" t="s">
        <v>156</v>
      </c>
      <c r="L76" t="s">
        <v>34</v>
      </c>
      <c r="M76" t="s">
        <v>34</v>
      </c>
      <c r="N76" t="s">
        <v>34</v>
      </c>
      <c r="O76" t="s">
        <v>34</v>
      </c>
      <c r="P76" t="s">
        <v>34</v>
      </c>
      <c r="Q76" t="s">
        <v>34</v>
      </c>
      <c r="R76" t="s">
        <v>378</v>
      </c>
      <c r="S76" s="271">
        <v>44985</v>
      </c>
      <c r="T76" s="271" t="s">
        <v>114</v>
      </c>
    </row>
    <row r="77" spans="3:21">
      <c r="C77" t="s">
        <v>92</v>
      </c>
      <c r="D77" t="s">
        <v>26</v>
      </c>
      <c r="E77" t="s">
        <v>111</v>
      </c>
      <c r="F77" t="s">
        <v>183</v>
      </c>
      <c r="G77" t="s">
        <v>94</v>
      </c>
      <c r="H77" t="s">
        <v>94</v>
      </c>
      <c r="I77" t="s">
        <v>184</v>
      </c>
      <c r="J77" t="s">
        <v>40</v>
      </c>
      <c r="K77" t="s">
        <v>156</v>
      </c>
      <c r="L77" t="s">
        <v>34</v>
      </c>
      <c r="M77" t="s">
        <v>34</v>
      </c>
      <c r="N77" t="s">
        <v>34</v>
      </c>
      <c r="O77" t="s">
        <v>34</v>
      </c>
      <c r="P77" t="s">
        <v>34</v>
      </c>
      <c r="Q77" t="s">
        <v>34</v>
      </c>
      <c r="R77" t="s">
        <v>34</v>
      </c>
      <c r="S77" s="271">
        <v>44903</v>
      </c>
      <c r="T77" t="s">
        <v>157</v>
      </c>
      <c r="U77" t="s">
        <v>50</v>
      </c>
    </row>
    <row r="78" spans="3:21">
      <c r="C78" t="s">
        <v>92</v>
      </c>
      <c r="D78" t="s">
        <v>26</v>
      </c>
      <c r="E78" t="s">
        <v>111</v>
      </c>
      <c r="F78" t="s">
        <v>185</v>
      </c>
      <c r="G78" t="s">
        <v>94</v>
      </c>
      <c r="H78" t="s">
        <v>94</v>
      </c>
      <c r="I78" t="s">
        <v>186</v>
      </c>
      <c r="J78" t="s">
        <v>40</v>
      </c>
      <c r="K78" t="s">
        <v>156</v>
      </c>
      <c r="L78" t="s">
        <v>34</v>
      </c>
      <c r="M78" t="s">
        <v>34</v>
      </c>
      <c r="N78" t="s">
        <v>34</v>
      </c>
      <c r="O78" t="s">
        <v>34</v>
      </c>
      <c r="P78" t="s">
        <v>34</v>
      </c>
      <c r="Q78" t="s">
        <v>34</v>
      </c>
      <c r="R78" t="s">
        <v>34</v>
      </c>
      <c r="S78" s="271">
        <v>44903</v>
      </c>
      <c r="T78" t="s">
        <v>157</v>
      </c>
      <c r="U78" t="s">
        <v>50</v>
      </c>
    </row>
    <row r="79" spans="3:21">
      <c r="C79" t="s">
        <v>92</v>
      </c>
      <c r="D79" t="s">
        <v>26</v>
      </c>
      <c r="E79" t="s">
        <v>111</v>
      </c>
      <c r="F79" t="s">
        <v>187</v>
      </c>
      <c r="G79" t="s">
        <v>94</v>
      </c>
      <c r="H79" t="s">
        <v>94</v>
      </c>
      <c r="I79" t="s">
        <v>188</v>
      </c>
      <c r="J79" t="s">
        <v>40</v>
      </c>
      <c r="K79" t="s">
        <v>156</v>
      </c>
      <c r="L79" t="s">
        <v>34</v>
      </c>
      <c r="M79" t="s">
        <v>34</v>
      </c>
      <c r="N79" t="s">
        <v>34</v>
      </c>
      <c r="O79" t="s">
        <v>34</v>
      </c>
      <c r="P79" t="s">
        <v>34</v>
      </c>
      <c r="Q79" t="s">
        <v>34</v>
      </c>
      <c r="R79" t="s">
        <v>189</v>
      </c>
      <c r="U79" t="s">
        <v>190</v>
      </c>
    </row>
    <row r="80" spans="3:21">
      <c r="C80" t="s">
        <v>92</v>
      </c>
      <c r="D80" t="s">
        <v>26</v>
      </c>
      <c r="E80" t="s">
        <v>111</v>
      </c>
      <c r="F80" t="s">
        <v>191</v>
      </c>
      <c r="G80" t="s">
        <v>94</v>
      </c>
      <c r="H80" t="s">
        <v>94</v>
      </c>
      <c r="I80" t="s">
        <v>192</v>
      </c>
      <c r="J80" t="s">
        <v>32</v>
      </c>
      <c r="K80" t="s">
        <v>156</v>
      </c>
      <c r="L80" t="s">
        <v>34</v>
      </c>
      <c r="M80" t="s">
        <v>34</v>
      </c>
      <c r="N80" t="s">
        <v>34</v>
      </c>
      <c r="O80" t="s">
        <v>34</v>
      </c>
      <c r="P80" t="s">
        <v>34</v>
      </c>
      <c r="Q80" t="s">
        <v>34</v>
      </c>
      <c r="R80" t="s">
        <v>34</v>
      </c>
      <c r="S80" s="271">
        <v>44903</v>
      </c>
      <c r="T80" t="s">
        <v>157</v>
      </c>
      <c r="U80" t="s">
        <v>50</v>
      </c>
    </row>
    <row r="81" spans="3:21">
      <c r="C81" t="s">
        <v>92</v>
      </c>
      <c r="D81" t="s">
        <v>26</v>
      </c>
      <c r="E81" t="s">
        <v>111</v>
      </c>
      <c r="F81" t="s">
        <v>193</v>
      </c>
      <c r="G81" t="s">
        <v>94</v>
      </c>
      <c r="H81" t="s">
        <v>94</v>
      </c>
      <c r="I81" t="s">
        <v>194</v>
      </c>
      <c r="J81" t="s">
        <v>32</v>
      </c>
      <c r="K81" t="s">
        <v>156</v>
      </c>
      <c r="L81" t="s">
        <v>34</v>
      </c>
      <c r="M81" t="s">
        <v>34</v>
      </c>
      <c r="N81" t="s">
        <v>34</v>
      </c>
      <c r="O81" t="s">
        <v>34</v>
      </c>
      <c r="P81" t="s">
        <v>34</v>
      </c>
      <c r="Q81" t="s">
        <v>34</v>
      </c>
      <c r="R81" t="s">
        <v>34</v>
      </c>
      <c r="S81" s="271">
        <v>44903</v>
      </c>
      <c r="T81" t="s">
        <v>157</v>
      </c>
      <c r="U81" t="s">
        <v>50</v>
      </c>
    </row>
    <row r="82" spans="3:21">
      <c r="C82" t="s">
        <v>92</v>
      </c>
      <c r="D82" t="s">
        <v>26</v>
      </c>
      <c r="E82" t="s">
        <v>111</v>
      </c>
      <c r="F82" t="s">
        <v>195</v>
      </c>
      <c r="G82" t="s">
        <v>94</v>
      </c>
      <c r="H82" t="s">
        <v>94</v>
      </c>
      <c r="I82" t="s">
        <v>99</v>
      </c>
      <c r="J82" t="s">
        <v>32</v>
      </c>
      <c r="K82" t="s">
        <v>156</v>
      </c>
      <c r="L82" t="s">
        <v>34</v>
      </c>
      <c r="M82" t="s">
        <v>34</v>
      </c>
      <c r="N82" t="s">
        <v>34</v>
      </c>
      <c r="O82" t="s">
        <v>34</v>
      </c>
      <c r="P82" t="s">
        <v>34</v>
      </c>
      <c r="Q82" t="s">
        <v>34</v>
      </c>
      <c r="R82" t="s">
        <v>34</v>
      </c>
      <c r="S82" s="271">
        <v>44903</v>
      </c>
      <c r="T82" t="s">
        <v>157</v>
      </c>
      <c r="U82" t="s">
        <v>50</v>
      </c>
    </row>
    <row r="83" spans="3:21">
      <c r="C83" t="s">
        <v>92</v>
      </c>
      <c r="D83" t="s">
        <v>26</v>
      </c>
      <c r="E83" t="s">
        <v>111</v>
      </c>
      <c r="F83" t="s">
        <v>196</v>
      </c>
      <c r="G83" t="s">
        <v>94</v>
      </c>
      <c r="H83" t="s">
        <v>94</v>
      </c>
      <c r="I83" t="s">
        <v>197</v>
      </c>
      <c r="J83" t="s">
        <v>32</v>
      </c>
      <c r="K83" t="s">
        <v>156</v>
      </c>
      <c r="L83" t="s">
        <v>34</v>
      </c>
      <c r="M83" t="s">
        <v>34</v>
      </c>
      <c r="N83" t="s">
        <v>34</v>
      </c>
      <c r="O83" t="s">
        <v>34</v>
      </c>
      <c r="P83" t="s">
        <v>34</v>
      </c>
      <c r="Q83" t="s">
        <v>34</v>
      </c>
      <c r="R83" t="s">
        <v>34</v>
      </c>
      <c r="S83" s="271">
        <v>44903</v>
      </c>
      <c r="T83" t="s">
        <v>157</v>
      </c>
      <c r="U83" t="s">
        <v>50</v>
      </c>
    </row>
    <row r="84" spans="3:21">
      <c r="C84" t="s">
        <v>92</v>
      </c>
      <c r="D84" t="s">
        <v>26</v>
      </c>
      <c r="E84" t="s">
        <v>111</v>
      </c>
      <c r="F84" t="s">
        <v>198</v>
      </c>
      <c r="G84" t="s">
        <v>94</v>
      </c>
      <c r="H84" t="s">
        <v>94</v>
      </c>
      <c r="I84" t="s">
        <v>199</v>
      </c>
      <c r="J84" t="s">
        <v>32</v>
      </c>
      <c r="K84" t="s">
        <v>156</v>
      </c>
      <c r="L84" t="s">
        <v>34</v>
      </c>
      <c r="M84" t="s">
        <v>34</v>
      </c>
      <c r="N84" t="s">
        <v>34</v>
      </c>
      <c r="O84" t="s">
        <v>34</v>
      </c>
      <c r="P84" t="s">
        <v>34</v>
      </c>
      <c r="Q84" t="s">
        <v>34</v>
      </c>
      <c r="R84" t="s">
        <v>34</v>
      </c>
      <c r="S84" s="271">
        <v>44903</v>
      </c>
      <c r="T84" t="s">
        <v>157</v>
      </c>
      <c r="U84" t="s">
        <v>50</v>
      </c>
    </row>
    <row r="85" spans="3:21">
      <c r="C85" t="s">
        <v>92</v>
      </c>
      <c r="D85" t="s">
        <v>26</v>
      </c>
      <c r="E85" t="s">
        <v>111</v>
      </c>
      <c r="F85" t="s">
        <v>200</v>
      </c>
      <c r="G85" t="s">
        <v>94</v>
      </c>
      <c r="H85" t="s">
        <v>94</v>
      </c>
      <c r="I85" t="s">
        <v>201</v>
      </c>
      <c r="J85" t="s">
        <v>32</v>
      </c>
      <c r="K85" t="s">
        <v>156</v>
      </c>
      <c r="L85" t="s">
        <v>34</v>
      </c>
      <c r="M85" t="s">
        <v>34</v>
      </c>
      <c r="N85" t="s">
        <v>34</v>
      </c>
      <c r="O85" t="s">
        <v>34</v>
      </c>
      <c r="P85" t="s">
        <v>34</v>
      </c>
      <c r="Q85" t="s">
        <v>34</v>
      </c>
      <c r="R85" t="s">
        <v>34</v>
      </c>
      <c r="S85" s="271">
        <v>44903</v>
      </c>
      <c r="T85" t="s">
        <v>157</v>
      </c>
      <c r="U85" t="s">
        <v>50</v>
      </c>
    </row>
    <row r="86" spans="3:21">
      <c r="C86" t="s">
        <v>92</v>
      </c>
      <c r="D86" t="s">
        <v>26</v>
      </c>
      <c r="E86" t="s">
        <v>111</v>
      </c>
      <c r="F86" t="s">
        <v>202</v>
      </c>
      <c r="G86" t="s">
        <v>94</v>
      </c>
      <c r="H86" t="s">
        <v>94</v>
      </c>
      <c r="I86" t="s">
        <v>203</v>
      </c>
      <c r="J86" t="s">
        <v>32</v>
      </c>
      <c r="K86" t="s">
        <v>156</v>
      </c>
      <c r="L86" t="s">
        <v>34</v>
      </c>
      <c r="M86" t="s">
        <v>34</v>
      </c>
      <c r="N86" t="s">
        <v>34</v>
      </c>
      <c r="O86" t="s">
        <v>34</v>
      </c>
      <c r="P86" t="s">
        <v>34</v>
      </c>
      <c r="Q86" t="s">
        <v>34</v>
      </c>
      <c r="R86" t="s">
        <v>34</v>
      </c>
      <c r="S86" s="271">
        <v>44903</v>
      </c>
      <c r="T86" t="s">
        <v>157</v>
      </c>
      <c r="U86" t="s">
        <v>50</v>
      </c>
    </row>
    <row r="87" spans="3:21">
      <c r="C87" t="s">
        <v>92</v>
      </c>
      <c r="D87" t="s">
        <v>26</v>
      </c>
      <c r="E87" t="s">
        <v>111</v>
      </c>
      <c r="F87" t="s">
        <v>204</v>
      </c>
      <c r="G87" t="s">
        <v>94</v>
      </c>
      <c r="H87" t="s">
        <v>94</v>
      </c>
      <c r="I87" t="s">
        <v>205</v>
      </c>
      <c r="J87" t="s">
        <v>32</v>
      </c>
      <c r="K87" t="s">
        <v>156</v>
      </c>
      <c r="L87" t="s">
        <v>34</v>
      </c>
      <c r="M87" t="s">
        <v>34</v>
      </c>
      <c r="N87" t="s">
        <v>34</v>
      </c>
      <c r="O87" t="s">
        <v>34</v>
      </c>
      <c r="P87" t="s">
        <v>34</v>
      </c>
      <c r="Q87" t="s">
        <v>34</v>
      </c>
      <c r="R87" t="s">
        <v>34</v>
      </c>
      <c r="S87" s="271">
        <v>44903</v>
      </c>
      <c r="T87" t="s">
        <v>157</v>
      </c>
      <c r="U87" t="s">
        <v>50</v>
      </c>
    </row>
    <row r="88" spans="3:21">
      <c r="C88" t="s">
        <v>92</v>
      </c>
      <c r="D88" t="s">
        <v>26</v>
      </c>
      <c r="E88" t="s">
        <v>27</v>
      </c>
      <c r="F88" t="s">
        <v>93</v>
      </c>
      <c r="G88" t="s">
        <v>94</v>
      </c>
      <c r="H88" t="s">
        <v>94</v>
      </c>
      <c r="I88" t="s">
        <v>95</v>
      </c>
      <c r="J88" t="s">
        <v>32</v>
      </c>
      <c r="K88" t="s">
        <v>96</v>
      </c>
      <c r="L88" t="s">
        <v>34</v>
      </c>
      <c r="M88" t="s">
        <v>34</v>
      </c>
      <c r="N88" t="s">
        <v>34</v>
      </c>
      <c r="O88" t="s">
        <v>34</v>
      </c>
      <c r="P88" t="s">
        <v>34</v>
      </c>
      <c r="Q88" t="s">
        <v>34</v>
      </c>
      <c r="R88" t="s">
        <v>34</v>
      </c>
      <c r="T88" t="s">
        <v>97</v>
      </c>
      <c r="U88" t="s">
        <v>50</v>
      </c>
    </row>
    <row r="89" spans="3:21">
      <c r="C89" t="s">
        <v>92</v>
      </c>
      <c r="D89" t="s">
        <v>26</v>
      </c>
      <c r="E89" t="s">
        <v>27</v>
      </c>
      <c r="F89" t="s">
        <v>98</v>
      </c>
      <c r="G89" t="s">
        <v>94</v>
      </c>
      <c r="H89" t="s">
        <v>94</v>
      </c>
      <c r="I89" t="s">
        <v>99</v>
      </c>
      <c r="J89" t="s">
        <v>32</v>
      </c>
      <c r="K89" t="s">
        <v>96</v>
      </c>
      <c r="L89" t="s">
        <v>34</v>
      </c>
      <c r="M89" t="s">
        <v>34</v>
      </c>
      <c r="N89" t="s">
        <v>34</v>
      </c>
      <c r="O89" t="s">
        <v>34</v>
      </c>
      <c r="P89" t="s">
        <v>34</v>
      </c>
      <c r="Q89" t="s">
        <v>34</v>
      </c>
      <c r="R89" t="s">
        <v>34</v>
      </c>
      <c r="T89" t="s">
        <v>97</v>
      </c>
      <c r="U89" t="s">
        <v>50</v>
      </c>
    </row>
    <row r="90" spans="3:21">
      <c r="C90" t="s">
        <v>25</v>
      </c>
      <c r="D90" t="s">
        <v>26</v>
      </c>
      <c r="E90" t="s">
        <v>111</v>
      </c>
      <c r="F90" t="s">
        <v>364</v>
      </c>
      <c r="G90" t="s">
        <v>167</v>
      </c>
      <c r="H90" t="s">
        <v>168</v>
      </c>
      <c r="I90" t="s">
        <v>252</v>
      </c>
      <c r="J90" t="s">
        <v>32</v>
      </c>
      <c r="K90" t="s">
        <v>163</v>
      </c>
      <c r="L90" t="s">
        <v>34</v>
      </c>
      <c r="M90" t="s">
        <v>34</v>
      </c>
      <c r="N90" t="s">
        <v>34</v>
      </c>
      <c r="O90" t="s">
        <v>34</v>
      </c>
      <c r="P90" t="s">
        <v>34</v>
      </c>
      <c r="Q90" t="s">
        <v>34</v>
      </c>
      <c r="R90" t="s">
        <v>34</v>
      </c>
      <c r="S90" s="271">
        <v>44985</v>
      </c>
      <c r="T90" s="271" t="s">
        <v>114</v>
      </c>
    </row>
    <row r="91" spans="3:21">
      <c r="C91" t="s">
        <v>25</v>
      </c>
      <c r="D91" t="s">
        <v>26</v>
      </c>
      <c r="E91" t="s">
        <v>111</v>
      </c>
      <c r="F91" t="s">
        <v>365</v>
      </c>
      <c r="G91" t="s">
        <v>167</v>
      </c>
      <c r="H91" t="s">
        <v>168</v>
      </c>
      <c r="I91" t="s">
        <v>254</v>
      </c>
      <c r="J91" t="s">
        <v>32</v>
      </c>
      <c r="K91" t="s">
        <v>163</v>
      </c>
      <c r="L91" t="s">
        <v>34</v>
      </c>
      <c r="M91" t="s">
        <v>34</v>
      </c>
      <c r="N91" t="s">
        <v>34</v>
      </c>
      <c r="O91" t="s">
        <v>34</v>
      </c>
      <c r="P91" t="s">
        <v>34</v>
      </c>
      <c r="Q91" t="s">
        <v>34</v>
      </c>
      <c r="R91" t="s">
        <v>34</v>
      </c>
      <c r="S91" s="271">
        <v>44985</v>
      </c>
      <c r="T91" s="271" t="s">
        <v>114</v>
      </c>
    </row>
    <row r="92" spans="3:21">
      <c r="C92" t="s">
        <v>25</v>
      </c>
      <c r="D92" t="s">
        <v>26</v>
      </c>
      <c r="E92" t="s">
        <v>111</v>
      </c>
      <c r="F92" t="s">
        <v>366</v>
      </c>
      <c r="G92" t="s">
        <v>167</v>
      </c>
      <c r="H92" t="s">
        <v>168</v>
      </c>
      <c r="I92" t="s">
        <v>256</v>
      </c>
      <c r="J92" t="s">
        <v>32</v>
      </c>
      <c r="K92" t="s">
        <v>163</v>
      </c>
      <c r="L92" t="s">
        <v>34</v>
      </c>
      <c r="M92" t="s">
        <v>34</v>
      </c>
      <c r="N92" t="s">
        <v>34</v>
      </c>
      <c r="O92" t="s">
        <v>34</v>
      </c>
      <c r="P92" t="s">
        <v>34</v>
      </c>
      <c r="Q92" t="s">
        <v>34</v>
      </c>
      <c r="R92" t="s">
        <v>34</v>
      </c>
      <c r="S92" s="271">
        <v>44985</v>
      </c>
      <c r="T92" s="271" t="s">
        <v>114</v>
      </c>
    </row>
    <row r="93" spans="3:21">
      <c r="C93" t="s">
        <v>25</v>
      </c>
      <c r="D93" t="s">
        <v>26</v>
      </c>
      <c r="E93" t="s">
        <v>111</v>
      </c>
      <c r="F93" t="s">
        <v>367</v>
      </c>
      <c r="G93" t="s">
        <v>167</v>
      </c>
      <c r="H93" t="s">
        <v>168</v>
      </c>
      <c r="I93" t="s">
        <v>260</v>
      </c>
      <c r="J93" t="s">
        <v>32</v>
      </c>
      <c r="K93" t="s">
        <v>163</v>
      </c>
      <c r="L93" t="s">
        <v>34</v>
      </c>
      <c r="M93" t="s">
        <v>34</v>
      </c>
      <c r="N93" t="s">
        <v>34</v>
      </c>
      <c r="O93" t="s">
        <v>34</v>
      </c>
      <c r="P93" t="s">
        <v>34</v>
      </c>
      <c r="Q93" t="s">
        <v>34</v>
      </c>
      <c r="R93" t="s">
        <v>34</v>
      </c>
      <c r="S93" s="271">
        <v>44985</v>
      </c>
      <c r="T93" s="271" t="s">
        <v>114</v>
      </c>
    </row>
    <row r="94" spans="3:21">
      <c r="C94" t="s">
        <v>25</v>
      </c>
      <c r="D94" t="s">
        <v>26</v>
      </c>
      <c r="E94" t="s">
        <v>111</v>
      </c>
      <c r="F94" t="s">
        <v>214</v>
      </c>
      <c r="G94" t="s">
        <v>167</v>
      </c>
      <c r="H94" t="s">
        <v>168</v>
      </c>
      <c r="I94" t="s">
        <v>215</v>
      </c>
      <c r="J94" t="s">
        <v>32</v>
      </c>
      <c r="K94" t="s">
        <v>163</v>
      </c>
      <c r="L94" t="s">
        <v>1230</v>
      </c>
      <c r="M94" t="s">
        <v>1230</v>
      </c>
      <c r="U94" t="s">
        <v>217</v>
      </c>
    </row>
    <row r="95" spans="3:21">
      <c r="C95" t="s">
        <v>25</v>
      </c>
      <c r="D95" t="s">
        <v>26</v>
      </c>
      <c r="E95" t="s">
        <v>111</v>
      </c>
      <c r="F95" t="s">
        <v>368</v>
      </c>
      <c r="G95" t="s">
        <v>167</v>
      </c>
      <c r="H95" t="s">
        <v>263</v>
      </c>
      <c r="I95" t="s">
        <v>264</v>
      </c>
      <c r="J95" t="s">
        <v>32</v>
      </c>
      <c r="K95" t="s">
        <v>163</v>
      </c>
      <c r="L95" t="s">
        <v>34</v>
      </c>
      <c r="M95" t="s">
        <v>34</v>
      </c>
      <c r="N95" t="s">
        <v>34</v>
      </c>
      <c r="O95" t="s">
        <v>34</v>
      </c>
      <c r="P95" t="s">
        <v>34</v>
      </c>
      <c r="Q95" t="s">
        <v>34</v>
      </c>
      <c r="R95" t="s">
        <v>34</v>
      </c>
      <c r="S95" s="271">
        <v>44985</v>
      </c>
      <c r="T95" s="271" t="s">
        <v>114</v>
      </c>
    </row>
    <row r="96" spans="3:21">
      <c r="C96" t="s">
        <v>25</v>
      </c>
      <c r="D96" t="s">
        <v>26</v>
      </c>
      <c r="E96" t="s">
        <v>111</v>
      </c>
      <c r="F96" t="s">
        <v>369</v>
      </c>
      <c r="G96" t="s">
        <v>167</v>
      </c>
      <c r="H96" t="s">
        <v>263</v>
      </c>
      <c r="I96" t="s">
        <v>328</v>
      </c>
      <c r="J96" t="s">
        <v>32</v>
      </c>
      <c r="K96" t="s">
        <v>163</v>
      </c>
      <c r="L96" t="s">
        <v>34</v>
      </c>
      <c r="M96" t="s">
        <v>34</v>
      </c>
      <c r="N96" t="s">
        <v>34</v>
      </c>
      <c r="O96" t="s">
        <v>34</v>
      </c>
      <c r="P96" t="s">
        <v>34</v>
      </c>
      <c r="Q96" t="s">
        <v>34</v>
      </c>
      <c r="R96" t="s">
        <v>34</v>
      </c>
      <c r="S96" s="271">
        <v>44985</v>
      </c>
      <c r="T96" s="271" t="s">
        <v>114</v>
      </c>
    </row>
    <row r="97" spans="3:21">
      <c r="C97" t="s">
        <v>25</v>
      </c>
      <c r="D97" t="s">
        <v>26</v>
      </c>
      <c r="E97" t="s">
        <v>111</v>
      </c>
      <c r="F97" t="s">
        <v>370</v>
      </c>
      <c r="G97" t="s">
        <v>167</v>
      </c>
      <c r="H97" t="s">
        <v>263</v>
      </c>
      <c r="I97" t="s">
        <v>274</v>
      </c>
      <c r="J97" t="s">
        <v>32</v>
      </c>
      <c r="K97" t="s">
        <v>163</v>
      </c>
      <c r="L97" t="s">
        <v>34</v>
      </c>
      <c r="M97" t="s">
        <v>34</v>
      </c>
      <c r="N97" t="s">
        <v>34</v>
      </c>
      <c r="O97" t="s">
        <v>34</v>
      </c>
      <c r="P97" t="s">
        <v>34</v>
      </c>
      <c r="Q97" t="s">
        <v>34</v>
      </c>
      <c r="R97" t="s">
        <v>34</v>
      </c>
      <c r="S97" s="271">
        <v>44985</v>
      </c>
      <c r="T97" s="271" t="s">
        <v>114</v>
      </c>
    </row>
    <row r="98" spans="3:21">
      <c r="C98" t="s">
        <v>92</v>
      </c>
      <c r="D98" t="s">
        <v>26</v>
      </c>
      <c r="E98" t="s">
        <v>27</v>
      </c>
      <c r="F98" t="s">
        <v>100</v>
      </c>
      <c r="G98" t="s">
        <v>101</v>
      </c>
      <c r="H98" t="s">
        <v>101</v>
      </c>
      <c r="I98" t="s">
        <v>102</v>
      </c>
      <c r="J98" t="s">
        <v>32</v>
      </c>
      <c r="K98" t="s">
        <v>96</v>
      </c>
      <c r="L98" t="s">
        <v>34</v>
      </c>
      <c r="M98" t="s">
        <v>34</v>
      </c>
      <c r="N98" t="s">
        <v>34</v>
      </c>
      <c r="O98" t="s">
        <v>34</v>
      </c>
      <c r="P98" t="s">
        <v>34</v>
      </c>
      <c r="Q98" t="s">
        <v>34</v>
      </c>
      <c r="R98" t="s">
        <v>34</v>
      </c>
      <c r="T98" t="s">
        <v>97</v>
      </c>
      <c r="U98" t="s">
        <v>50</v>
      </c>
    </row>
    <row r="99" spans="3:21">
      <c r="C99" t="s">
        <v>92</v>
      </c>
      <c r="D99" t="s">
        <v>26</v>
      </c>
      <c r="E99" t="s">
        <v>27</v>
      </c>
      <c r="F99" t="s">
        <v>103</v>
      </c>
      <c r="G99" t="s">
        <v>101</v>
      </c>
      <c r="H99" t="s">
        <v>101</v>
      </c>
      <c r="I99" t="s">
        <v>104</v>
      </c>
      <c r="J99" t="s">
        <v>32</v>
      </c>
      <c r="K99" t="s">
        <v>96</v>
      </c>
      <c r="L99" t="s">
        <v>34</v>
      </c>
      <c r="M99" t="s">
        <v>34</v>
      </c>
      <c r="N99" t="s">
        <v>34</v>
      </c>
      <c r="O99" t="s">
        <v>34</v>
      </c>
      <c r="P99" t="s">
        <v>34</v>
      </c>
      <c r="Q99" t="s">
        <v>34</v>
      </c>
      <c r="R99" t="s">
        <v>34</v>
      </c>
      <c r="T99" t="s">
        <v>97</v>
      </c>
      <c r="U99" t="s">
        <v>50</v>
      </c>
    </row>
    <row r="100" spans="3:21">
      <c r="C100" t="s">
        <v>92</v>
      </c>
      <c r="D100" t="s">
        <v>26</v>
      </c>
      <c r="E100" t="s">
        <v>27</v>
      </c>
      <c r="F100" t="s">
        <v>108</v>
      </c>
      <c r="G100" t="s">
        <v>101</v>
      </c>
      <c r="H100" t="s">
        <v>101</v>
      </c>
      <c r="I100" t="s">
        <v>109</v>
      </c>
      <c r="J100" t="s">
        <v>32</v>
      </c>
      <c r="K100" t="s">
        <v>96</v>
      </c>
      <c r="L100" t="s">
        <v>34</v>
      </c>
      <c r="M100" t="s">
        <v>34</v>
      </c>
      <c r="N100" t="s">
        <v>34</v>
      </c>
      <c r="O100" t="s">
        <v>34</v>
      </c>
      <c r="P100" t="s">
        <v>34</v>
      </c>
      <c r="Q100" t="s">
        <v>34</v>
      </c>
      <c r="R100" t="s">
        <v>34</v>
      </c>
      <c r="T100" t="s">
        <v>97</v>
      </c>
      <c r="U100" t="s">
        <v>50</v>
      </c>
    </row>
    <row r="101" spans="3:21">
      <c r="C101" t="s">
        <v>92</v>
      </c>
      <c r="D101" t="s">
        <v>26</v>
      </c>
      <c r="E101" t="s">
        <v>27</v>
      </c>
      <c r="F101" t="s">
        <v>337</v>
      </c>
      <c r="G101" t="s">
        <v>101</v>
      </c>
      <c r="H101" t="s">
        <v>101</v>
      </c>
      <c r="I101" t="s">
        <v>338</v>
      </c>
      <c r="J101" t="s">
        <v>32</v>
      </c>
      <c r="K101" t="s">
        <v>96</v>
      </c>
      <c r="L101" t="s">
        <v>42</v>
      </c>
      <c r="M101" t="s">
        <v>42</v>
      </c>
      <c r="N101" t="s">
        <v>42</v>
      </c>
      <c r="O101" t="s">
        <v>42</v>
      </c>
      <c r="P101" t="s">
        <v>42</v>
      </c>
      <c r="Q101" t="s">
        <v>42</v>
      </c>
      <c r="R101" t="s">
        <v>42</v>
      </c>
      <c r="U101" t="s">
        <v>339</v>
      </c>
    </row>
    <row r="102" spans="3:21">
      <c r="C102" t="s">
        <v>92</v>
      </c>
      <c r="D102" t="s">
        <v>26</v>
      </c>
      <c r="E102" t="s">
        <v>27</v>
      </c>
      <c r="F102" t="s">
        <v>206</v>
      </c>
      <c r="G102" t="s">
        <v>101</v>
      </c>
      <c r="H102" t="s">
        <v>101</v>
      </c>
      <c r="I102" t="s">
        <v>207</v>
      </c>
      <c r="J102" t="s">
        <v>32</v>
      </c>
      <c r="K102" t="s">
        <v>96</v>
      </c>
      <c r="L102" t="s">
        <v>34</v>
      </c>
      <c r="M102" t="s">
        <v>34</v>
      </c>
      <c r="N102" t="s">
        <v>34</v>
      </c>
      <c r="O102" t="s">
        <v>34</v>
      </c>
      <c r="P102" t="s">
        <v>34</v>
      </c>
      <c r="Q102" t="s">
        <v>34</v>
      </c>
      <c r="R102" t="s">
        <v>34</v>
      </c>
      <c r="T102" t="s">
        <v>97</v>
      </c>
      <c r="U102" t="s">
        <v>50</v>
      </c>
    </row>
    <row r="103" spans="3:21">
      <c r="C103" t="s">
        <v>92</v>
      </c>
      <c r="D103" t="s">
        <v>26</v>
      </c>
      <c r="E103" t="s">
        <v>27</v>
      </c>
      <c r="F103" t="s">
        <v>208</v>
      </c>
      <c r="G103" t="s">
        <v>101</v>
      </c>
      <c r="H103" t="s">
        <v>101</v>
      </c>
      <c r="I103" t="s">
        <v>209</v>
      </c>
      <c r="J103" t="s">
        <v>32</v>
      </c>
      <c r="K103" t="s">
        <v>96</v>
      </c>
      <c r="L103" t="s">
        <v>34</v>
      </c>
      <c r="M103" t="s">
        <v>34</v>
      </c>
      <c r="N103" t="s">
        <v>34</v>
      </c>
      <c r="O103" t="s">
        <v>34</v>
      </c>
      <c r="P103" t="s">
        <v>34</v>
      </c>
      <c r="Q103" t="s">
        <v>34</v>
      </c>
      <c r="R103" t="s">
        <v>34</v>
      </c>
      <c r="T103" t="s">
        <v>97</v>
      </c>
      <c r="U103" t="s">
        <v>50</v>
      </c>
    </row>
    <row r="104" spans="3:21">
      <c r="C104" t="s">
        <v>92</v>
      </c>
      <c r="D104" t="s">
        <v>26</v>
      </c>
      <c r="E104" t="s">
        <v>27</v>
      </c>
      <c r="F104" t="s">
        <v>222</v>
      </c>
      <c r="G104" t="s">
        <v>101</v>
      </c>
      <c r="H104" t="s">
        <v>101</v>
      </c>
      <c r="I104" t="s">
        <v>223</v>
      </c>
      <c r="J104" t="s">
        <v>32</v>
      </c>
      <c r="K104" t="s">
        <v>96</v>
      </c>
      <c r="L104" t="s">
        <v>34</v>
      </c>
      <c r="M104" t="s">
        <v>34</v>
      </c>
      <c r="N104" t="s">
        <v>34</v>
      </c>
      <c r="O104" t="s">
        <v>34</v>
      </c>
      <c r="P104" t="s">
        <v>34</v>
      </c>
      <c r="Q104" t="s">
        <v>34</v>
      </c>
      <c r="R104" t="s">
        <v>34</v>
      </c>
      <c r="T104" t="s">
        <v>97</v>
      </c>
      <c r="U104" t="s">
        <v>50</v>
      </c>
    </row>
    <row r="105" spans="3:21">
      <c r="C105" t="s">
        <v>92</v>
      </c>
      <c r="D105" t="s">
        <v>26</v>
      </c>
      <c r="E105" t="s">
        <v>27</v>
      </c>
      <c r="F105" t="s">
        <v>340</v>
      </c>
      <c r="G105" t="s">
        <v>101</v>
      </c>
      <c r="H105" t="s">
        <v>101</v>
      </c>
      <c r="I105" t="s">
        <v>341</v>
      </c>
      <c r="J105" t="s">
        <v>32</v>
      </c>
      <c r="K105" t="s">
        <v>96</v>
      </c>
      <c r="L105" t="s">
        <v>42</v>
      </c>
      <c r="M105" t="s">
        <v>42</v>
      </c>
      <c r="N105" t="s">
        <v>42</v>
      </c>
      <c r="O105" t="s">
        <v>42</v>
      </c>
      <c r="P105" t="s">
        <v>42</v>
      </c>
      <c r="Q105" t="s">
        <v>42</v>
      </c>
      <c r="R105" t="s">
        <v>42</v>
      </c>
      <c r="U105" t="s">
        <v>339</v>
      </c>
    </row>
    <row r="106" spans="3:21">
      <c r="C106" t="s">
        <v>92</v>
      </c>
      <c r="D106" t="s">
        <v>26</v>
      </c>
      <c r="E106" t="s">
        <v>27</v>
      </c>
      <c r="F106" t="s">
        <v>224</v>
      </c>
      <c r="G106" t="s">
        <v>94</v>
      </c>
      <c r="H106" t="s">
        <v>94</v>
      </c>
      <c r="I106" t="s">
        <v>225</v>
      </c>
      <c r="J106" t="s">
        <v>32</v>
      </c>
      <c r="K106" t="s">
        <v>96</v>
      </c>
      <c r="L106" t="s">
        <v>34</v>
      </c>
      <c r="M106" t="s">
        <v>34</v>
      </c>
      <c r="N106" t="s">
        <v>34</v>
      </c>
      <c r="O106" t="s">
        <v>34</v>
      </c>
      <c r="P106" t="s">
        <v>34</v>
      </c>
      <c r="Q106" t="s">
        <v>34</v>
      </c>
      <c r="R106" t="s">
        <v>34</v>
      </c>
      <c r="T106" t="s">
        <v>97</v>
      </c>
      <c r="U106" t="s">
        <v>50</v>
      </c>
    </row>
    <row r="107" spans="3:21">
      <c r="C107" t="s">
        <v>92</v>
      </c>
      <c r="D107" t="s">
        <v>26</v>
      </c>
      <c r="E107" t="s">
        <v>27</v>
      </c>
      <c r="F107" t="s">
        <v>226</v>
      </c>
      <c r="G107" t="s">
        <v>94</v>
      </c>
      <c r="H107" t="s">
        <v>94</v>
      </c>
      <c r="I107" t="s">
        <v>227</v>
      </c>
      <c r="J107" t="s">
        <v>32</v>
      </c>
      <c r="K107" t="s">
        <v>96</v>
      </c>
      <c r="L107" t="s">
        <v>34</v>
      </c>
      <c r="M107" t="s">
        <v>34</v>
      </c>
      <c r="N107" t="s">
        <v>34</v>
      </c>
      <c r="O107" t="s">
        <v>34</v>
      </c>
      <c r="P107" t="s">
        <v>34</v>
      </c>
      <c r="Q107" t="s">
        <v>34</v>
      </c>
      <c r="R107" t="s">
        <v>34</v>
      </c>
      <c r="T107" t="s">
        <v>97</v>
      </c>
      <c r="U107" t="s">
        <v>50</v>
      </c>
    </row>
    <row r="108" spans="3:21">
      <c r="C108" t="s">
        <v>92</v>
      </c>
      <c r="D108" t="s">
        <v>26</v>
      </c>
      <c r="E108" t="s">
        <v>27</v>
      </c>
      <c r="F108" t="s">
        <v>228</v>
      </c>
      <c r="G108" t="s">
        <v>94</v>
      </c>
      <c r="H108" t="s">
        <v>94</v>
      </c>
      <c r="I108" t="s">
        <v>194</v>
      </c>
      <c r="J108" t="s">
        <v>32</v>
      </c>
      <c r="K108" t="s">
        <v>96</v>
      </c>
      <c r="L108" t="s">
        <v>34</v>
      </c>
      <c r="M108" t="s">
        <v>34</v>
      </c>
      <c r="N108" t="s">
        <v>34</v>
      </c>
      <c r="O108" t="s">
        <v>34</v>
      </c>
      <c r="P108" t="s">
        <v>34</v>
      </c>
      <c r="Q108" t="s">
        <v>34</v>
      </c>
      <c r="R108" t="s">
        <v>34</v>
      </c>
      <c r="T108" t="s">
        <v>97</v>
      </c>
      <c r="U108" t="s">
        <v>50</v>
      </c>
    </row>
    <row r="109" spans="3:21">
      <c r="C109" t="s">
        <v>92</v>
      </c>
      <c r="D109" t="s">
        <v>26</v>
      </c>
      <c r="E109" t="s">
        <v>27</v>
      </c>
      <c r="F109" t="s">
        <v>229</v>
      </c>
      <c r="G109" t="s">
        <v>94</v>
      </c>
      <c r="H109" t="s">
        <v>94</v>
      </c>
      <c r="I109" t="s">
        <v>205</v>
      </c>
      <c r="J109" t="s">
        <v>32</v>
      </c>
      <c r="K109" t="s">
        <v>96</v>
      </c>
      <c r="L109" t="s">
        <v>34</v>
      </c>
      <c r="M109" t="s">
        <v>34</v>
      </c>
      <c r="N109" t="s">
        <v>34</v>
      </c>
      <c r="O109" t="s">
        <v>34</v>
      </c>
      <c r="P109" t="s">
        <v>34</v>
      </c>
      <c r="Q109" t="s">
        <v>34</v>
      </c>
      <c r="R109" t="s">
        <v>34</v>
      </c>
      <c r="T109" t="s">
        <v>97</v>
      </c>
      <c r="U109" t="s">
        <v>50</v>
      </c>
    </row>
    <row r="110" spans="3:21">
      <c r="C110" t="s">
        <v>25</v>
      </c>
      <c r="D110" t="s">
        <v>26</v>
      </c>
      <c r="E110" t="s">
        <v>27</v>
      </c>
      <c r="F110" t="s">
        <v>230</v>
      </c>
      <c r="G110" t="s">
        <v>167</v>
      </c>
      <c r="H110" t="s">
        <v>30</v>
      </c>
      <c r="I110" t="s">
        <v>231</v>
      </c>
      <c r="J110" t="s">
        <v>40</v>
      </c>
      <c r="K110" t="s">
        <v>96</v>
      </c>
      <c r="L110" t="s">
        <v>34</v>
      </c>
      <c r="M110" t="s">
        <v>34</v>
      </c>
      <c r="N110" t="s">
        <v>34</v>
      </c>
      <c r="O110" t="s">
        <v>34</v>
      </c>
      <c r="P110" t="s">
        <v>34</v>
      </c>
      <c r="Q110" t="s">
        <v>34</v>
      </c>
      <c r="R110" t="s">
        <v>34</v>
      </c>
      <c r="S110" s="271">
        <v>44952</v>
      </c>
      <c r="T110" s="271" t="s">
        <v>49</v>
      </c>
      <c r="U110" t="s">
        <v>50</v>
      </c>
    </row>
    <row r="111" spans="3:21">
      <c r="C111" t="s">
        <v>25</v>
      </c>
      <c r="D111" t="s">
        <v>26</v>
      </c>
      <c r="E111" t="s">
        <v>27</v>
      </c>
      <c r="F111" t="s">
        <v>232</v>
      </c>
      <c r="G111" t="s">
        <v>167</v>
      </c>
      <c r="H111" t="s">
        <v>30</v>
      </c>
      <c r="I111" t="s">
        <v>233</v>
      </c>
      <c r="J111" t="s">
        <v>32</v>
      </c>
      <c r="K111" t="s">
        <v>96</v>
      </c>
      <c r="L111" t="s">
        <v>34</v>
      </c>
      <c r="M111" t="s">
        <v>34</v>
      </c>
      <c r="N111" t="s">
        <v>34</v>
      </c>
      <c r="O111" t="s">
        <v>34</v>
      </c>
      <c r="P111" t="s">
        <v>34</v>
      </c>
      <c r="Q111" t="s">
        <v>34</v>
      </c>
      <c r="R111" t="s">
        <v>34</v>
      </c>
      <c r="S111" s="271">
        <v>44952</v>
      </c>
      <c r="T111" s="271" t="s">
        <v>49</v>
      </c>
      <c r="U111" t="s">
        <v>50</v>
      </c>
    </row>
    <row r="112" spans="3:21">
      <c r="C112" t="s">
        <v>25</v>
      </c>
      <c r="D112" t="s">
        <v>26</v>
      </c>
      <c r="E112" t="s">
        <v>27</v>
      </c>
      <c r="F112" t="s">
        <v>234</v>
      </c>
      <c r="G112" t="s">
        <v>167</v>
      </c>
      <c r="H112" t="s">
        <v>30</v>
      </c>
      <c r="I112" t="s">
        <v>52</v>
      </c>
      <c r="J112" t="s">
        <v>40</v>
      </c>
      <c r="K112" t="s">
        <v>96</v>
      </c>
      <c r="L112" t="s">
        <v>34</v>
      </c>
      <c r="M112" t="s">
        <v>34</v>
      </c>
      <c r="N112" t="s">
        <v>34</v>
      </c>
      <c r="O112" t="s">
        <v>34</v>
      </c>
      <c r="P112" t="s">
        <v>34</v>
      </c>
      <c r="Q112" t="s">
        <v>34</v>
      </c>
      <c r="R112" t="s">
        <v>34</v>
      </c>
      <c r="S112" s="271">
        <v>44952</v>
      </c>
      <c r="T112" s="271" t="s">
        <v>49</v>
      </c>
      <c r="U112" t="s">
        <v>50</v>
      </c>
    </row>
    <row r="113" spans="3:21">
      <c r="C113" t="s">
        <v>25</v>
      </c>
      <c r="D113" t="s">
        <v>26</v>
      </c>
      <c r="E113" t="s">
        <v>27</v>
      </c>
      <c r="F113" t="s">
        <v>235</v>
      </c>
      <c r="G113" t="s">
        <v>167</v>
      </c>
      <c r="H113" t="s">
        <v>30</v>
      </c>
      <c r="I113" t="s">
        <v>236</v>
      </c>
      <c r="J113" t="s">
        <v>40</v>
      </c>
      <c r="K113" t="s">
        <v>96</v>
      </c>
      <c r="L113" t="s">
        <v>34</v>
      </c>
      <c r="M113" t="s">
        <v>34</v>
      </c>
      <c r="N113" t="s">
        <v>34</v>
      </c>
      <c r="O113" t="s">
        <v>34</v>
      </c>
      <c r="P113" t="s">
        <v>34</v>
      </c>
      <c r="Q113" t="s">
        <v>34</v>
      </c>
      <c r="R113" t="s">
        <v>34</v>
      </c>
      <c r="S113" s="271">
        <v>44952</v>
      </c>
      <c r="T113" s="271" t="s">
        <v>49</v>
      </c>
      <c r="U113" t="s">
        <v>50</v>
      </c>
    </row>
    <row r="114" spans="3:21">
      <c r="C114" t="s">
        <v>25</v>
      </c>
      <c r="D114" t="s">
        <v>26</v>
      </c>
      <c r="E114" t="s">
        <v>27</v>
      </c>
      <c r="F114" t="s">
        <v>237</v>
      </c>
      <c r="G114" t="s">
        <v>167</v>
      </c>
      <c r="H114" t="s">
        <v>30</v>
      </c>
      <c r="I114" t="s">
        <v>238</v>
      </c>
      <c r="J114" t="s">
        <v>40</v>
      </c>
      <c r="K114" t="s">
        <v>96</v>
      </c>
      <c r="L114" t="s">
        <v>34</v>
      </c>
      <c r="M114" t="s">
        <v>34</v>
      </c>
      <c r="N114" t="s">
        <v>34</v>
      </c>
      <c r="O114" t="s">
        <v>34</v>
      </c>
      <c r="P114" t="s">
        <v>34</v>
      </c>
      <c r="Q114" t="s">
        <v>34</v>
      </c>
      <c r="R114" t="s">
        <v>34</v>
      </c>
      <c r="S114" s="271">
        <v>44952</v>
      </c>
      <c r="T114" s="271" t="s">
        <v>49</v>
      </c>
      <c r="U114" t="s">
        <v>50</v>
      </c>
    </row>
    <row r="115" spans="3:21">
      <c r="C115" t="s">
        <v>25</v>
      </c>
      <c r="D115" t="s">
        <v>26</v>
      </c>
      <c r="E115" t="s">
        <v>27</v>
      </c>
      <c r="F115" t="s">
        <v>240</v>
      </c>
      <c r="G115" t="s">
        <v>167</v>
      </c>
      <c r="H115" t="s">
        <v>30</v>
      </c>
      <c r="I115" t="s">
        <v>241</v>
      </c>
      <c r="J115" t="s">
        <v>32</v>
      </c>
      <c r="K115" t="s">
        <v>96</v>
      </c>
      <c r="L115" t="s">
        <v>34</v>
      </c>
      <c r="M115" t="s">
        <v>34</v>
      </c>
      <c r="N115" t="s">
        <v>34</v>
      </c>
      <c r="O115" t="s">
        <v>34</v>
      </c>
      <c r="P115" t="s">
        <v>34</v>
      </c>
      <c r="Q115" t="s">
        <v>34</v>
      </c>
      <c r="R115" t="s">
        <v>34</v>
      </c>
      <c r="S115" s="271">
        <v>44952</v>
      </c>
      <c r="T115" s="271" t="s">
        <v>49</v>
      </c>
      <c r="U115" t="s">
        <v>50</v>
      </c>
    </row>
    <row r="116" spans="3:21">
      <c r="C116" t="s">
        <v>25</v>
      </c>
      <c r="D116" t="s">
        <v>26</v>
      </c>
      <c r="E116" t="s">
        <v>27</v>
      </c>
      <c r="F116" t="s">
        <v>373</v>
      </c>
      <c r="G116" t="s">
        <v>167</v>
      </c>
      <c r="H116" t="s">
        <v>30</v>
      </c>
      <c r="I116" t="s">
        <v>374</v>
      </c>
      <c r="J116" t="s">
        <v>40</v>
      </c>
      <c r="K116" t="s">
        <v>96</v>
      </c>
      <c r="L116" t="s">
        <v>34</v>
      </c>
      <c r="M116" t="s">
        <v>34</v>
      </c>
      <c r="N116" t="s">
        <v>34</v>
      </c>
      <c r="O116" t="s">
        <v>34</v>
      </c>
      <c r="P116" t="s">
        <v>34</v>
      </c>
      <c r="Q116" t="s">
        <v>34</v>
      </c>
      <c r="S116" s="271">
        <v>44985</v>
      </c>
      <c r="T116" s="271" t="s">
        <v>114</v>
      </c>
    </row>
    <row r="117" spans="3:21">
      <c r="C117" t="s">
        <v>25</v>
      </c>
      <c r="D117" t="s">
        <v>26</v>
      </c>
      <c r="E117" t="s">
        <v>27</v>
      </c>
      <c r="F117" t="s">
        <v>654</v>
      </c>
      <c r="G117" t="s">
        <v>29</v>
      </c>
      <c r="H117" t="s">
        <v>30</v>
      </c>
      <c r="I117" t="s">
        <v>31</v>
      </c>
      <c r="J117" t="s">
        <v>32</v>
      </c>
      <c r="K117" t="s">
        <v>96</v>
      </c>
      <c r="L117" t="s">
        <v>34</v>
      </c>
      <c r="M117" t="s">
        <v>34</v>
      </c>
      <c r="N117" t="s">
        <v>34</v>
      </c>
      <c r="O117" t="s">
        <v>34</v>
      </c>
      <c r="P117" t="s">
        <v>34</v>
      </c>
      <c r="Q117" t="s">
        <v>378</v>
      </c>
      <c r="R117" t="s">
        <v>378</v>
      </c>
      <c r="S117" s="271">
        <v>44985</v>
      </c>
      <c r="T117" s="271" t="s">
        <v>114</v>
      </c>
      <c r="U117" t="s">
        <v>1231</v>
      </c>
    </row>
    <row r="118" spans="3:21">
      <c r="C118" t="s">
        <v>25</v>
      </c>
      <c r="D118" t="s">
        <v>26</v>
      </c>
      <c r="E118" t="s">
        <v>27</v>
      </c>
      <c r="F118" t="s">
        <v>242</v>
      </c>
      <c r="G118" t="s">
        <v>167</v>
      </c>
      <c r="H118" t="s">
        <v>30</v>
      </c>
      <c r="I118" t="s">
        <v>243</v>
      </c>
      <c r="J118" t="s">
        <v>32</v>
      </c>
      <c r="K118" t="s">
        <v>96</v>
      </c>
      <c r="L118" t="s">
        <v>34</v>
      </c>
      <c r="M118" t="s">
        <v>34</v>
      </c>
      <c r="N118" t="s">
        <v>34</v>
      </c>
      <c r="O118" t="s">
        <v>34</v>
      </c>
      <c r="P118" t="s">
        <v>34</v>
      </c>
      <c r="Q118" t="s">
        <v>34</v>
      </c>
      <c r="R118" t="s">
        <v>34</v>
      </c>
      <c r="S118" s="271">
        <v>44952</v>
      </c>
      <c r="T118" s="271" t="s">
        <v>49</v>
      </c>
      <c r="U118" t="s">
        <v>50</v>
      </c>
    </row>
    <row r="119" spans="3:21">
      <c r="C119" t="s">
        <v>25</v>
      </c>
      <c r="D119" t="s">
        <v>26</v>
      </c>
      <c r="E119" t="s">
        <v>27</v>
      </c>
      <c r="F119" t="s">
        <v>315</v>
      </c>
      <c r="G119" t="s">
        <v>167</v>
      </c>
      <c r="H119" t="s">
        <v>30</v>
      </c>
      <c r="I119" t="s">
        <v>316</v>
      </c>
      <c r="J119" t="s">
        <v>32</v>
      </c>
      <c r="K119" t="s">
        <v>96</v>
      </c>
      <c r="L119" t="s">
        <v>34</v>
      </c>
      <c r="M119" t="s">
        <v>34</v>
      </c>
      <c r="N119" t="s">
        <v>34</v>
      </c>
      <c r="O119" t="s">
        <v>34</v>
      </c>
      <c r="P119" t="s">
        <v>34</v>
      </c>
      <c r="Q119" t="s">
        <v>34</v>
      </c>
      <c r="R119" t="s">
        <v>34</v>
      </c>
      <c r="S119" s="271">
        <v>44952</v>
      </c>
      <c r="T119" s="271" t="s">
        <v>49</v>
      </c>
      <c r="U119" t="s">
        <v>50</v>
      </c>
    </row>
    <row r="120" spans="3:21">
      <c r="C120" t="s">
        <v>25</v>
      </c>
      <c r="D120" t="s">
        <v>26</v>
      </c>
      <c r="E120" t="s">
        <v>27</v>
      </c>
      <c r="F120" t="s">
        <v>330</v>
      </c>
      <c r="G120" t="s">
        <v>167</v>
      </c>
      <c r="H120" t="s">
        <v>30</v>
      </c>
      <c r="I120" t="s">
        <v>331</v>
      </c>
      <c r="J120" t="s">
        <v>32</v>
      </c>
      <c r="K120" t="s">
        <v>96</v>
      </c>
      <c r="L120" t="s">
        <v>34</v>
      </c>
      <c r="M120" t="s">
        <v>34</v>
      </c>
      <c r="N120" t="s">
        <v>34</v>
      </c>
      <c r="O120" t="s">
        <v>34</v>
      </c>
      <c r="P120" t="s">
        <v>34</v>
      </c>
      <c r="Q120" t="s">
        <v>34</v>
      </c>
      <c r="R120" t="s">
        <v>34</v>
      </c>
      <c r="S120" s="271"/>
      <c r="T120" s="271"/>
      <c r="U120" t="s">
        <v>332</v>
      </c>
    </row>
    <row r="121" spans="3:21">
      <c r="C121" t="s">
        <v>25</v>
      </c>
      <c r="D121" t="s">
        <v>26</v>
      </c>
      <c r="E121" t="s">
        <v>27</v>
      </c>
      <c r="F121" t="s">
        <v>244</v>
      </c>
      <c r="G121" t="s">
        <v>167</v>
      </c>
      <c r="H121" t="s">
        <v>30</v>
      </c>
      <c r="I121" t="s">
        <v>245</v>
      </c>
      <c r="J121" t="s">
        <v>32</v>
      </c>
      <c r="K121" t="s">
        <v>96</v>
      </c>
      <c r="L121" t="s">
        <v>34</v>
      </c>
      <c r="M121" t="s">
        <v>34</v>
      </c>
      <c r="N121" t="s">
        <v>34</v>
      </c>
      <c r="O121" t="s">
        <v>34</v>
      </c>
      <c r="P121" t="s">
        <v>34</v>
      </c>
      <c r="Q121" t="s">
        <v>34</v>
      </c>
      <c r="R121" t="s">
        <v>34</v>
      </c>
      <c r="S121" s="271">
        <v>44952</v>
      </c>
      <c r="T121" s="271" t="s">
        <v>49</v>
      </c>
      <c r="U121" t="s">
        <v>50</v>
      </c>
    </row>
    <row r="122" spans="3:21">
      <c r="C122" t="s">
        <v>25</v>
      </c>
      <c r="D122" t="s">
        <v>26</v>
      </c>
      <c r="E122" t="s">
        <v>27</v>
      </c>
      <c r="F122" t="s">
        <v>246</v>
      </c>
      <c r="G122" t="s">
        <v>167</v>
      </c>
      <c r="H122" t="s">
        <v>30</v>
      </c>
      <c r="I122" t="s">
        <v>247</v>
      </c>
      <c r="J122" t="s">
        <v>40</v>
      </c>
      <c r="K122" t="s">
        <v>96</v>
      </c>
      <c r="L122" t="s">
        <v>34</v>
      </c>
      <c r="M122" t="s">
        <v>34</v>
      </c>
      <c r="N122" t="s">
        <v>34</v>
      </c>
      <c r="O122" t="s">
        <v>34</v>
      </c>
      <c r="P122" t="s">
        <v>34</v>
      </c>
      <c r="Q122" t="s">
        <v>34</v>
      </c>
      <c r="R122" t="s">
        <v>34</v>
      </c>
      <c r="S122" s="271">
        <v>44952</v>
      </c>
      <c r="T122" s="271" t="s">
        <v>49</v>
      </c>
      <c r="U122" t="s">
        <v>50</v>
      </c>
    </row>
    <row r="123" spans="3:21">
      <c r="C123" t="s">
        <v>25</v>
      </c>
      <c r="D123" t="s">
        <v>26</v>
      </c>
      <c r="E123" t="s">
        <v>27</v>
      </c>
      <c r="F123" t="s">
        <v>248</v>
      </c>
      <c r="G123" t="s">
        <v>167</v>
      </c>
      <c r="H123" t="s">
        <v>249</v>
      </c>
      <c r="I123" t="s">
        <v>250</v>
      </c>
      <c r="J123" t="s">
        <v>32</v>
      </c>
      <c r="K123" t="s">
        <v>96</v>
      </c>
      <c r="L123" t="s">
        <v>34</v>
      </c>
      <c r="M123" t="s">
        <v>34</v>
      </c>
      <c r="N123" t="s">
        <v>34</v>
      </c>
      <c r="O123" t="s">
        <v>34</v>
      </c>
      <c r="P123" t="s">
        <v>34</v>
      </c>
      <c r="Q123" t="s">
        <v>34</v>
      </c>
      <c r="R123" t="s">
        <v>34</v>
      </c>
      <c r="S123" s="271">
        <v>44952</v>
      </c>
      <c r="T123" s="271" t="s">
        <v>49</v>
      </c>
      <c r="U123" t="s">
        <v>50</v>
      </c>
    </row>
    <row r="124" spans="3:21">
      <c r="C124" t="s">
        <v>25</v>
      </c>
      <c r="D124" t="s">
        <v>26</v>
      </c>
      <c r="E124" t="s">
        <v>27</v>
      </c>
      <c r="F124" t="s">
        <v>333</v>
      </c>
      <c r="G124" t="s">
        <v>167</v>
      </c>
      <c r="H124" t="s">
        <v>249</v>
      </c>
      <c r="I124" t="s">
        <v>334</v>
      </c>
      <c r="J124" t="s">
        <v>32</v>
      </c>
      <c r="K124" t="s">
        <v>96</v>
      </c>
      <c r="L124" t="s">
        <v>34</v>
      </c>
      <c r="M124" t="s">
        <v>34</v>
      </c>
      <c r="N124" t="s">
        <v>34</v>
      </c>
      <c r="O124" t="s">
        <v>34</v>
      </c>
      <c r="P124" t="s">
        <v>34</v>
      </c>
      <c r="Q124" t="s">
        <v>34</v>
      </c>
      <c r="R124" t="s">
        <v>378</v>
      </c>
      <c r="S124" s="271">
        <v>44985</v>
      </c>
      <c r="T124" s="271" t="s">
        <v>114</v>
      </c>
    </row>
    <row r="125" spans="3:21">
      <c r="C125" t="s">
        <v>25</v>
      </c>
      <c r="E125" t="s">
        <v>27</v>
      </c>
      <c r="F125" t="s">
        <v>318</v>
      </c>
      <c r="G125" t="s">
        <v>167</v>
      </c>
      <c r="H125" t="s">
        <v>30</v>
      </c>
      <c r="I125" t="s">
        <v>319</v>
      </c>
      <c r="J125" t="s">
        <v>40</v>
      </c>
      <c r="K125" t="s">
        <v>96</v>
      </c>
      <c r="L125" t="s">
        <v>34</v>
      </c>
      <c r="M125" t="s">
        <v>34</v>
      </c>
      <c r="N125" t="s">
        <v>34</v>
      </c>
      <c r="O125" t="s">
        <v>34</v>
      </c>
      <c r="P125" t="s">
        <v>34</v>
      </c>
      <c r="Q125" t="s">
        <v>34</v>
      </c>
      <c r="R125" t="s">
        <v>378</v>
      </c>
      <c r="S125" s="271">
        <v>44985</v>
      </c>
      <c r="T125" s="271" t="s">
        <v>114</v>
      </c>
    </row>
    <row r="126" spans="3:21">
      <c r="C126" t="s">
        <v>25</v>
      </c>
      <c r="D126" t="s">
        <v>26</v>
      </c>
      <c r="E126" t="s">
        <v>27</v>
      </c>
      <c r="F126" t="s">
        <v>251</v>
      </c>
      <c r="G126" t="s">
        <v>167</v>
      </c>
      <c r="H126" t="s">
        <v>168</v>
      </c>
      <c r="I126" t="s">
        <v>252</v>
      </c>
      <c r="J126" t="s">
        <v>32</v>
      </c>
      <c r="K126" t="s">
        <v>96</v>
      </c>
      <c r="L126" t="s">
        <v>34</v>
      </c>
      <c r="M126" t="s">
        <v>34</v>
      </c>
      <c r="N126" t="s">
        <v>34</v>
      </c>
      <c r="O126" t="s">
        <v>34</v>
      </c>
      <c r="P126" t="s">
        <v>34</v>
      </c>
      <c r="Q126" t="s">
        <v>34</v>
      </c>
      <c r="R126" t="s">
        <v>34</v>
      </c>
      <c r="S126" s="271">
        <v>44952</v>
      </c>
      <c r="T126" s="271" t="s">
        <v>49</v>
      </c>
      <c r="U126" t="s">
        <v>50</v>
      </c>
    </row>
    <row r="127" spans="3:21">
      <c r="C127" t="s">
        <v>25</v>
      </c>
      <c r="D127" t="s">
        <v>26</v>
      </c>
      <c r="E127" t="s">
        <v>27</v>
      </c>
      <c r="F127" t="s">
        <v>253</v>
      </c>
      <c r="G127" t="s">
        <v>167</v>
      </c>
      <c r="H127" t="s">
        <v>168</v>
      </c>
      <c r="I127" t="s">
        <v>254</v>
      </c>
      <c r="J127" t="s">
        <v>32</v>
      </c>
      <c r="K127" t="s">
        <v>96</v>
      </c>
      <c r="L127" t="s">
        <v>34</v>
      </c>
      <c r="M127" t="s">
        <v>34</v>
      </c>
      <c r="N127" t="s">
        <v>34</v>
      </c>
      <c r="O127" t="s">
        <v>34</v>
      </c>
      <c r="P127" t="s">
        <v>34</v>
      </c>
      <c r="Q127" t="s">
        <v>34</v>
      </c>
      <c r="R127" t="s">
        <v>34</v>
      </c>
      <c r="S127" s="271">
        <v>44952</v>
      </c>
      <c r="T127" s="271" t="s">
        <v>49</v>
      </c>
      <c r="U127" t="s">
        <v>50</v>
      </c>
    </row>
    <row r="128" spans="3:21">
      <c r="C128" t="s">
        <v>25</v>
      </c>
      <c r="D128" t="s">
        <v>26</v>
      </c>
      <c r="E128" t="s">
        <v>27</v>
      </c>
      <c r="F128" t="s">
        <v>255</v>
      </c>
      <c r="G128" t="s">
        <v>167</v>
      </c>
      <c r="H128" t="s">
        <v>168</v>
      </c>
      <c r="I128" t="s">
        <v>256</v>
      </c>
      <c r="J128" t="s">
        <v>32</v>
      </c>
      <c r="K128" t="s">
        <v>96</v>
      </c>
      <c r="L128" t="s">
        <v>34</v>
      </c>
      <c r="M128" t="s">
        <v>34</v>
      </c>
      <c r="N128" t="s">
        <v>34</v>
      </c>
      <c r="O128" t="s">
        <v>34</v>
      </c>
      <c r="P128" t="s">
        <v>34</v>
      </c>
      <c r="Q128" t="s">
        <v>34</v>
      </c>
      <c r="R128" t="s">
        <v>34</v>
      </c>
      <c r="S128" s="271">
        <v>44952</v>
      </c>
      <c r="T128" s="271" t="s">
        <v>49</v>
      </c>
      <c r="U128" t="s">
        <v>50</v>
      </c>
    </row>
    <row r="129" spans="3:21">
      <c r="C129" t="s">
        <v>25</v>
      </c>
      <c r="D129" t="s">
        <v>26</v>
      </c>
      <c r="E129" t="s">
        <v>27</v>
      </c>
      <c r="F129" t="s">
        <v>259</v>
      </c>
      <c r="G129" t="s">
        <v>167</v>
      </c>
      <c r="H129" t="s">
        <v>168</v>
      </c>
      <c r="I129" t="s">
        <v>260</v>
      </c>
      <c r="J129" t="s">
        <v>32</v>
      </c>
      <c r="K129" t="s">
        <v>96</v>
      </c>
      <c r="L129" t="s">
        <v>34</v>
      </c>
      <c r="M129" t="s">
        <v>34</v>
      </c>
      <c r="N129" t="s">
        <v>34</v>
      </c>
      <c r="O129" t="s">
        <v>34</v>
      </c>
      <c r="P129" t="s">
        <v>34</v>
      </c>
      <c r="Q129" t="s">
        <v>34</v>
      </c>
      <c r="R129" t="s">
        <v>34</v>
      </c>
      <c r="S129" s="271">
        <v>44952</v>
      </c>
      <c r="T129" s="271" t="s">
        <v>49</v>
      </c>
      <c r="U129" t="s">
        <v>50</v>
      </c>
    </row>
    <row r="130" spans="3:21">
      <c r="C130" t="s">
        <v>25</v>
      </c>
      <c r="D130" t="s">
        <v>26</v>
      </c>
      <c r="E130" t="s">
        <v>27</v>
      </c>
      <c r="F130" t="s">
        <v>261</v>
      </c>
      <c r="G130" t="s">
        <v>167</v>
      </c>
      <c r="H130" t="s">
        <v>168</v>
      </c>
      <c r="I130" t="s">
        <v>215</v>
      </c>
      <c r="J130" t="s">
        <v>32</v>
      </c>
      <c r="K130" t="s">
        <v>96</v>
      </c>
      <c r="L130" t="s">
        <v>34</v>
      </c>
      <c r="M130" t="s">
        <v>34</v>
      </c>
      <c r="N130" t="s">
        <v>34</v>
      </c>
      <c r="O130" t="s">
        <v>34</v>
      </c>
      <c r="P130" t="s">
        <v>34</v>
      </c>
      <c r="Q130" t="s">
        <v>34</v>
      </c>
      <c r="R130" t="s">
        <v>34</v>
      </c>
      <c r="S130" s="271">
        <v>44952</v>
      </c>
      <c r="T130" s="271" t="s">
        <v>49</v>
      </c>
      <c r="U130" t="s">
        <v>50</v>
      </c>
    </row>
    <row r="131" spans="3:21">
      <c r="C131" t="s">
        <v>25</v>
      </c>
      <c r="D131" t="s">
        <v>26</v>
      </c>
      <c r="E131" t="s">
        <v>27</v>
      </c>
      <c r="F131" t="s">
        <v>262</v>
      </c>
      <c r="G131" t="s">
        <v>167</v>
      </c>
      <c r="H131" t="s">
        <v>263</v>
      </c>
      <c r="I131" t="s">
        <v>264</v>
      </c>
      <c r="J131" t="s">
        <v>32</v>
      </c>
      <c r="K131" t="s">
        <v>96</v>
      </c>
      <c r="L131" t="s">
        <v>34</v>
      </c>
      <c r="M131" t="s">
        <v>34</v>
      </c>
      <c r="N131" t="s">
        <v>34</v>
      </c>
      <c r="O131" t="s">
        <v>34</v>
      </c>
      <c r="P131" t="s">
        <v>34</v>
      </c>
      <c r="Q131" t="s">
        <v>34</v>
      </c>
      <c r="R131" t="s">
        <v>34</v>
      </c>
      <c r="S131" s="271">
        <v>44952</v>
      </c>
      <c r="T131" s="271" t="s">
        <v>49</v>
      </c>
      <c r="U131" t="s">
        <v>50</v>
      </c>
    </row>
    <row r="132" spans="3:21">
      <c r="C132" t="s">
        <v>25</v>
      </c>
      <c r="D132" t="s">
        <v>26</v>
      </c>
      <c r="E132" t="s">
        <v>27</v>
      </c>
      <c r="F132" t="s">
        <v>265</v>
      </c>
      <c r="G132" t="s">
        <v>167</v>
      </c>
      <c r="H132" t="s">
        <v>263</v>
      </c>
      <c r="I132" t="s">
        <v>266</v>
      </c>
      <c r="J132" t="s">
        <v>32</v>
      </c>
      <c r="K132" t="s">
        <v>96</v>
      </c>
      <c r="L132" t="s">
        <v>34</v>
      </c>
      <c r="M132" t="s">
        <v>34</v>
      </c>
      <c r="N132" t="s">
        <v>34</v>
      </c>
      <c r="O132" t="s">
        <v>34</v>
      </c>
      <c r="P132" t="s">
        <v>34</v>
      </c>
      <c r="Q132" t="s">
        <v>34</v>
      </c>
      <c r="R132" t="s">
        <v>34</v>
      </c>
      <c r="S132" s="271">
        <v>44952</v>
      </c>
      <c r="T132" s="271" t="s">
        <v>49</v>
      </c>
      <c r="U132" t="s">
        <v>50</v>
      </c>
    </row>
    <row r="133" spans="3:21">
      <c r="C133" t="s">
        <v>25</v>
      </c>
      <c r="D133" t="s">
        <v>26</v>
      </c>
      <c r="E133" t="s">
        <v>27</v>
      </c>
      <c r="F133" t="s">
        <v>267</v>
      </c>
      <c r="G133" t="s">
        <v>167</v>
      </c>
      <c r="H133" t="s">
        <v>263</v>
      </c>
      <c r="I133" t="s">
        <v>268</v>
      </c>
      <c r="J133" t="s">
        <v>32</v>
      </c>
      <c r="K133" t="s">
        <v>96</v>
      </c>
      <c r="L133" t="s">
        <v>34</v>
      </c>
      <c r="M133" t="s">
        <v>34</v>
      </c>
      <c r="N133" t="s">
        <v>34</v>
      </c>
      <c r="O133" t="s">
        <v>34</v>
      </c>
      <c r="P133" t="s">
        <v>34</v>
      </c>
      <c r="Q133" t="s">
        <v>34</v>
      </c>
      <c r="R133" t="s">
        <v>34</v>
      </c>
      <c r="S133" s="271">
        <v>44952</v>
      </c>
      <c r="T133" s="271" t="s">
        <v>49</v>
      </c>
      <c r="U133" t="s">
        <v>50</v>
      </c>
    </row>
    <row r="134" spans="3:21">
      <c r="C134" t="s">
        <v>25</v>
      </c>
      <c r="D134" t="s">
        <v>26</v>
      </c>
      <c r="E134" t="s">
        <v>27</v>
      </c>
      <c r="F134" t="s">
        <v>269</v>
      </c>
      <c r="G134" t="s">
        <v>167</v>
      </c>
      <c r="H134" t="s">
        <v>263</v>
      </c>
      <c r="I134" t="s">
        <v>270</v>
      </c>
      <c r="J134" t="s">
        <v>32</v>
      </c>
      <c r="K134" t="s">
        <v>96</v>
      </c>
      <c r="L134" t="s">
        <v>34</v>
      </c>
      <c r="M134" t="s">
        <v>34</v>
      </c>
      <c r="N134" t="s">
        <v>34</v>
      </c>
      <c r="O134" t="s">
        <v>34</v>
      </c>
      <c r="P134" t="s">
        <v>34</v>
      </c>
      <c r="Q134" t="s">
        <v>34</v>
      </c>
      <c r="R134" t="s">
        <v>34</v>
      </c>
      <c r="S134" s="271">
        <v>44952</v>
      </c>
      <c r="T134" s="271" t="s">
        <v>49</v>
      </c>
      <c r="U134" t="s">
        <v>50</v>
      </c>
    </row>
    <row r="135" spans="3:21">
      <c r="C135" t="s">
        <v>25</v>
      </c>
      <c r="D135" t="s">
        <v>26</v>
      </c>
      <c r="E135" t="s">
        <v>27</v>
      </c>
      <c r="F135" t="s">
        <v>273</v>
      </c>
      <c r="G135" t="s">
        <v>167</v>
      </c>
      <c r="H135" t="s">
        <v>263</v>
      </c>
      <c r="I135" t="s">
        <v>274</v>
      </c>
      <c r="J135" t="s">
        <v>32</v>
      </c>
      <c r="K135" t="s">
        <v>96</v>
      </c>
      <c r="L135" t="s">
        <v>34</v>
      </c>
      <c r="M135" t="s">
        <v>34</v>
      </c>
      <c r="N135" t="s">
        <v>34</v>
      </c>
      <c r="O135" t="s">
        <v>34</v>
      </c>
      <c r="P135" t="s">
        <v>34</v>
      </c>
      <c r="Q135" t="s">
        <v>34</v>
      </c>
      <c r="R135" t="s">
        <v>34</v>
      </c>
      <c r="S135" s="271">
        <v>44952</v>
      </c>
      <c r="T135" s="271" t="s">
        <v>49</v>
      </c>
      <c r="U135" t="s">
        <v>50</v>
      </c>
    </row>
    <row r="136" spans="3:21">
      <c r="C136" t="s">
        <v>25</v>
      </c>
      <c r="D136" t="s">
        <v>26</v>
      </c>
      <c r="E136" t="s">
        <v>27</v>
      </c>
      <c r="F136" t="s">
        <v>275</v>
      </c>
      <c r="G136" t="s">
        <v>167</v>
      </c>
      <c r="H136" t="s">
        <v>263</v>
      </c>
      <c r="I136" t="s">
        <v>276</v>
      </c>
      <c r="J136" t="s">
        <v>32</v>
      </c>
      <c r="K136" t="s">
        <v>96</v>
      </c>
      <c r="L136" t="s">
        <v>34</v>
      </c>
      <c r="M136" t="s">
        <v>34</v>
      </c>
      <c r="N136" t="s">
        <v>34</v>
      </c>
      <c r="O136" t="s">
        <v>34</v>
      </c>
      <c r="P136" t="s">
        <v>34</v>
      </c>
      <c r="Q136" t="s">
        <v>34</v>
      </c>
      <c r="R136" t="s">
        <v>34</v>
      </c>
      <c r="S136" s="271">
        <v>44952</v>
      </c>
      <c r="T136" s="271" t="s">
        <v>49</v>
      </c>
      <c r="U136" t="s">
        <v>50</v>
      </c>
    </row>
    <row r="137" spans="3:21">
      <c r="C137" t="s">
        <v>25</v>
      </c>
      <c r="E137" t="s">
        <v>27</v>
      </c>
      <c r="F137" t="s">
        <v>277</v>
      </c>
      <c r="G137" t="s">
        <v>167</v>
      </c>
      <c r="H137" t="s">
        <v>30</v>
      </c>
      <c r="I137" t="s">
        <v>278</v>
      </c>
      <c r="J137" t="s">
        <v>32</v>
      </c>
      <c r="K137" t="s">
        <v>96</v>
      </c>
      <c r="L137" t="s">
        <v>34</v>
      </c>
      <c r="M137" t="s">
        <v>34</v>
      </c>
      <c r="N137" t="s">
        <v>34</v>
      </c>
      <c r="O137" t="s">
        <v>34</v>
      </c>
      <c r="P137" t="s">
        <v>34</v>
      </c>
      <c r="Q137" t="s">
        <v>34</v>
      </c>
      <c r="R137" t="s">
        <v>34</v>
      </c>
      <c r="S137" s="271">
        <v>44952</v>
      </c>
      <c r="T137" s="271" t="s">
        <v>49</v>
      </c>
      <c r="U137" t="s">
        <v>50</v>
      </c>
    </row>
    <row r="138" spans="3:21">
      <c r="C138" t="s">
        <v>25</v>
      </c>
      <c r="D138" t="s">
        <v>26</v>
      </c>
      <c r="E138" t="s">
        <v>27</v>
      </c>
      <c r="F138" t="s">
        <v>279</v>
      </c>
      <c r="G138" t="s">
        <v>167</v>
      </c>
      <c r="H138" t="s">
        <v>30</v>
      </c>
      <c r="I138" t="s">
        <v>280</v>
      </c>
      <c r="J138" t="s">
        <v>32</v>
      </c>
      <c r="K138" t="s">
        <v>96</v>
      </c>
      <c r="L138" t="s">
        <v>34</v>
      </c>
      <c r="M138" t="s">
        <v>34</v>
      </c>
      <c r="N138" t="s">
        <v>34</v>
      </c>
      <c r="O138" t="s">
        <v>34</v>
      </c>
      <c r="P138" t="s">
        <v>34</v>
      </c>
      <c r="Q138" t="s">
        <v>34</v>
      </c>
      <c r="R138" t="s">
        <v>34</v>
      </c>
      <c r="S138" s="271">
        <v>44952</v>
      </c>
      <c r="T138" s="271" t="s">
        <v>49</v>
      </c>
      <c r="U138" t="s">
        <v>50</v>
      </c>
    </row>
    <row r="139" spans="3:21">
      <c r="C139" t="s">
        <v>25</v>
      </c>
      <c r="D139" t="s">
        <v>26</v>
      </c>
      <c r="E139" t="s">
        <v>27</v>
      </c>
      <c r="F139" t="s">
        <v>281</v>
      </c>
      <c r="G139" t="s">
        <v>167</v>
      </c>
      <c r="H139" t="s">
        <v>30</v>
      </c>
      <c r="I139" t="s">
        <v>282</v>
      </c>
      <c r="J139" t="s">
        <v>32</v>
      </c>
      <c r="K139" t="s">
        <v>96</v>
      </c>
      <c r="L139" t="s">
        <v>34</v>
      </c>
      <c r="M139" t="s">
        <v>34</v>
      </c>
      <c r="N139" t="s">
        <v>34</v>
      </c>
      <c r="O139" t="s">
        <v>34</v>
      </c>
      <c r="P139" t="s">
        <v>34</v>
      </c>
      <c r="Q139" t="s">
        <v>34</v>
      </c>
      <c r="R139" t="s">
        <v>34</v>
      </c>
      <c r="S139" s="271">
        <v>44952</v>
      </c>
      <c r="T139" s="271" t="s">
        <v>49</v>
      </c>
      <c r="U139" t="s">
        <v>50</v>
      </c>
    </row>
    <row r="140" spans="3:21">
      <c r="C140" t="s">
        <v>25</v>
      </c>
      <c r="D140" t="s">
        <v>26</v>
      </c>
      <c r="E140" t="s">
        <v>27</v>
      </c>
      <c r="F140" t="s">
        <v>283</v>
      </c>
      <c r="G140" t="s">
        <v>167</v>
      </c>
      <c r="H140" t="s">
        <v>30</v>
      </c>
      <c r="I140" t="s">
        <v>284</v>
      </c>
      <c r="J140" t="s">
        <v>32</v>
      </c>
      <c r="K140" t="s">
        <v>96</v>
      </c>
      <c r="L140" t="s">
        <v>34</v>
      </c>
      <c r="M140" t="s">
        <v>34</v>
      </c>
      <c r="N140" t="s">
        <v>34</v>
      </c>
      <c r="O140" t="s">
        <v>34</v>
      </c>
      <c r="P140" t="s">
        <v>34</v>
      </c>
      <c r="Q140" t="s">
        <v>34</v>
      </c>
      <c r="R140" t="s">
        <v>34</v>
      </c>
      <c r="S140" s="271">
        <v>44952</v>
      </c>
      <c r="T140" s="271" t="s">
        <v>49</v>
      </c>
      <c r="U140" t="s">
        <v>50</v>
      </c>
    </row>
    <row r="141" spans="3:21">
      <c r="C141" t="s">
        <v>25</v>
      </c>
      <c r="D141" t="s">
        <v>26</v>
      </c>
      <c r="E141" t="s">
        <v>27</v>
      </c>
      <c r="F141" t="s">
        <v>285</v>
      </c>
      <c r="G141" t="s">
        <v>167</v>
      </c>
      <c r="H141" t="s">
        <v>30</v>
      </c>
      <c r="I141" t="s">
        <v>286</v>
      </c>
      <c r="J141" t="s">
        <v>32</v>
      </c>
      <c r="K141" t="s">
        <v>96</v>
      </c>
      <c r="L141" t="s">
        <v>34</v>
      </c>
      <c r="M141" t="s">
        <v>34</v>
      </c>
      <c r="N141" t="s">
        <v>34</v>
      </c>
      <c r="O141" t="s">
        <v>34</v>
      </c>
      <c r="P141" t="s">
        <v>34</v>
      </c>
      <c r="Q141" t="s">
        <v>34</v>
      </c>
      <c r="R141" t="s">
        <v>34</v>
      </c>
      <c r="S141" s="271">
        <v>44952</v>
      </c>
      <c r="T141" s="271" t="s">
        <v>49</v>
      </c>
      <c r="U141" t="s">
        <v>50</v>
      </c>
    </row>
    <row r="142" spans="3:21">
      <c r="C142" t="s">
        <v>25</v>
      </c>
      <c r="D142" t="s">
        <v>26</v>
      </c>
      <c r="E142" t="s">
        <v>27</v>
      </c>
      <c r="F142" t="s">
        <v>287</v>
      </c>
      <c r="G142" t="s">
        <v>167</v>
      </c>
      <c r="H142" t="s">
        <v>30</v>
      </c>
      <c r="I142" t="s">
        <v>288</v>
      </c>
      <c r="J142" t="s">
        <v>32</v>
      </c>
      <c r="K142" t="s">
        <v>96</v>
      </c>
      <c r="L142" t="s">
        <v>34</v>
      </c>
      <c r="M142" t="s">
        <v>34</v>
      </c>
      <c r="N142" t="s">
        <v>34</v>
      </c>
      <c r="O142" t="s">
        <v>34</v>
      </c>
      <c r="P142" t="s">
        <v>34</v>
      </c>
      <c r="Q142" t="s">
        <v>34</v>
      </c>
      <c r="R142" t="s">
        <v>34</v>
      </c>
      <c r="S142" s="271">
        <v>44952</v>
      </c>
      <c r="T142" s="271" t="s">
        <v>49</v>
      </c>
      <c r="U142" t="s">
        <v>50</v>
      </c>
    </row>
    <row r="143" spans="3:21">
      <c r="C143" t="s">
        <v>25</v>
      </c>
      <c r="D143" t="s">
        <v>26</v>
      </c>
      <c r="E143" t="s">
        <v>27</v>
      </c>
      <c r="F143" t="s">
        <v>289</v>
      </c>
      <c r="G143" t="s">
        <v>167</v>
      </c>
      <c r="H143" t="s">
        <v>30</v>
      </c>
      <c r="I143" t="s">
        <v>290</v>
      </c>
      <c r="J143" t="s">
        <v>32</v>
      </c>
      <c r="K143" t="s">
        <v>96</v>
      </c>
      <c r="L143" t="s">
        <v>34</v>
      </c>
      <c r="M143" t="s">
        <v>34</v>
      </c>
      <c r="N143" t="s">
        <v>34</v>
      </c>
      <c r="O143" t="s">
        <v>34</v>
      </c>
      <c r="P143" t="s">
        <v>34</v>
      </c>
      <c r="Q143" t="s">
        <v>34</v>
      </c>
      <c r="R143" t="s">
        <v>34</v>
      </c>
      <c r="S143" s="271">
        <v>44952</v>
      </c>
      <c r="T143" s="271" t="s">
        <v>49</v>
      </c>
      <c r="U143" t="s">
        <v>50</v>
      </c>
    </row>
    <row r="144" spans="3:21">
      <c r="C144" t="s">
        <v>25</v>
      </c>
      <c r="D144" t="s">
        <v>26</v>
      </c>
      <c r="E144" t="s">
        <v>27</v>
      </c>
      <c r="F144" t="s">
        <v>291</v>
      </c>
      <c r="G144" t="s">
        <v>167</v>
      </c>
      <c r="H144" t="s">
        <v>30</v>
      </c>
      <c r="I144" t="s">
        <v>292</v>
      </c>
      <c r="J144" t="s">
        <v>32</v>
      </c>
      <c r="K144" t="s">
        <v>96</v>
      </c>
      <c r="L144" t="s">
        <v>34</v>
      </c>
      <c r="M144" t="s">
        <v>34</v>
      </c>
      <c r="N144" t="s">
        <v>34</v>
      </c>
      <c r="O144" t="s">
        <v>34</v>
      </c>
      <c r="P144" t="s">
        <v>34</v>
      </c>
      <c r="Q144" t="s">
        <v>34</v>
      </c>
      <c r="R144" t="s">
        <v>34</v>
      </c>
      <c r="S144" s="271">
        <v>44952</v>
      </c>
      <c r="T144" s="271" t="s">
        <v>49</v>
      </c>
      <c r="U144" t="s">
        <v>50</v>
      </c>
    </row>
    <row r="145" spans="3:21">
      <c r="C145" t="s">
        <v>25</v>
      </c>
      <c r="D145" t="s">
        <v>26</v>
      </c>
      <c r="E145" t="s">
        <v>27</v>
      </c>
      <c r="F145" t="s">
        <v>293</v>
      </c>
      <c r="G145" t="s">
        <v>167</v>
      </c>
      <c r="H145" t="s">
        <v>30</v>
      </c>
      <c r="I145" t="s">
        <v>294</v>
      </c>
      <c r="J145" t="s">
        <v>32</v>
      </c>
      <c r="K145" t="s">
        <v>96</v>
      </c>
      <c r="L145" t="s">
        <v>34</v>
      </c>
      <c r="M145" t="s">
        <v>34</v>
      </c>
      <c r="N145" t="s">
        <v>34</v>
      </c>
      <c r="O145" t="s">
        <v>34</v>
      </c>
      <c r="P145" t="s">
        <v>34</v>
      </c>
      <c r="Q145" t="s">
        <v>34</v>
      </c>
      <c r="R145" t="s">
        <v>34</v>
      </c>
      <c r="S145" s="271">
        <v>44952</v>
      </c>
      <c r="T145" s="271" t="s">
        <v>49</v>
      </c>
      <c r="U145" t="s">
        <v>50</v>
      </c>
    </row>
    <row r="146" spans="3:21">
      <c r="C146" t="s">
        <v>25</v>
      </c>
      <c r="D146" t="s">
        <v>26</v>
      </c>
      <c r="E146" t="s">
        <v>27</v>
      </c>
      <c r="F146" t="s">
        <v>295</v>
      </c>
      <c r="G146" t="s">
        <v>167</v>
      </c>
      <c r="H146" t="s">
        <v>30</v>
      </c>
      <c r="I146" t="s">
        <v>296</v>
      </c>
      <c r="J146" t="s">
        <v>32</v>
      </c>
      <c r="K146" t="s">
        <v>96</v>
      </c>
      <c r="L146" t="s">
        <v>34</v>
      </c>
      <c r="M146" t="s">
        <v>34</v>
      </c>
      <c r="N146" t="s">
        <v>34</v>
      </c>
      <c r="O146" t="s">
        <v>34</v>
      </c>
      <c r="P146" t="s">
        <v>34</v>
      </c>
      <c r="Q146" t="s">
        <v>34</v>
      </c>
      <c r="R146" t="s">
        <v>34</v>
      </c>
      <c r="S146" s="271">
        <v>44952</v>
      </c>
      <c r="T146" s="271" t="s">
        <v>49</v>
      </c>
      <c r="U146" t="s">
        <v>50</v>
      </c>
    </row>
    <row r="147" spans="3:21">
      <c r="C147" t="s">
        <v>25</v>
      </c>
      <c r="D147" t="s">
        <v>26</v>
      </c>
      <c r="E147" t="s">
        <v>27</v>
      </c>
      <c r="F147" t="s">
        <v>297</v>
      </c>
      <c r="G147" t="s">
        <v>167</v>
      </c>
      <c r="H147" t="s">
        <v>30</v>
      </c>
      <c r="I147" t="s">
        <v>298</v>
      </c>
      <c r="J147" t="s">
        <v>32</v>
      </c>
      <c r="K147" t="s">
        <v>96</v>
      </c>
      <c r="L147" t="s">
        <v>34</v>
      </c>
      <c r="M147" t="s">
        <v>34</v>
      </c>
      <c r="N147" t="s">
        <v>34</v>
      </c>
      <c r="O147" t="s">
        <v>34</v>
      </c>
      <c r="P147" t="s">
        <v>34</v>
      </c>
      <c r="Q147" t="s">
        <v>34</v>
      </c>
      <c r="R147" t="s">
        <v>34</v>
      </c>
      <c r="S147" s="271">
        <v>44952</v>
      </c>
      <c r="T147" s="271" t="s">
        <v>49</v>
      </c>
      <c r="U147" t="s">
        <v>50</v>
      </c>
    </row>
    <row r="148" spans="3:21">
      <c r="C148" t="s">
        <v>25</v>
      </c>
      <c r="D148" t="s">
        <v>26</v>
      </c>
      <c r="E148" t="s">
        <v>27</v>
      </c>
      <c r="F148" t="s">
        <v>299</v>
      </c>
      <c r="G148" t="s">
        <v>167</v>
      </c>
      <c r="H148" t="s">
        <v>30</v>
      </c>
      <c r="I148" t="s">
        <v>300</v>
      </c>
      <c r="J148" t="s">
        <v>32</v>
      </c>
      <c r="K148" t="s">
        <v>96</v>
      </c>
      <c r="L148" t="s">
        <v>34</v>
      </c>
      <c r="M148" t="s">
        <v>34</v>
      </c>
      <c r="N148" t="s">
        <v>34</v>
      </c>
      <c r="O148" t="s">
        <v>34</v>
      </c>
      <c r="P148" t="s">
        <v>34</v>
      </c>
      <c r="Q148" t="s">
        <v>34</v>
      </c>
      <c r="R148" t="s">
        <v>34</v>
      </c>
      <c r="S148" s="271">
        <v>44952</v>
      </c>
      <c r="T148" s="271" t="s">
        <v>49</v>
      </c>
      <c r="U148" t="s">
        <v>50</v>
      </c>
    </row>
    <row r="149" spans="3:21">
      <c r="C149" t="s">
        <v>25</v>
      </c>
      <c r="D149" t="s">
        <v>26</v>
      </c>
      <c r="E149" t="s">
        <v>105</v>
      </c>
      <c r="F149" t="s">
        <v>321</v>
      </c>
      <c r="G149" t="s">
        <v>167</v>
      </c>
      <c r="H149" t="s">
        <v>168</v>
      </c>
      <c r="I149" t="s">
        <v>252</v>
      </c>
      <c r="J149" t="s">
        <v>32</v>
      </c>
      <c r="K149" t="s">
        <v>170</v>
      </c>
      <c r="L149" t="s">
        <v>34</v>
      </c>
      <c r="M149" t="s">
        <v>34</v>
      </c>
      <c r="N149" t="s">
        <v>34</v>
      </c>
      <c r="O149" t="s">
        <v>34</v>
      </c>
      <c r="P149" t="s">
        <v>34</v>
      </c>
      <c r="Q149" t="s">
        <v>34</v>
      </c>
      <c r="R149" t="s">
        <v>34</v>
      </c>
      <c r="S149" s="271">
        <v>44903</v>
      </c>
      <c r="T149" t="s">
        <v>157</v>
      </c>
      <c r="U149" t="s">
        <v>50</v>
      </c>
    </row>
    <row r="150" spans="3:21">
      <c r="C150" t="s">
        <v>25</v>
      </c>
      <c r="D150" t="s">
        <v>26</v>
      </c>
      <c r="E150" t="s">
        <v>105</v>
      </c>
      <c r="F150" t="s">
        <v>322</v>
      </c>
      <c r="G150" t="s">
        <v>167</v>
      </c>
      <c r="H150" t="s">
        <v>168</v>
      </c>
      <c r="I150" t="s">
        <v>254</v>
      </c>
      <c r="J150" t="s">
        <v>32</v>
      </c>
      <c r="K150" t="s">
        <v>170</v>
      </c>
      <c r="L150" t="s">
        <v>34</v>
      </c>
      <c r="M150" t="s">
        <v>34</v>
      </c>
      <c r="N150" t="s">
        <v>34</v>
      </c>
      <c r="O150" t="s">
        <v>34</v>
      </c>
      <c r="P150" t="s">
        <v>34</v>
      </c>
      <c r="Q150" t="s">
        <v>34</v>
      </c>
      <c r="R150" t="s">
        <v>34</v>
      </c>
      <c r="S150" s="271">
        <v>44903</v>
      </c>
      <c r="T150" t="s">
        <v>157</v>
      </c>
      <c r="U150" t="s">
        <v>50</v>
      </c>
    </row>
    <row r="151" spans="3:21">
      <c r="C151" t="s">
        <v>25</v>
      </c>
      <c r="D151" t="s">
        <v>26</v>
      </c>
      <c r="E151" t="s">
        <v>105</v>
      </c>
      <c r="F151" t="s">
        <v>323</v>
      </c>
      <c r="G151" t="s">
        <v>167</v>
      </c>
      <c r="H151" t="s">
        <v>168</v>
      </c>
      <c r="I151" t="s">
        <v>256</v>
      </c>
      <c r="J151" t="s">
        <v>32</v>
      </c>
      <c r="K151" t="s">
        <v>170</v>
      </c>
      <c r="L151" t="s">
        <v>34</v>
      </c>
      <c r="M151" t="s">
        <v>34</v>
      </c>
      <c r="N151" t="s">
        <v>34</v>
      </c>
      <c r="O151" t="s">
        <v>34</v>
      </c>
      <c r="P151" t="s">
        <v>34</v>
      </c>
      <c r="Q151" t="s">
        <v>34</v>
      </c>
      <c r="R151" t="s">
        <v>34</v>
      </c>
      <c r="S151" s="271">
        <v>44903</v>
      </c>
      <c r="T151" t="s">
        <v>157</v>
      </c>
      <c r="U151" t="s">
        <v>50</v>
      </c>
    </row>
    <row r="152" spans="3:21">
      <c r="C152" t="s">
        <v>25</v>
      </c>
      <c r="D152" t="s">
        <v>26</v>
      </c>
      <c r="E152" t="s">
        <v>105</v>
      </c>
      <c r="F152" t="s">
        <v>324</v>
      </c>
      <c r="G152" t="s">
        <v>167</v>
      </c>
      <c r="H152" t="s">
        <v>168</v>
      </c>
      <c r="I152" t="s">
        <v>260</v>
      </c>
      <c r="J152" t="s">
        <v>32</v>
      </c>
      <c r="K152" t="s">
        <v>170</v>
      </c>
      <c r="L152" t="s">
        <v>34</v>
      </c>
      <c r="M152" t="s">
        <v>34</v>
      </c>
      <c r="N152" t="s">
        <v>34</v>
      </c>
      <c r="O152" t="s">
        <v>34</v>
      </c>
      <c r="P152" t="s">
        <v>34</v>
      </c>
      <c r="Q152" t="s">
        <v>34</v>
      </c>
      <c r="R152" t="s">
        <v>34</v>
      </c>
      <c r="S152" s="271">
        <v>44903</v>
      </c>
      <c r="T152" t="s">
        <v>157</v>
      </c>
      <c r="U152" t="s">
        <v>50</v>
      </c>
    </row>
    <row r="153" spans="3:21">
      <c r="C153" t="s">
        <v>25</v>
      </c>
      <c r="D153" t="s">
        <v>26</v>
      </c>
      <c r="E153" t="s">
        <v>105</v>
      </c>
      <c r="F153" t="s">
        <v>325</v>
      </c>
      <c r="G153" t="s">
        <v>167</v>
      </c>
      <c r="H153" t="s">
        <v>168</v>
      </c>
      <c r="I153" t="s">
        <v>215</v>
      </c>
      <c r="J153" t="s">
        <v>32</v>
      </c>
      <c r="K153" t="s">
        <v>170</v>
      </c>
      <c r="L153" t="s">
        <v>34</v>
      </c>
      <c r="M153" t="s">
        <v>34</v>
      </c>
      <c r="N153" t="s">
        <v>34</v>
      </c>
      <c r="O153" t="s">
        <v>34</v>
      </c>
      <c r="P153" t="s">
        <v>34</v>
      </c>
      <c r="Q153" t="s">
        <v>34</v>
      </c>
      <c r="R153" t="s">
        <v>34</v>
      </c>
      <c r="S153" s="271">
        <v>44903</v>
      </c>
      <c r="T153" t="s">
        <v>157</v>
      </c>
      <c r="U153" t="s">
        <v>50</v>
      </c>
    </row>
    <row r="154" spans="3:21">
      <c r="C154" t="s">
        <v>25</v>
      </c>
      <c r="D154" t="s">
        <v>26</v>
      </c>
      <c r="E154" t="s">
        <v>105</v>
      </c>
      <c r="F154" t="s">
        <v>326</v>
      </c>
      <c r="G154" t="s">
        <v>167</v>
      </c>
      <c r="H154" t="s">
        <v>263</v>
      </c>
      <c r="I154" t="s">
        <v>264</v>
      </c>
      <c r="J154" t="s">
        <v>32</v>
      </c>
      <c r="K154" t="s">
        <v>170</v>
      </c>
      <c r="L154" t="s">
        <v>34</v>
      </c>
      <c r="M154" t="s">
        <v>34</v>
      </c>
      <c r="N154" t="s">
        <v>34</v>
      </c>
      <c r="O154" t="s">
        <v>34</v>
      </c>
      <c r="P154" t="s">
        <v>34</v>
      </c>
      <c r="Q154" t="s">
        <v>34</v>
      </c>
      <c r="R154" t="s">
        <v>34</v>
      </c>
      <c r="S154" s="271">
        <v>44903</v>
      </c>
      <c r="T154" t="s">
        <v>157</v>
      </c>
      <c r="U154" t="s">
        <v>50</v>
      </c>
    </row>
    <row r="155" spans="3:21">
      <c r="C155" t="s">
        <v>25</v>
      </c>
      <c r="D155" t="s">
        <v>26</v>
      </c>
      <c r="E155" t="s">
        <v>105</v>
      </c>
      <c r="F155" t="s">
        <v>327</v>
      </c>
      <c r="G155" t="s">
        <v>167</v>
      </c>
      <c r="H155" t="s">
        <v>263</v>
      </c>
      <c r="I155" t="s">
        <v>328</v>
      </c>
      <c r="J155" t="s">
        <v>32</v>
      </c>
      <c r="K155" t="s">
        <v>170</v>
      </c>
      <c r="L155" t="s">
        <v>34</v>
      </c>
      <c r="M155" t="s">
        <v>34</v>
      </c>
      <c r="N155" t="s">
        <v>34</v>
      </c>
      <c r="O155" t="s">
        <v>34</v>
      </c>
      <c r="P155" t="s">
        <v>34</v>
      </c>
      <c r="Q155" t="s">
        <v>34</v>
      </c>
      <c r="R155" t="s">
        <v>34</v>
      </c>
      <c r="S155" s="271">
        <v>44903</v>
      </c>
      <c r="T155" t="s">
        <v>157</v>
      </c>
      <c r="U155" t="s">
        <v>50</v>
      </c>
    </row>
    <row r="156" spans="3:21">
      <c r="C156" t="s">
        <v>25</v>
      </c>
      <c r="D156" t="s">
        <v>26</v>
      </c>
      <c r="E156" t="s">
        <v>105</v>
      </c>
      <c r="F156" t="s">
        <v>329</v>
      </c>
      <c r="G156" t="s">
        <v>167</v>
      </c>
      <c r="H156" t="s">
        <v>263</v>
      </c>
      <c r="I156" t="s">
        <v>274</v>
      </c>
      <c r="J156" t="s">
        <v>32</v>
      </c>
      <c r="K156" t="s">
        <v>170</v>
      </c>
      <c r="L156" t="s">
        <v>34</v>
      </c>
      <c r="M156" t="s">
        <v>34</v>
      </c>
      <c r="N156" t="s">
        <v>34</v>
      </c>
      <c r="O156" t="s">
        <v>34</v>
      </c>
      <c r="P156" t="s">
        <v>34</v>
      </c>
      <c r="Q156" t="s">
        <v>34</v>
      </c>
      <c r="R156" t="s">
        <v>34</v>
      </c>
      <c r="S156" s="271">
        <v>44903</v>
      </c>
      <c r="T156" t="s">
        <v>157</v>
      </c>
      <c r="U156" t="s">
        <v>50</v>
      </c>
    </row>
    <row r="157" spans="3:21">
      <c r="C157" t="s">
        <v>25</v>
      </c>
      <c r="E157" t="s">
        <v>27</v>
      </c>
      <c r="F157" t="s">
        <v>301</v>
      </c>
      <c r="G157" t="s">
        <v>167</v>
      </c>
      <c r="H157" t="s">
        <v>263</v>
      </c>
      <c r="I157" t="s">
        <v>302</v>
      </c>
      <c r="J157" t="s">
        <v>32</v>
      </c>
      <c r="K157" t="s">
        <v>96</v>
      </c>
      <c r="L157" t="s">
        <v>34</v>
      </c>
      <c r="M157" t="s">
        <v>34</v>
      </c>
      <c r="N157" t="s">
        <v>34</v>
      </c>
      <c r="O157" t="s">
        <v>34</v>
      </c>
      <c r="P157" t="s">
        <v>34</v>
      </c>
      <c r="Q157" t="s">
        <v>34</v>
      </c>
      <c r="R157" t="s">
        <v>34</v>
      </c>
      <c r="S157" s="271">
        <v>44952</v>
      </c>
      <c r="T157" s="271" t="s">
        <v>49</v>
      </c>
      <c r="U157" t="s">
        <v>50</v>
      </c>
    </row>
    <row r="158" spans="3:21">
      <c r="C158" t="s">
        <v>25</v>
      </c>
      <c r="E158" t="s">
        <v>27</v>
      </c>
      <c r="F158" t="s">
        <v>303</v>
      </c>
      <c r="G158" t="s">
        <v>167</v>
      </c>
      <c r="H158" t="s">
        <v>263</v>
      </c>
      <c r="I158" t="s">
        <v>304</v>
      </c>
      <c r="J158" t="s">
        <v>32</v>
      </c>
      <c r="K158" t="s">
        <v>96</v>
      </c>
      <c r="L158" t="s">
        <v>34</v>
      </c>
      <c r="M158" t="s">
        <v>34</v>
      </c>
      <c r="N158" t="s">
        <v>34</v>
      </c>
      <c r="O158" t="s">
        <v>34</v>
      </c>
      <c r="P158" t="s">
        <v>34</v>
      </c>
      <c r="Q158" t="s">
        <v>34</v>
      </c>
      <c r="R158" t="s">
        <v>34</v>
      </c>
      <c r="S158" s="271">
        <v>44952</v>
      </c>
      <c r="T158" s="271" t="s">
        <v>49</v>
      </c>
      <c r="U158" t="s">
        <v>50</v>
      </c>
    </row>
    <row r="159" spans="3:21">
      <c r="C159" t="s">
        <v>25</v>
      </c>
      <c r="D159" t="s">
        <v>26</v>
      </c>
      <c r="E159" t="s">
        <v>27</v>
      </c>
      <c r="F159" t="s">
        <v>305</v>
      </c>
      <c r="G159" t="s">
        <v>167</v>
      </c>
      <c r="H159" t="s">
        <v>263</v>
      </c>
      <c r="I159" t="s">
        <v>306</v>
      </c>
      <c r="J159" t="s">
        <v>32</v>
      </c>
      <c r="K159" t="s">
        <v>96</v>
      </c>
      <c r="L159" t="s">
        <v>34</v>
      </c>
      <c r="M159" t="s">
        <v>34</v>
      </c>
      <c r="N159" t="s">
        <v>34</v>
      </c>
      <c r="O159" t="s">
        <v>34</v>
      </c>
      <c r="P159" t="s">
        <v>34</v>
      </c>
      <c r="Q159" t="s">
        <v>34</v>
      </c>
      <c r="R159" t="s">
        <v>34</v>
      </c>
      <c r="S159" s="271">
        <v>44952</v>
      </c>
      <c r="T159" s="271" t="s">
        <v>49</v>
      </c>
      <c r="U159" t="s">
        <v>50</v>
      </c>
    </row>
    <row r="160" spans="3:21">
      <c r="C160" t="s">
        <v>25</v>
      </c>
      <c r="D160" t="s">
        <v>26</v>
      </c>
      <c r="E160" t="s">
        <v>27</v>
      </c>
      <c r="F160" t="s">
        <v>307</v>
      </c>
      <c r="G160" t="s">
        <v>167</v>
      </c>
      <c r="H160" t="s">
        <v>263</v>
      </c>
      <c r="I160" t="s">
        <v>308</v>
      </c>
      <c r="J160" t="s">
        <v>32</v>
      </c>
      <c r="K160" t="s">
        <v>96</v>
      </c>
      <c r="L160" t="s">
        <v>34</v>
      </c>
      <c r="M160" t="s">
        <v>34</v>
      </c>
      <c r="N160" t="s">
        <v>34</v>
      </c>
      <c r="O160" t="s">
        <v>34</v>
      </c>
      <c r="P160" t="s">
        <v>34</v>
      </c>
      <c r="Q160" t="s">
        <v>34</v>
      </c>
      <c r="R160" t="s">
        <v>34</v>
      </c>
      <c r="S160" s="271">
        <v>44952</v>
      </c>
      <c r="T160" s="271" t="s">
        <v>49</v>
      </c>
      <c r="U160" t="s">
        <v>50</v>
      </c>
    </row>
    <row r="161" spans="3:21">
      <c r="C161" t="s">
        <v>25</v>
      </c>
      <c r="D161" t="s">
        <v>26</v>
      </c>
      <c r="E161" t="s">
        <v>27</v>
      </c>
      <c r="F161" t="s">
        <v>309</v>
      </c>
      <c r="G161" t="s">
        <v>167</v>
      </c>
      <c r="H161" t="s">
        <v>30</v>
      </c>
      <c r="I161" t="s">
        <v>310</v>
      </c>
      <c r="J161" t="s">
        <v>40</v>
      </c>
      <c r="K161" t="s">
        <v>96</v>
      </c>
      <c r="L161" t="s">
        <v>34</v>
      </c>
      <c r="M161" t="s">
        <v>34</v>
      </c>
      <c r="N161" t="s">
        <v>34</v>
      </c>
      <c r="O161" t="s">
        <v>34</v>
      </c>
      <c r="P161" t="s">
        <v>34</v>
      </c>
      <c r="Q161" t="s">
        <v>34</v>
      </c>
      <c r="R161" t="s">
        <v>34</v>
      </c>
      <c r="S161" s="271">
        <v>44952</v>
      </c>
      <c r="T161" s="271" t="s">
        <v>49</v>
      </c>
      <c r="U161" t="s">
        <v>50</v>
      </c>
    </row>
    <row r="162" spans="3:21">
      <c r="C162" t="s">
        <v>25</v>
      </c>
      <c r="D162" t="s">
        <v>26</v>
      </c>
      <c r="E162" t="s">
        <v>111</v>
      </c>
      <c r="F162" t="s">
        <v>375</v>
      </c>
      <c r="G162" t="s">
        <v>167</v>
      </c>
      <c r="H162" t="s">
        <v>168</v>
      </c>
      <c r="I162" t="s">
        <v>169</v>
      </c>
      <c r="J162" t="s">
        <v>40</v>
      </c>
      <c r="K162" t="s">
        <v>163</v>
      </c>
      <c r="L162" t="s">
        <v>34</v>
      </c>
      <c r="M162" t="s">
        <v>34</v>
      </c>
      <c r="N162" t="s">
        <v>34</v>
      </c>
      <c r="O162" t="s">
        <v>34</v>
      </c>
      <c r="P162" t="s">
        <v>34</v>
      </c>
      <c r="Q162" t="s">
        <v>34</v>
      </c>
      <c r="R162" t="s">
        <v>34</v>
      </c>
      <c r="S162" s="271">
        <v>44985</v>
      </c>
      <c r="T162" s="271" t="s">
        <v>114</v>
      </c>
    </row>
    <row r="163" spans="3:21">
      <c r="C163" t="s">
        <v>25</v>
      </c>
      <c r="D163" t="s">
        <v>26</v>
      </c>
      <c r="E163" t="s">
        <v>27</v>
      </c>
      <c r="F163" t="s">
        <v>311</v>
      </c>
      <c r="G163" t="s">
        <v>167</v>
      </c>
      <c r="H163" t="s">
        <v>168</v>
      </c>
      <c r="I163" t="s">
        <v>312</v>
      </c>
      <c r="J163" t="s">
        <v>40</v>
      </c>
      <c r="K163" t="s">
        <v>96</v>
      </c>
      <c r="L163" t="s">
        <v>34</v>
      </c>
      <c r="M163" t="s">
        <v>34</v>
      </c>
      <c r="N163" t="s">
        <v>34</v>
      </c>
      <c r="O163" t="s">
        <v>34</v>
      </c>
      <c r="P163" t="s">
        <v>34</v>
      </c>
      <c r="Q163" t="s">
        <v>34</v>
      </c>
      <c r="R163" t="s">
        <v>34</v>
      </c>
      <c r="S163" s="271">
        <v>44952</v>
      </c>
      <c r="T163" s="271" t="s">
        <v>49</v>
      </c>
      <c r="U163" t="s">
        <v>50</v>
      </c>
    </row>
    <row r="164" spans="3:21">
      <c r="C164" t="s">
        <v>25</v>
      </c>
      <c r="D164" t="s">
        <v>26</v>
      </c>
      <c r="E164" t="s">
        <v>27</v>
      </c>
      <c r="F164" t="s">
        <v>313</v>
      </c>
      <c r="G164" t="s">
        <v>167</v>
      </c>
      <c r="H164" t="s">
        <v>168</v>
      </c>
      <c r="I164" t="s">
        <v>314</v>
      </c>
      <c r="J164" t="s">
        <v>40</v>
      </c>
      <c r="K164" t="s">
        <v>96</v>
      </c>
      <c r="L164" t="s">
        <v>34</v>
      </c>
      <c r="M164" t="s">
        <v>34</v>
      </c>
      <c r="N164" t="s">
        <v>34</v>
      </c>
      <c r="O164" t="s">
        <v>34</v>
      </c>
      <c r="P164" t="s">
        <v>34</v>
      </c>
      <c r="Q164" t="s">
        <v>34</v>
      </c>
      <c r="R164" t="s">
        <v>34</v>
      </c>
      <c r="S164" s="271">
        <v>44952</v>
      </c>
      <c r="T164" s="271" t="s">
        <v>49</v>
      </c>
      <c r="U164" t="s">
        <v>50</v>
      </c>
    </row>
    <row r="165" spans="3:21">
      <c r="C165" t="s">
        <v>25</v>
      </c>
      <c r="D165" t="s">
        <v>26</v>
      </c>
      <c r="E165" t="s">
        <v>105</v>
      </c>
      <c r="F165" t="s">
        <v>166</v>
      </c>
      <c r="G165" t="s">
        <v>167</v>
      </c>
      <c r="H165" t="s">
        <v>168</v>
      </c>
      <c r="I165" t="s">
        <v>169</v>
      </c>
      <c r="J165" t="s">
        <v>40</v>
      </c>
      <c r="K165" t="s">
        <v>170</v>
      </c>
      <c r="L165" t="s">
        <v>34</v>
      </c>
      <c r="M165" t="s">
        <v>34</v>
      </c>
      <c r="N165" t="s">
        <v>34</v>
      </c>
      <c r="O165" t="s">
        <v>34</v>
      </c>
      <c r="P165" t="s">
        <v>34</v>
      </c>
      <c r="Q165" t="s">
        <v>34</v>
      </c>
      <c r="R165" t="s">
        <v>378</v>
      </c>
      <c r="S165" s="271">
        <v>44985</v>
      </c>
      <c r="T165" s="271" t="s">
        <v>114</v>
      </c>
      <c r="U165" t="s">
        <v>172</v>
      </c>
    </row>
    <row r="166" spans="3:21">
      <c r="C166" t="s">
        <v>110</v>
      </c>
      <c r="D166" t="s">
        <v>110</v>
      </c>
      <c r="E166" t="s">
        <v>111</v>
      </c>
      <c r="F166" t="s">
        <v>376</v>
      </c>
      <c r="G166" t="s">
        <v>161</v>
      </c>
      <c r="H166" t="s">
        <v>30</v>
      </c>
      <c r="I166" t="s">
        <v>377</v>
      </c>
      <c r="J166" t="s">
        <v>40</v>
      </c>
      <c r="K166" t="s">
        <v>163</v>
      </c>
      <c r="L166" t="s">
        <v>34</v>
      </c>
      <c r="M166" t="s">
        <v>34</v>
      </c>
      <c r="N166" t="s">
        <v>34</v>
      </c>
      <c r="O166" t="s">
        <v>34</v>
      </c>
      <c r="P166" t="s">
        <v>34</v>
      </c>
      <c r="Q166" t="s">
        <v>378</v>
      </c>
      <c r="S166" s="271">
        <v>44985</v>
      </c>
      <c r="T166" s="271" t="s">
        <v>114</v>
      </c>
    </row>
    <row r="167" spans="3:21">
      <c r="C167" t="s">
        <v>110</v>
      </c>
      <c r="D167" t="s">
        <v>110</v>
      </c>
      <c r="E167" t="s">
        <v>111</v>
      </c>
      <c r="F167" t="s">
        <v>380</v>
      </c>
      <c r="G167" t="s">
        <v>161</v>
      </c>
      <c r="H167" t="s">
        <v>30</v>
      </c>
      <c r="I167" t="s">
        <v>381</v>
      </c>
      <c r="J167" t="s">
        <v>32</v>
      </c>
      <c r="K167" t="s">
        <v>163</v>
      </c>
      <c r="L167" t="s">
        <v>34</v>
      </c>
      <c r="M167" t="s">
        <v>34</v>
      </c>
      <c r="N167" t="s">
        <v>34</v>
      </c>
      <c r="O167" t="s">
        <v>34</v>
      </c>
      <c r="P167" t="s">
        <v>34</v>
      </c>
      <c r="Q167" t="s">
        <v>378</v>
      </c>
      <c r="S167" s="271">
        <v>44985</v>
      </c>
      <c r="T167" s="271" t="s">
        <v>114</v>
      </c>
    </row>
    <row r="168" spans="3:21">
      <c r="C168" t="s">
        <v>110</v>
      </c>
      <c r="D168" t="s">
        <v>110</v>
      </c>
      <c r="E168" t="s">
        <v>111</v>
      </c>
      <c r="F168" t="s">
        <v>385</v>
      </c>
      <c r="G168" t="s">
        <v>161</v>
      </c>
      <c r="H168" t="s">
        <v>30</v>
      </c>
      <c r="I168" t="s">
        <v>278</v>
      </c>
      <c r="J168" t="s">
        <v>32</v>
      </c>
      <c r="K168" t="s">
        <v>163</v>
      </c>
      <c r="L168" t="s">
        <v>34</v>
      </c>
      <c r="M168" t="s">
        <v>34</v>
      </c>
      <c r="N168" t="s">
        <v>34</v>
      </c>
      <c r="O168" t="s">
        <v>34</v>
      </c>
      <c r="P168" t="s">
        <v>34</v>
      </c>
      <c r="Q168" t="s">
        <v>378</v>
      </c>
      <c r="S168" s="271">
        <v>44985</v>
      </c>
      <c r="T168" s="271" t="s">
        <v>114</v>
      </c>
    </row>
    <row r="169" spans="3:21">
      <c r="C169" t="s">
        <v>110</v>
      </c>
      <c r="D169" t="s">
        <v>110</v>
      </c>
      <c r="E169" t="s">
        <v>111</v>
      </c>
      <c r="F169" t="s">
        <v>386</v>
      </c>
      <c r="G169" t="s">
        <v>161</v>
      </c>
      <c r="H169" t="s">
        <v>387</v>
      </c>
      <c r="I169" t="s">
        <v>280</v>
      </c>
      <c r="J169" t="s">
        <v>32</v>
      </c>
      <c r="K169" t="s">
        <v>163</v>
      </c>
      <c r="L169" t="s">
        <v>34</v>
      </c>
      <c r="M169" t="s">
        <v>34</v>
      </c>
      <c r="N169" t="s">
        <v>34</v>
      </c>
      <c r="O169" t="s">
        <v>34</v>
      </c>
      <c r="P169" t="s">
        <v>34</v>
      </c>
      <c r="Q169" t="s">
        <v>378</v>
      </c>
      <c r="S169" s="271">
        <v>44985</v>
      </c>
      <c r="T169" s="271" t="s">
        <v>114</v>
      </c>
    </row>
    <row r="170" spans="3:21">
      <c r="C170" t="s">
        <v>110</v>
      </c>
      <c r="D170" t="s">
        <v>110</v>
      </c>
      <c r="E170" t="s">
        <v>111</v>
      </c>
      <c r="F170" t="s">
        <v>388</v>
      </c>
      <c r="G170" t="s">
        <v>161</v>
      </c>
      <c r="H170" t="s">
        <v>387</v>
      </c>
      <c r="I170" t="s">
        <v>280</v>
      </c>
      <c r="J170" t="s">
        <v>32</v>
      </c>
      <c r="K170" t="s">
        <v>163</v>
      </c>
      <c r="L170" t="s">
        <v>34</v>
      </c>
      <c r="M170" t="s">
        <v>34</v>
      </c>
      <c r="N170" t="s">
        <v>34</v>
      </c>
      <c r="O170" t="s">
        <v>34</v>
      </c>
      <c r="P170" t="s">
        <v>34</v>
      </c>
      <c r="Q170" t="s">
        <v>378</v>
      </c>
      <c r="S170" s="271">
        <v>44985</v>
      </c>
      <c r="T170" s="271" t="s">
        <v>114</v>
      </c>
    </row>
    <row r="171" spans="3:21">
      <c r="C171" t="s">
        <v>110</v>
      </c>
      <c r="D171" t="s">
        <v>110</v>
      </c>
      <c r="E171" t="s">
        <v>111</v>
      </c>
      <c r="F171" t="s">
        <v>389</v>
      </c>
      <c r="G171" t="s">
        <v>161</v>
      </c>
      <c r="H171" t="s">
        <v>387</v>
      </c>
      <c r="I171" t="s">
        <v>280</v>
      </c>
      <c r="J171" t="s">
        <v>32</v>
      </c>
      <c r="K171" t="s">
        <v>163</v>
      </c>
      <c r="L171" t="s">
        <v>34</v>
      </c>
      <c r="M171" t="s">
        <v>34</v>
      </c>
      <c r="N171" t="s">
        <v>34</v>
      </c>
      <c r="O171" t="s">
        <v>34</v>
      </c>
      <c r="P171" t="s">
        <v>34</v>
      </c>
      <c r="Q171" t="s">
        <v>378</v>
      </c>
      <c r="S171" s="271">
        <v>44985</v>
      </c>
      <c r="T171" s="271" t="s">
        <v>114</v>
      </c>
    </row>
    <row r="172" spans="3:21">
      <c r="C172" t="s">
        <v>110</v>
      </c>
      <c r="D172" t="s">
        <v>110</v>
      </c>
      <c r="E172" t="s">
        <v>111</v>
      </c>
      <c r="F172" t="s">
        <v>390</v>
      </c>
      <c r="G172" t="s">
        <v>161</v>
      </c>
      <c r="H172" t="s">
        <v>387</v>
      </c>
      <c r="I172" t="s">
        <v>286</v>
      </c>
      <c r="J172" t="s">
        <v>32</v>
      </c>
      <c r="K172" t="s">
        <v>163</v>
      </c>
      <c r="L172" t="s">
        <v>34</v>
      </c>
      <c r="M172" t="s">
        <v>34</v>
      </c>
      <c r="N172" t="s">
        <v>34</v>
      </c>
      <c r="O172" t="s">
        <v>34</v>
      </c>
      <c r="P172" t="s">
        <v>34</v>
      </c>
      <c r="Q172" t="s">
        <v>378</v>
      </c>
      <c r="S172" s="271">
        <v>44985</v>
      </c>
      <c r="T172" s="271" t="s">
        <v>114</v>
      </c>
    </row>
    <row r="173" spans="3:21">
      <c r="C173" t="s">
        <v>110</v>
      </c>
      <c r="D173" t="s">
        <v>110</v>
      </c>
      <c r="E173" t="s">
        <v>111</v>
      </c>
      <c r="F173" t="s">
        <v>391</v>
      </c>
      <c r="G173" t="s">
        <v>161</v>
      </c>
      <c r="H173" t="s">
        <v>387</v>
      </c>
      <c r="I173" t="s">
        <v>288</v>
      </c>
      <c r="J173" t="s">
        <v>32</v>
      </c>
      <c r="K173" t="s">
        <v>163</v>
      </c>
      <c r="L173" t="s">
        <v>34</v>
      </c>
      <c r="M173" t="s">
        <v>34</v>
      </c>
      <c r="N173" t="s">
        <v>34</v>
      </c>
      <c r="O173" t="s">
        <v>34</v>
      </c>
      <c r="P173" t="s">
        <v>34</v>
      </c>
      <c r="Q173" t="s">
        <v>378</v>
      </c>
      <c r="S173" s="271">
        <v>44985</v>
      </c>
      <c r="T173" s="271" t="s">
        <v>114</v>
      </c>
    </row>
    <row r="174" spans="3:21">
      <c r="C174" t="s">
        <v>110</v>
      </c>
      <c r="D174" t="s">
        <v>110</v>
      </c>
      <c r="E174" t="s">
        <v>111</v>
      </c>
      <c r="F174" t="s">
        <v>392</v>
      </c>
      <c r="G174" t="s">
        <v>161</v>
      </c>
      <c r="H174" t="s">
        <v>387</v>
      </c>
      <c r="I174" t="s">
        <v>290</v>
      </c>
      <c r="J174" t="s">
        <v>32</v>
      </c>
      <c r="K174" t="s">
        <v>163</v>
      </c>
      <c r="L174" t="s">
        <v>34</v>
      </c>
      <c r="M174" t="s">
        <v>34</v>
      </c>
      <c r="N174" t="s">
        <v>34</v>
      </c>
      <c r="O174" t="s">
        <v>34</v>
      </c>
      <c r="P174" t="s">
        <v>34</v>
      </c>
      <c r="Q174" t="s">
        <v>378</v>
      </c>
      <c r="S174" s="271">
        <v>44985</v>
      </c>
      <c r="T174" s="271" t="s">
        <v>114</v>
      </c>
    </row>
    <row r="175" spans="3:21">
      <c r="C175" t="s">
        <v>110</v>
      </c>
      <c r="D175" t="s">
        <v>110</v>
      </c>
      <c r="E175" t="s">
        <v>111</v>
      </c>
      <c r="F175" t="s">
        <v>393</v>
      </c>
      <c r="G175" t="s">
        <v>161</v>
      </c>
      <c r="H175" t="s">
        <v>387</v>
      </c>
      <c r="I175" t="s">
        <v>292</v>
      </c>
      <c r="J175" t="s">
        <v>32</v>
      </c>
      <c r="K175" t="s">
        <v>163</v>
      </c>
      <c r="L175" t="s">
        <v>34</v>
      </c>
      <c r="M175" t="s">
        <v>34</v>
      </c>
      <c r="N175" t="s">
        <v>34</v>
      </c>
      <c r="O175" t="s">
        <v>34</v>
      </c>
      <c r="P175" t="s">
        <v>34</v>
      </c>
      <c r="Q175" t="s">
        <v>378</v>
      </c>
      <c r="S175" s="271">
        <v>44985</v>
      </c>
      <c r="T175" s="271" t="s">
        <v>114</v>
      </c>
    </row>
    <row r="176" spans="3:21">
      <c r="C176" t="s">
        <v>110</v>
      </c>
      <c r="D176" t="s">
        <v>110</v>
      </c>
      <c r="E176" t="s">
        <v>111</v>
      </c>
      <c r="F176" t="s">
        <v>394</v>
      </c>
      <c r="G176" t="s">
        <v>161</v>
      </c>
      <c r="H176" t="s">
        <v>387</v>
      </c>
      <c r="I176" t="s">
        <v>294</v>
      </c>
      <c r="J176" t="s">
        <v>32</v>
      </c>
      <c r="K176" t="s">
        <v>163</v>
      </c>
      <c r="L176" t="s">
        <v>34</v>
      </c>
      <c r="M176" t="s">
        <v>34</v>
      </c>
      <c r="N176" t="s">
        <v>34</v>
      </c>
      <c r="O176" t="s">
        <v>34</v>
      </c>
      <c r="P176" t="s">
        <v>34</v>
      </c>
      <c r="Q176" t="s">
        <v>378</v>
      </c>
      <c r="S176" s="271">
        <v>44985</v>
      </c>
      <c r="T176" s="271" t="s">
        <v>114</v>
      </c>
    </row>
    <row r="177" spans="3:21">
      <c r="C177" t="s">
        <v>110</v>
      </c>
      <c r="D177" t="s">
        <v>110</v>
      </c>
      <c r="E177" t="s">
        <v>111</v>
      </c>
      <c r="F177" t="s">
        <v>395</v>
      </c>
      <c r="G177" t="s">
        <v>161</v>
      </c>
      <c r="H177" t="s">
        <v>387</v>
      </c>
      <c r="I177" t="s">
        <v>296</v>
      </c>
      <c r="J177" t="s">
        <v>32</v>
      </c>
      <c r="K177" t="s">
        <v>163</v>
      </c>
      <c r="L177" t="s">
        <v>34</v>
      </c>
      <c r="M177" t="s">
        <v>34</v>
      </c>
      <c r="N177" t="s">
        <v>34</v>
      </c>
      <c r="O177" t="s">
        <v>34</v>
      </c>
      <c r="P177" t="s">
        <v>34</v>
      </c>
      <c r="Q177" t="s">
        <v>378</v>
      </c>
      <c r="S177" s="271">
        <v>44985</v>
      </c>
      <c r="T177" s="271" t="s">
        <v>114</v>
      </c>
    </row>
    <row r="178" spans="3:21">
      <c r="C178" t="s">
        <v>110</v>
      </c>
      <c r="D178" t="s">
        <v>110</v>
      </c>
      <c r="E178" t="s">
        <v>111</v>
      </c>
      <c r="F178" t="s">
        <v>396</v>
      </c>
      <c r="G178" t="s">
        <v>161</v>
      </c>
      <c r="H178" t="s">
        <v>387</v>
      </c>
      <c r="I178" t="s">
        <v>298</v>
      </c>
      <c r="J178" t="s">
        <v>32</v>
      </c>
      <c r="K178" t="s">
        <v>163</v>
      </c>
      <c r="L178" t="s">
        <v>34</v>
      </c>
      <c r="M178" t="s">
        <v>34</v>
      </c>
      <c r="N178" t="s">
        <v>34</v>
      </c>
      <c r="O178" t="s">
        <v>34</v>
      </c>
      <c r="P178" t="s">
        <v>34</v>
      </c>
      <c r="Q178" t="s">
        <v>378</v>
      </c>
      <c r="S178" s="271">
        <v>44985</v>
      </c>
      <c r="T178" s="271" t="s">
        <v>114</v>
      </c>
    </row>
    <row r="179" spans="3:21">
      <c r="C179" t="s">
        <v>110</v>
      </c>
      <c r="D179" t="s">
        <v>110</v>
      </c>
      <c r="E179" t="s">
        <v>111</v>
      </c>
      <c r="F179" t="s">
        <v>397</v>
      </c>
      <c r="G179" t="s">
        <v>161</v>
      </c>
      <c r="H179" t="s">
        <v>387</v>
      </c>
      <c r="I179" t="s">
        <v>300</v>
      </c>
      <c r="J179" t="s">
        <v>32</v>
      </c>
      <c r="K179" t="s">
        <v>163</v>
      </c>
      <c r="L179" t="s">
        <v>34</v>
      </c>
      <c r="M179" t="s">
        <v>34</v>
      </c>
      <c r="N179" t="s">
        <v>34</v>
      </c>
      <c r="O179" t="s">
        <v>34</v>
      </c>
      <c r="P179" t="s">
        <v>34</v>
      </c>
      <c r="Q179" t="s">
        <v>378</v>
      </c>
      <c r="S179" s="271">
        <v>44985</v>
      </c>
      <c r="T179" s="271" t="s">
        <v>114</v>
      </c>
    </row>
    <row r="180" spans="3:21">
      <c r="C180" t="s">
        <v>110</v>
      </c>
      <c r="D180" t="s">
        <v>110</v>
      </c>
      <c r="E180" t="s">
        <v>111</v>
      </c>
      <c r="F180" t="s">
        <v>160</v>
      </c>
      <c r="G180" t="s">
        <v>161</v>
      </c>
      <c r="H180" t="s">
        <v>30</v>
      </c>
      <c r="I180" t="s">
        <v>162</v>
      </c>
      <c r="J180" t="s">
        <v>32</v>
      </c>
      <c r="K180" t="s">
        <v>163</v>
      </c>
      <c r="L180" t="s">
        <v>34</v>
      </c>
      <c r="M180" t="s">
        <v>34</v>
      </c>
      <c r="N180" t="s">
        <v>34</v>
      </c>
      <c r="O180" t="s">
        <v>34</v>
      </c>
      <c r="P180" t="s">
        <v>34</v>
      </c>
      <c r="Q180" t="s">
        <v>663</v>
      </c>
      <c r="S180" s="271">
        <v>44985</v>
      </c>
      <c r="T180" s="271" t="s">
        <v>114</v>
      </c>
      <c r="U180" t="s">
        <v>1232</v>
      </c>
    </row>
    <row r="181" spans="3:21">
      <c r="C181" t="s">
        <v>110</v>
      </c>
      <c r="D181" t="s">
        <v>110</v>
      </c>
      <c r="E181" t="s">
        <v>111</v>
      </c>
      <c r="F181" t="s">
        <v>164</v>
      </c>
      <c r="G181" t="s">
        <v>161</v>
      </c>
      <c r="H181" t="s">
        <v>30</v>
      </c>
      <c r="I181" t="s">
        <v>165</v>
      </c>
      <c r="J181" t="s">
        <v>32</v>
      </c>
      <c r="K181" t="s">
        <v>163</v>
      </c>
      <c r="L181" t="s">
        <v>34</v>
      </c>
      <c r="M181" t="s">
        <v>34</v>
      </c>
      <c r="N181" t="s">
        <v>34</v>
      </c>
      <c r="O181" t="s">
        <v>34</v>
      </c>
      <c r="P181" t="s">
        <v>34</v>
      </c>
      <c r="Q181" t="s">
        <v>663</v>
      </c>
      <c r="S181" s="271">
        <v>44985</v>
      </c>
      <c r="T181" s="271" t="s">
        <v>114</v>
      </c>
      <c r="U181" t="s">
        <v>1232</v>
      </c>
    </row>
    <row r="182" spans="3:21">
      <c r="C182" t="s">
        <v>110</v>
      </c>
      <c r="D182" t="s">
        <v>110</v>
      </c>
      <c r="E182" t="s">
        <v>111</v>
      </c>
      <c r="F182" t="s">
        <v>398</v>
      </c>
      <c r="G182" t="s">
        <v>161</v>
      </c>
      <c r="H182" t="s">
        <v>30</v>
      </c>
      <c r="I182" t="s">
        <v>374</v>
      </c>
      <c r="J182" t="s">
        <v>32</v>
      </c>
      <c r="K182" t="s">
        <v>163</v>
      </c>
      <c r="L182" t="s">
        <v>34</v>
      </c>
      <c r="M182" t="s">
        <v>34</v>
      </c>
      <c r="N182" t="s">
        <v>34</v>
      </c>
      <c r="O182" t="s">
        <v>34</v>
      </c>
      <c r="P182" t="s">
        <v>34</v>
      </c>
      <c r="Q182" t="s">
        <v>378</v>
      </c>
      <c r="S182" s="271">
        <v>44985</v>
      </c>
      <c r="T182" s="271" t="s">
        <v>114</v>
      </c>
    </row>
    <row r="183" spans="3:21">
      <c r="C183" t="s">
        <v>110</v>
      </c>
      <c r="D183" t="s">
        <v>110</v>
      </c>
      <c r="E183" t="s">
        <v>111</v>
      </c>
      <c r="F183" t="s">
        <v>399</v>
      </c>
      <c r="G183" t="s">
        <v>161</v>
      </c>
      <c r="H183" t="s">
        <v>30</v>
      </c>
      <c r="I183" t="s">
        <v>400</v>
      </c>
      <c r="J183" t="s">
        <v>32</v>
      </c>
      <c r="K183" t="s">
        <v>163</v>
      </c>
      <c r="L183" t="s">
        <v>34</v>
      </c>
      <c r="M183" t="s">
        <v>34</v>
      </c>
      <c r="N183" t="s">
        <v>34</v>
      </c>
      <c r="O183" t="s">
        <v>34</v>
      </c>
      <c r="P183" t="s">
        <v>34</v>
      </c>
      <c r="Q183" t="s">
        <v>378</v>
      </c>
      <c r="S183" s="271">
        <v>44985</v>
      </c>
      <c r="T183" s="271" t="s">
        <v>114</v>
      </c>
    </row>
    <row r="184" spans="3:21">
      <c r="C184" t="s">
        <v>110</v>
      </c>
      <c r="D184" t="s">
        <v>110</v>
      </c>
      <c r="E184" t="s">
        <v>111</v>
      </c>
      <c r="F184" t="s">
        <v>401</v>
      </c>
      <c r="G184" t="s">
        <v>161</v>
      </c>
      <c r="H184" t="s">
        <v>30</v>
      </c>
      <c r="I184" t="s">
        <v>316</v>
      </c>
      <c r="J184" t="s">
        <v>32</v>
      </c>
      <c r="K184" t="s">
        <v>163</v>
      </c>
      <c r="L184" t="s">
        <v>34</v>
      </c>
      <c r="M184" t="s">
        <v>34</v>
      </c>
      <c r="N184" t="s">
        <v>34</v>
      </c>
      <c r="O184" t="s">
        <v>34</v>
      </c>
      <c r="P184" t="s">
        <v>34</v>
      </c>
      <c r="Q184" t="s">
        <v>378</v>
      </c>
      <c r="S184" s="271">
        <v>44985</v>
      </c>
      <c r="T184" s="271" t="s">
        <v>114</v>
      </c>
    </row>
    <row r="185" spans="3:21">
      <c r="C185" t="s">
        <v>110</v>
      </c>
      <c r="D185" t="s">
        <v>110</v>
      </c>
      <c r="E185" t="s">
        <v>111</v>
      </c>
      <c r="F185" t="s">
        <v>402</v>
      </c>
      <c r="G185" t="s">
        <v>161</v>
      </c>
      <c r="H185" t="s">
        <v>30</v>
      </c>
      <c r="I185" t="s">
        <v>403</v>
      </c>
      <c r="J185" t="s">
        <v>32</v>
      </c>
      <c r="K185" t="s">
        <v>163</v>
      </c>
      <c r="L185" t="s">
        <v>34</v>
      </c>
      <c r="M185" t="s">
        <v>34</v>
      </c>
      <c r="N185" t="s">
        <v>34</v>
      </c>
      <c r="O185" t="s">
        <v>34</v>
      </c>
      <c r="P185" t="s">
        <v>34</v>
      </c>
      <c r="Q185" t="s">
        <v>378</v>
      </c>
      <c r="S185" s="271">
        <v>44985</v>
      </c>
      <c r="T185" s="271" t="s">
        <v>114</v>
      </c>
    </row>
    <row r="186" spans="3:21">
      <c r="C186" t="s">
        <v>110</v>
      </c>
      <c r="D186" t="s">
        <v>110</v>
      </c>
      <c r="E186" t="s">
        <v>111</v>
      </c>
      <c r="F186" t="s">
        <v>404</v>
      </c>
      <c r="G186" t="s">
        <v>161</v>
      </c>
      <c r="H186" t="s">
        <v>30</v>
      </c>
      <c r="I186" t="s">
        <v>243</v>
      </c>
      <c r="J186" t="s">
        <v>32</v>
      </c>
      <c r="K186" t="s">
        <v>163</v>
      </c>
      <c r="L186" t="s">
        <v>34</v>
      </c>
      <c r="M186" t="s">
        <v>34</v>
      </c>
      <c r="N186" t="s">
        <v>34</v>
      </c>
      <c r="O186" t="s">
        <v>34</v>
      </c>
      <c r="P186" t="s">
        <v>34</v>
      </c>
      <c r="Q186" t="s">
        <v>378</v>
      </c>
      <c r="S186" s="271">
        <v>44985</v>
      </c>
      <c r="T186" s="271" t="s">
        <v>114</v>
      </c>
    </row>
    <row r="187" spans="3:21">
      <c r="C187" t="s">
        <v>110</v>
      </c>
      <c r="D187" t="s">
        <v>110</v>
      </c>
      <c r="E187" t="s">
        <v>111</v>
      </c>
      <c r="F187" t="s">
        <v>405</v>
      </c>
      <c r="G187" t="s">
        <v>161</v>
      </c>
      <c r="H187" t="s">
        <v>30</v>
      </c>
      <c r="I187" t="s">
        <v>231</v>
      </c>
      <c r="J187" t="s">
        <v>32</v>
      </c>
      <c r="K187" t="s">
        <v>163</v>
      </c>
      <c r="L187" t="s">
        <v>34</v>
      </c>
      <c r="M187" t="s">
        <v>34</v>
      </c>
      <c r="N187" t="s">
        <v>34</v>
      </c>
      <c r="O187" t="s">
        <v>34</v>
      </c>
      <c r="P187" t="s">
        <v>34</v>
      </c>
      <c r="Q187" t="s">
        <v>378</v>
      </c>
      <c r="S187" s="271">
        <v>44985</v>
      </c>
      <c r="T187" s="271" t="s">
        <v>114</v>
      </c>
    </row>
    <row r="188" spans="3:21">
      <c r="C188" t="s">
        <v>110</v>
      </c>
      <c r="D188" t="s">
        <v>110</v>
      </c>
      <c r="E188" t="s">
        <v>111</v>
      </c>
      <c r="F188" t="s">
        <v>406</v>
      </c>
      <c r="G188" t="s">
        <v>161</v>
      </c>
      <c r="H188" t="s">
        <v>30</v>
      </c>
      <c r="I188" t="s">
        <v>233</v>
      </c>
      <c r="J188" t="s">
        <v>32</v>
      </c>
      <c r="K188" t="s">
        <v>163</v>
      </c>
      <c r="L188" t="s">
        <v>34</v>
      </c>
      <c r="M188" t="s">
        <v>34</v>
      </c>
      <c r="N188" t="s">
        <v>34</v>
      </c>
      <c r="O188" t="s">
        <v>34</v>
      </c>
      <c r="P188" t="s">
        <v>34</v>
      </c>
      <c r="Q188" t="s">
        <v>378</v>
      </c>
      <c r="S188" s="271">
        <v>44985</v>
      </c>
      <c r="T188" s="271" t="s">
        <v>114</v>
      </c>
    </row>
    <row r="189" spans="3:21">
      <c r="C189" t="s">
        <v>110</v>
      </c>
      <c r="D189" t="s">
        <v>110</v>
      </c>
      <c r="E189" t="s">
        <v>111</v>
      </c>
      <c r="F189" t="s">
        <v>407</v>
      </c>
      <c r="G189" t="s">
        <v>161</v>
      </c>
      <c r="H189" t="s">
        <v>30</v>
      </c>
      <c r="I189" t="s">
        <v>52</v>
      </c>
      <c r="J189" t="s">
        <v>32</v>
      </c>
      <c r="K189" t="s">
        <v>163</v>
      </c>
      <c r="L189" t="s">
        <v>34</v>
      </c>
      <c r="M189" t="s">
        <v>34</v>
      </c>
      <c r="N189" t="s">
        <v>34</v>
      </c>
      <c r="O189" t="s">
        <v>34</v>
      </c>
      <c r="P189" t="s">
        <v>34</v>
      </c>
      <c r="Q189" t="s">
        <v>378</v>
      </c>
      <c r="S189" s="271">
        <v>44985</v>
      </c>
      <c r="T189" s="271" t="s">
        <v>114</v>
      </c>
    </row>
    <row r="190" spans="3:21">
      <c r="C190" t="s">
        <v>110</v>
      </c>
      <c r="D190" t="s">
        <v>110</v>
      </c>
      <c r="E190" t="s">
        <v>111</v>
      </c>
      <c r="F190" t="s">
        <v>408</v>
      </c>
      <c r="G190" t="s">
        <v>161</v>
      </c>
      <c r="H190" t="s">
        <v>30</v>
      </c>
      <c r="I190" t="s">
        <v>236</v>
      </c>
      <c r="J190" t="s">
        <v>32</v>
      </c>
      <c r="K190" t="s">
        <v>163</v>
      </c>
      <c r="L190" t="s">
        <v>34</v>
      </c>
      <c r="M190" t="s">
        <v>34</v>
      </c>
      <c r="N190" t="s">
        <v>34</v>
      </c>
      <c r="O190" t="s">
        <v>34</v>
      </c>
      <c r="P190" t="s">
        <v>34</v>
      </c>
      <c r="Q190" t="s">
        <v>378</v>
      </c>
      <c r="S190" s="271">
        <v>44985</v>
      </c>
      <c r="T190" s="271" t="s">
        <v>114</v>
      </c>
    </row>
    <row r="191" spans="3:21">
      <c r="C191" t="s">
        <v>110</v>
      </c>
      <c r="D191" t="s">
        <v>110</v>
      </c>
      <c r="E191" t="s">
        <v>111</v>
      </c>
      <c r="F191" t="s">
        <v>382</v>
      </c>
      <c r="G191" t="s">
        <v>161</v>
      </c>
      <c r="H191" t="s">
        <v>30</v>
      </c>
      <c r="I191" t="s">
        <v>331</v>
      </c>
      <c r="J191" t="s">
        <v>32</v>
      </c>
      <c r="K191" t="s">
        <v>163</v>
      </c>
      <c r="L191" t="s">
        <v>34</v>
      </c>
      <c r="M191" t="s">
        <v>34</v>
      </c>
      <c r="N191" t="s">
        <v>34</v>
      </c>
      <c r="O191" t="s">
        <v>34</v>
      </c>
      <c r="P191" t="s">
        <v>34</v>
      </c>
      <c r="Q191" t="s">
        <v>663</v>
      </c>
      <c r="S191" s="271"/>
      <c r="T191" s="271"/>
      <c r="U191" t="s">
        <v>332</v>
      </c>
    </row>
    <row r="192" spans="3:21">
      <c r="C192" t="s">
        <v>110</v>
      </c>
      <c r="D192" t="s">
        <v>110</v>
      </c>
      <c r="E192" t="s">
        <v>111</v>
      </c>
      <c r="F192" t="s">
        <v>409</v>
      </c>
      <c r="G192" t="s">
        <v>161</v>
      </c>
      <c r="H192" t="s">
        <v>30</v>
      </c>
      <c r="I192" t="s">
        <v>241</v>
      </c>
      <c r="J192" t="s">
        <v>32</v>
      </c>
      <c r="K192" t="s">
        <v>163</v>
      </c>
      <c r="L192" t="s">
        <v>34</v>
      </c>
      <c r="M192" t="s">
        <v>34</v>
      </c>
      <c r="N192" t="s">
        <v>34</v>
      </c>
      <c r="O192" t="s">
        <v>34</v>
      </c>
      <c r="P192" t="s">
        <v>34</v>
      </c>
      <c r="Q192" t="s">
        <v>378</v>
      </c>
      <c r="S192" s="271">
        <v>44985</v>
      </c>
      <c r="T192" s="271" t="s">
        <v>114</v>
      </c>
    </row>
    <row r="193" spans="3:21">
      <c r="C193" t="s">
        <v>110</v>
      </c>
      <c r="D193" t="s">
        <v>110</v>
      </c>
      <c r="E193" t="s">
        <v>111</v>
      </c>
      <c r="F193" t="s">
        <v>410</v>
      </c>
      <c r="G193" t="s">
        <v>161</v>
      </c>
      <c r="H193" t="s">
        <v>30</v>
      </c>
      <c r="I193" t="s">
        <v>247</v>
      </c>
      <c r="J193" t="s">
        <v>32</v>
      </c>
      <c r="K193" t="s">
        <v>163</v>
      </c>
      <c r="L193" t="s">
        <v>34</v>
      </c>
      <c r="M193" t="s">
        <v>34</v>
      </c>
      <c r="N193" t="s">
        <v>34</v>
      </c>
      <c r="O193" t="s">
        <v>34</v>
      </c>
      <c r="P193" t="s">
        <v>34</v>
      </c>
      <c r="Q193" t="s">
        <v>378</v>
      </c>
      <c r="S193" s="271">
        <v>44985</v>
      </c>
      <c r="T193" s="271" t="s">
        <v>114</v>
      </c>
    </row>
    <row r="194" spans="3:21">
      <c r="C194" t="s">
        <v>110</v>
      </c>
      <c r="D194" t="s">
        <v>110</v>
      </c>
      <c r="E194" t="s">
        <v>111</v>
      </c>
      <c r="F194" t="s">
        <v>411</v>
      </c>
      <c r="G194" t="s">
        <v>161</v>
      </c>
      <c r="H194" t="s">
        <v>30</v>
      </c>
      <c r="I194" t="s">
        <v>310</v>
      </c>
      <c r="J194" t="s">
        <v>32</v>
      </c>
      <c r="K194" t="s">
        <v>163</v>
      </c>
      <c r="L194" t="s">
        <v>34</v>
      </c>
      <c r="M194" t="s">
        <v>34</v>
      </c>
      <c r="N194" t="s">
        <v>34</v>
      </c>
      <c r="O194" t="s">
        <v>34</v>
      </c>
      <c r="P194" t="s">
        <v>34</v>
      </c>
      <c r="Q194" t="s">
        <v>378</v>
      </c>
      <c r="S194" s="271">
        <v>44985</v>
      </c>
      <c r="T194" s="271" t="s">
        <v>114</v>
      </c>
    </row>
    <row r="195" spans="3:21">
      <c r="C195" t="s">
        <v>110</v>
      </c>
      <c r="D195" t="s">
        <v>110</v>
      </c>
      <c r="E195" t="s">
        <v>111</v>
      </c>
      <c r="F195" t="s">
        <v>112</v>
      </c>
      <c r="G195" t="s">
        <v>68</v>
      </c>
      <c r="H195" t="s">
        <v>38</v>
      </c>
      <c r="I195" t="s">
        <v>69</v>
      </c>
      <c r="J195" t="s">
        <v>32</v>
      </c>
      <c r="K195" t="s">
        <v>113</v>
      </c>
      <c r="L195" t="s">
        <v>34</v>
      </c>
      <c r="M195" t="s">
        <v>34</v>
      </c>
      <c r="N195" t="s">
        <v>34</v>
      </c>
      <c r="O195" t="s">
        <v>34</v>
      </c>
      <c r="P195" t="s">
        <v>34</v>
      </c>
      <c r="S195" s="271">
        <v>44985</v>
      </c>
      <c r="T195" s="271" t="s">
        <v>114</v>
      </c>
      <c r="U195" t="s">
        <v>1233</v>
      </c>
    </row>
    <row r="196" spans="3:21">
      <c r="C196" t="s">
        <v>110</v>
      </c>
      <c r="D196" t="s">
        <v>110</v>
      </c>
      <c r="E196" t="s">
        <v>111</v>
      </c>
      <c r="F196" t="s">
        <v>115</v>
      </c>
      <c r="G196" t="s">
        <v>68</v>
      </c>
      <c r="H196" t="s">
        <v>38</v>
      </c>
      <c r="I196" t="s">
        <v>71</v>
      </c>
      <c r="J196" t="s">
        <v>32</v>
      </c>
      <c r="K196" t="s">
        <v>113</v>
      </c>
      <c r="L196" t="s">
        <v>34</v>
      </c>
      <c r="M196" t="s">
        <v>34</v>
      </c>
      <c r="N196" t="s">
        <v>34</v>
      </c>
      <c r="O196" t="s">
        <v>34</v>
      </c>
      <c r="P196" t="s">
        <v>34</v>
      </c>
      <c r="S196" s="271">
        <v>44985</v>
      </c>
      <c r="T196" s="271" t="s">
        <v>114</v>
      </c>
      <c r="U196" t="s">
        <v>1233</v>
      </c>
    </row>
    <row r="197" spans="3:21">
      <c r="C197" t="s">
        <v>110</v>
      </c>
      <c r="D197" t="s">
        <v>110</v>
      </c>
      <c r="E197" t="s">
        <v>111</v>
      </c>
      <c r="F197" t="s">
        <v>116</v>
      </c>
      <c r="G197" t="s">
        <v>68</v>
      </c>
      <c r="H197" t="s">
        <v>38</v>
      </c>
      <c r="I197" t="s">
        <v>73</v>
      </c>
      <c r="J197" t="s">
        <v>32</v>
      </c>
      <c r="K197" t="s">
        <v>113</v>
      </c>
      <c r="L197" t="s">
        <v>34</v>
      </c>
      <c r="M197" t="s">
        <v>34</v>
      </c>
      <c r="N197" t="s">
        <v>34</v>
      </c>
      <c r="O197" t="s">
        <v>34</v>
      </c>
      <c r="P197" t="s">
        <v>34</v>
      </c>
      <c r="S197" s="271">
        <v>44985</v>
      </c>
      <c r="T197" s="271" t="s">
        <v>114</v>
      </c>
      <c r="U197" t="s">
        <v>1233</v>
      </c>
    </row>
    <row r="198" spans="3:21">
      <c r="C198" t="s">
        <v>110</v>
      </c>
      <c r="D198" t="s">
        <v>110</v>
      </c>
      <c r="E198" t="s">
        <v>111</v>
      </c>
      <c r="F198" t="s">
        <v>117</v>
      </c>
      <c r="G198" t="s">
        <v>68</v>
      </c>
      <c r="H198" t="s">
        <v>38</v>
      </c>
      <c r="I198" t="s">
        <v>75</v>
      </c>
      <c r="J198" t="s">
        <v>32</v>
      </c>
      <c r="K198" t="s">
        <v>113</v>
      </c>
      <c r="L198" t="s">
        <v>34</v>
      </c>
      <c r="M198" t="s">
        <v>34</v>
      </c>
      <c r="N198" t="s">
        <v>34</v>
      </c>
      <c r="O198" t="s">
        <v>34</v>
      </c>
      <c r="P198" t="s">
        <v>34</v>
      </c>
      <c r="S198" s="271">
        <v>44985</v>
      </c>
      <c r="T198" s="271" t="s">
        <v>114</v>
      </c>
      <c r="U198" t="s">
        <v>1233</v>
      </c>
    </row>
    <row r="199" spans="3:21">
      <c r="C199" t="s">
        <v>110</v>
      </c>
      <c r="D199" t="s">
        <v>110</v>
      </c>
      <c r="E199" t="s">
        <v>111</v>
      </c>
      <c r="F199" t="s">
        <v>118</v>
      </c>
      <c r="G199" t="s">
        <v>68</v>
      </c>
      <c r="H199" t="s">
        <v>38</v>
      </c>
      <c r="I199" t="s">
        <v>77</v>
      </c>
      <c r="J199" t="s">
        <v>32</v>
      </c>
      <c r="K199" t="s">
        <v>113</v>
      </c>
      <c r="L199" t="s">
        <v>34</v>
      </c>
      <c r="M199" t="s">
        <v>34</v>
      </c>
      <c r="N199" t="s">
        <v>34</v>
      </c>
      <c r="O199" t="s">
        <v>34</v>
      </c>
      <c r="P199" t="s">
        <v>34</v>
      </c>
      <c r="S199" s="271">
        <v>44985</v>
      </c>
      <c r="T199" s="271" t="s">
        <v>114</v>
      </c>
      <c r="U199" t="s">
        <v>1233</v>
      </c>
    </row>
    <row r="200" spans="3:21">
      <c r="C200" t="s">
        <v>110</v>
      </c>
      <c r="D200" t="s">
        <v>110</v>
      </c>
      <c r="E200" t="s">
        <v>111</v>
      </c>
      <c r="F200" t="s">
        <v>119</v>
      </c>
      <c r="G200" t="s">
        <v>68</v>
      </c>
      <c r="H200" t="s">
        <v>38</v>
      </c>
      <c r="I200" t="s">
        <v>79</v>
      </c>
      <c r="J200" t="s">
        <v>32</v>
      </c>
      <c r="K200" t="s">
        <v>113</v>
      </c>
      <c r="L200" t="s">
        <v>34</v>
      </c>
      <c r="M200" t="s">
        <v>34</v>
      </c>
      <c r="N200" t="s">
        <v>34</v>
      </c>
      <c r="O200" t="s">
        <v>34</v>
      </c>
      <c r="P200" t="s">
        <v>34</v>
      </c>
      <c r="S200" s="271">
        <v>44985</v>
      </c>
      <c r="T200" s="271" t="s">
        <v>114</v>
      </c>
      <c r="U200" t="s">
        <v>1233</v>
      </c>
    </row>
    <row r="201" spans="3:21">
      <c r="C201" t="s">
        <v>110</v>
      </c>
      <c r="D201" t="s">
        <v>110</v>
      </c>
      <c r="E201" t="s">
        <v>111</v>
      </c>
      <c r="F201" t="s">
        <v>120</v>
      </c>
      <c r="G201" t="s">
        <v>68</v>
      </c>
      <c r="H201" t="s">
        <v>38</v>
      </c>
      <c r="I201" t="s">
        <v>81</v>
      </c>
      <c r="J201" t="s">
        <v>32</v>
      </c>
      <c r="K201" t="s">
        <v>113</v>
      </c>
      <c r="L201" t="s">
        <v>34</v>
      </c>
      <c r="M201" t="s">
        <v>34</v>
      </c>
      <c r="N201" t="s">
        <v>34</v>
      </c>
      <c r="O201" t="s">
        <v>34</v>
      </c>
      <c r="P201" t="s">
        <v>34</v>
      </c>
      <c r="S201" s="271">
        <v>44985</v>
      </c>
      <c r="T201" s="271" t="s">
        <v>114</v>
      </c>
      <c r="U201" t="s">
        <v>1233</v>
      </c>
    </row>
    <row r="202" spans="3:21">
      <c r="C202" t="s">
        <v>110</v>
      </c>
      <c r="D202" t="s">
        <v>110</v>
      </c>
      <c r="E202" t="s">
        <v>111</v>
      </c>
      <c r="F202" t="s">
        <v>121</v>
      </c>
      <c r="G202" t="s">
        <v>68</v>
      </c>
      <c r="H202" t="s">
        <v>38</v>
      </c>
      <c r="I202" t="s">
        <v>83</v>
      </c>
      <c r="J202" t="s">
        <v>32</v>
      </c>
      <c r="K202" t="s">
        <v>113</v>
      </c>
      <c r="L202" t="s">
        <v>34</v>
      </c>
      <c r="M202" t="s">
        <v>34</v>
      </c>
      <c r="N202" t="s">
        <v>34</v>
      </c>
      <c r="O202" t="s">
        <v>34</v>
      </c>
      <c r="P202" t="s">
        <v>34</v>
      </c>
      <c r="S202" s="271">
        <v>44985</v>
      </c>
      <c r="T202" s="271" t="s">
        <v>114</v>
      </c>
      <c r="U202" t="s">
        <v>1233</v>
      </c>
    </row>
    <row r="203" spans="3:21">
      <c r="C203" t="s">
        <v>110</v>
      </c>
      <c r="D203" t="s">
        <v>110</v>
      </c>
      <c r="E203" t="s">
        <v>111</v>
      </c>
      <c r="F203" t="s">
        <v>134</v>
      </c>
      <c r="G203" t="s">
        <v>68</v>
      </c>
      <c r="H203" t="s">
        <v>38</v>
      </c>
      <c r="I203" t="s">
        <v>85</v>
      </c>
      <c r="J203" t="s">
        <v>32</v>
      </c>
      <c r="K203" t="s">
        <v>113</v>
      </c>
      <c r="L203" t="s">
        <v>34</v>
      </c>
      <c r="M203" t="s">
        <v>34</v>
      </c>
      <c r="N203" t="s">
        <v>34</v>
      </c>
      <c r="O203" t="s">
        <v>34</v>
      </c>
      <c r="P203" t="s">
        <v>34</v>
      </c>
      <c r="S203" s="271">
        <v>44985</v>
      </c>
      <c r="T203" s="271" t="s">
        <v>114</v>
      </c>
      <c r="U203" t="s">
        <v>1233</v>
      </c>
    </row>
    <row r="204" spans="3:21">
      <c r="C204" t="s">
        <v>110</v>
      </c>
      <c r="D204" t="s">
        <v>110</v>
      </c>
      <c r="E204" t="s">
        <v>111</v>
      </c>
      <c r="F204" t="s">
        <v>135</v>
      </c>
      <c r="G204" t="s">
        <v>68</v>
      </c>
      <c r="H204" t="s">
        <v>38</v>
      </c>
      <c r="I204" t="s">
        <v>87</v>
      </c>
      <c r="J204" t="s">
        <v>32</v>
      </c>
      <c r="K204" t="s">
        <v>113</v>
      </c>
      <c r="L204" t="s">
        <v>34</v>
      </c>
      <c r="M204" t="s">
        <v>34</v>
      </c>
      <c r="N204" t="s">
        <v>34</v>
      </c>
      <c r="O204" t="s">
        <v>34</v>
      </c>
      <c r="P204" t="s">
        <v>34</v>
      </c>
      <c r="S204" s="271">
        <v>44985</v>
      </c>
      <c r="T204" s="271" t="s">
        <v>114</v>
      </c>
      <c r="U204" t="s">
        <v>1233</v>
      </c>
    </row>
    <row r="205" spans="3:21">
      <c r="C205" t="s">
        <v>110</v>
      </c>
      <c r="D205" t="s">
        <v>110</v>
      </c>
      <c r="E205" t="s">
        <v>111</v>
      </c>
      <c r="F205" t="s">
        <v>136</v>
      </c>
      <c r="G205" t="s">
        <v>68</v>
      </c>
      <c r="H205" t="s">
        <v>38</v>
      </c>
      <c r="I205" t="s">
        <v>89</v>
      </c>
      <c r="J205" t="s">
        <v>32</v>
      </c>
      <c r="K205" t="s">
        <v>113</v>
      </c>
      <c r="L205" t="s">
        <v>34</v>
      </c>
      <c r="M205" t="s">
        <v>34</v>
      </c>
      <c r="N205" t="s">
        <v>34</v>
      </c>
      <c r="O205" t="s">
        <v>34</v>
      </c>
      <c r="P205" t="s">
        <v>34</v>
      </c>
      <c r="S205" s="271">
        <v>44985</v>
      </c>
      <c r="T205" s="271" t="s">
        <v>114</v>
      </c>
      <c r="U205" t="s">
        <v>1233</v>
      </c>
    </row>
    <row r="206" spans="3:21">
      <c r="C206" t="s">
        <v>110</v>
      </c>
      <c r="D206" t="s">
        <v>110</v>
      </c>
      <c r="E206" t="s">
        <v>111</v>
      </c>
      <c r="F206" t="s">
        <v>137</v>
      </c>
      <c r="G206" t="s">
        <v>68</v>
      </c>
      <c r="H206" t="s">
        <v>38</v>
      </c>
      <c r="I206" t="s">
        <v>91</v>
      </c>
      <c r="J206" t="s">
        <v>32</v>
      </c>
      <c r="K206" t="s">
        <v>113</v>
      </c>
      <c r="L206" t="s">
        <v>34</v>
      </c>
      <c r="M206" t="s">
        <v>34</v>
      </c>
      <c r="N206" t="s">
        <v>34</v>
      </c>
      <c r="O206" t="s">
        <v>34</v>
      </c>
      <c r="P206" t="s">
        <v>34</v>
      </c>
      <c r="S206" s="271">
        <v>44985</v>
      </c>
      <c r="T206" s="271" t="s">
        <v>114</v>
      </c>
      <c r="U206" t="s">
        <v>1233</v>
      </c>
    </row>
    <row r="207" spans="3:21">
      <c r="C207" t="s">
        <v>110</v>
      </c>
      <c r="D207" t="s">
        <v>110</v>
      </c>
      <c r="E207" t="s">
        <v>111</v>
      </c>
      <c r="F207" t="s">
        <v>138</v>
      </c>
      <c r="G207" t="s">
        <v>38</v>
      </c>
      <c r="H207" t="s">
        <v>38</v>
      </c>
      <c r="I207" t="s">
        <v>139</v>
      </c>
      <c r="J207" t="s">
        <v>40</v>
      </c>
      <c r="K207" t="s">
        <v>113</v>
      </c>
      <c r="L207" t="s">
        <v>34</v>
      </c>
      <c r="M207" t="s">
        <v>34</v>
      </c>
      <c r="N207" t="s">
        <v>34</v>
      </c>
      <c r="O207" t="s">
        <v>34</v>
      </c>
      <c r="P207" t="s">
        <v>34</v>
      </c>
      <c r="S207" s="271">
        <v>44985</v>
      </c>
      <c r="T207" s="271" t="s">
        <v>114</v>
      </c>
      <c r="U207" t="s">
        <v>1233</v>
      </c>
    </row>
    <row r="208" spans="3:21">
      <c r="C208" t="s">
        <v>110</v>
      </c>
      <c r="D208" t="s">
        <v>110</v>
      </c>
      <c r="E208" t="s">
        <v>111</v>
      </c>
      <c r="F208" t="s">
        <v>140</v>
      </c>
      <c r="G208" t="s">
        <v>38</v>
      </c>
      <c r="H208" t="s">
        <v>38</v>
      </c>
      <c r="I208" t="s">
        <v>141</v>
      </c>
      <c r="J208" t="s">
        <v>40</v>
      </c>
      <c r="K208" t="s">
        <v>113</v>
      </c>
      <c r="L208" t="s">
        <v>34</v>
      </c>
      <c r="M208" t="s">
        <v>34</v>
      </c>
      <c r="N208" t="s">
        <v>34</v>
      </c>
      <c r="O208" t="s">
        <v>34</v>
      </c>
      <c r="P208" t="s">
        <v>34</v>
      </c>
      <c r="S208" s="271">
        <v>44985</v>
      </c>
      <c r="T208" s="271" t="s">
        <v>114</v>
      </c>
      <c r="U208" t="s">
        <v>1233</v>
      </c>
    </row>
    <row r="209" spans="3:21">
      <c r="C209" t="s">
        <v>110</v>
      </c>
      <c r="D209" t="s">
        <v>110</v>
      </c>
      <c r="E209" t="s">
        <v>111</v>
      </c>
      <c r="F209" t="s">
        <v>142</v>
      </c>
      <c r="G209" t="s">
        <v>38</v>
      </c>
      <c r="H209" t="s">
        <v>38</v>
      </c>
      <c r="I209" t="s">
        <v>143</v>
      </c>
      <c r="J209" t="s">
        <v>40</v>
      </c>
      <c r="K209" t="s">
        <v>113</v>
      </c>
      <c r="L209" t="s">
        <v>34</v>
      </c>
      <c r="M209" t="s">
        <v>34</v>
      </c>
      <c r="N209" t="s">
        <v>34</v>
      </c>
      <c r="O209" t="s">
        <v>34</v>
      </c>
      <c r="P209" t="s">
        <v>34</v>
      </c>
      <c r="S209" s="271">
        <v>44985</v>
      </c>
      <c r="T209" s="271" t="s">
        <v>114</v>
      </c>
      <c r="U209" t="s">
        <v>1233</v>
      </c>
    </row>
    <row r="210" spans="3:21">
      <c r="C210" t="s">
        <v>110</v>
      </c>
      <c r="D210" t="s">
        <v>110</v>
      </c>
      <c r="E210" t="s">
        <v>111</v>
      </c>
      <c r="F210" t="s">
        <v>144</v>
      </c>
      <c r="G210" t="s">
        <v>38</v>
      </c>
      <c r="H210" t="s">
        <v>38</v>
      </c>
      <c r="I210" t="s">
        <v>145</v>
      </c>
      <c r="J210" t="s">
        <v>40</v>
      </c>
      <c r="K210" t="s">
        <v>113</v>
      </c>
      <c r="L210" t="s">
        <v>34</v>
      </c>
      <c r="M210" t="s">
        <v>34</v>
      </c>
      <c r="N210" t="s">
        <v>34</v>
      </c>
      <c r="O210" t="s">
        <v>34</v>
      </c>
      <c r="P210" t="s">
        <v>34</v>
      </c>
      <c r="S210" s="271">
        <v>44985</v>
      </c>
      <c r="T210" s="271" t="s">
        <v>114</v>
      </c>
      <c r="U210" t="s">
        <v>1233</v>
      </c>
    </row>
    <row r="211" spans="3:21">
      <c r="C211" t="s">
        <v>110</v>
      </c>
      <c r="D211" t="s">
        <v>110</v>
      </c>
      <c r="E211" t="s">
        <v>111</v>
      </c>
      <c r="F211" t="s">
        <v>146</v>
      </c>
      <c r="G211" t="s">
        <v>38</v>
      </c>
      <c r="H211" t="s">
        <v>38</v>
      </c>
      <c r="I211" t="s">
        <v>147</v>
      </c>
      <c r="J211" t="s">
        <v>40</v>
      </c>
      <c r="K211" t="s">
        <v>113</v>
      </c>
      <c r="L211" t="s">
        <v>34</v>
      </c>
      <c r="M211" t="s">
        <v>34</v>
      </c>
      <c r="N211" t="s">
        <v>34</v>
      </c>
      <c r="O211" t="s">
        <v>34</v>
      </c>
      <c r="P211" t="s">
        <v>34</v>
      </c>
      <c r="S211" s="271">
        <v>44985</v>
      </c>
      <c r="T211" s="271" t="s">
        <v>114</v>
      </c>
      <c r="U211" t="s">
        <v>1233</v>
      </c>
    </row>
    <row r="212" spans="3:21">
      <c r="C212" t="s">
        <v>110</v>
      </c>
      <c r="D212" t="s">
        <v>110</v>
      </c>
      <c r="E212" t="s">
        <v>111</v>
      </c>
      <c r="F212" t="s">
        <v>148</v>
      </c>
      <c r="G212" t="s">
        <v>38</v>
      </c>
      <c r="H212" t="s">
        <v>38</v>
      </c>
      <c r="I212" t="s">
        <v>149</v>
      </c>
      <c r="J212" t="s">
        <v>40</v>
      </c>
      <c r="K212" t="s">
        <v>113</v>
      </c>
      <c r="L212" t="s">
        <v>34</v>
      </c>
      <c r="M212" t="s">
        <v>34</v>
      </c>
      <c r="N212" t="s">
        <v>34</v>
      </c>
      <c r="O212" t="s">
        <v>34</v>
      </c>
      <c r="P212" t="s">
        <v>34</v>
      </c>
      <c r="S212" s="271">
        <v>44985</v>
      </c>
      <c r="T212" s="271" t="s">
        <v>114</v>
      </c>
      <c r="U212" t="s">
        <v>1233</v>
      </c>
    </row>
    <row r="213" spans="3:21">
      <c r="C213" t="s">
        <v>110</v>
      </c>
      <c r="D213" t="s">
        <v>110</v>
      </c>
      <c r="E213" t="s">
        <v>111</v>
      </c>
      <c r="F213" t="s">
        <v>150</v>
      </c>
      <c r="G213" t="s">
        <v>38</v>
      </c>
      <c r="H213" t="s">
        <v>38</v>
      </c>
      <c r="I213" t="s">
        <v>151</v>
      </c>
      <c r="J213" t="s">
        <v>40</v>
      </c>
      <c r="K213" t="s">
        <v>113</v>
      </c>
      <c r="L213" t="s">
        <v>34</v>
      </c>
      <c r="M213" t="s">
        <v>34</v>
      </c>
      <c r="N213" t="s">
        <v>34</v>
      </c>
      <c r="O213" t="s">
        <v>34</v>
      </c>
      <c r="P213" t="s">
        <v>34</v>
      </c>
      <c r="S213" s="271">
        <v>44985</v>
      </c>
      <c r="T213" s="271" t="s">
        <v>114</v>
      </c>
      <c r="U213" t="s">
        <v>1233</v>
      </c>
    </row>
    <row r="214" spans="3:21">
      <c r="C214" t="s">
        <v>110</v>
      </c>
      <c r="D214" t="s">
        <v>110</v>
      </c>
      <c r="E214" t="s">
        <v>111</v>
      </c>
      <c r="F214" t="s">
        <v>152</v>
      </c>
      <c r="G214" t="s">
        <v>38</v>
      </c>
      <c r="H214" t="s">
        <v>38</v>
      </c>
      <c r="I214" t="s">
        <v>153</v>
      </c>
      <c r="J214" t="s">
        <v>40</v>
      </c>
      <c r="K214" t="s">
        <v>113</v>
      </c>
      <c r="L214" t="s">
        <v>34</v>
      </c>
      <c r="M214" t="s">
        <v>34</v>
      </c>
      <c r="N214" t="s">
        <v>34</v>
      </c>
      <c r="O214" t="s">
        <v>34</v>
      </c>
      <c r="P214" t="s">
        <v>34</v>
      </c>
      <c r="S214" s="271">
        <v>44985</v>
      </c>
      <c r="T214" s="271" t="s">
        <v>114</v>
      </c>
      <c r="U214" t="s">
        <v>1233</v>
      </c>
    </row>
    <row r="215" spans="3:21">
      <c r="C215" t="s">
        <v>110</v>
      </c>
      <c r="D215" t="s">
        <v>110</v>
      </c>
      <c r="E215" t="s">
        <v>111</v>
      </c>
      <c r="F215" t="s">
        <v>158</v>
      </c>
      <c r="G215" t="s">
        <v>38</v>
      </c>
      <c r="H215" t="s">
        <v>38</v>
      </c>
      <c r="I215" t="s">
        <v>159</v>
      </c>
      <c r="J215" t="s">
        <v>40</v>
      </c>
      <c r="K215" t="s">
        <v>113</v>
      </c>
      <c r="L215" t="s">
        <v>34</v>
      </c>
      <c r="M215" t="s">
        <v>34</v>
      </c>
      <c r="N215" t="s">
        <v>34</v>
      </c>
      <c r="O215" t="s">
        <v>34</v>
      </c>
      <c r="P215" t="s">
        <v>34</v>
      </c>
      <c r="S215" s="271">
        <v>44985</v>
      </c>
      <c r="T215" s="271" t="s">
        <v>114</v>
      </c>
      <c r="U215" t="s">
        <v>1233</v>
      </c>
    </row>
    <row r="216" spans="3:21">
      <c r="C216" t="s">
        <v>110</v>
      </c>
      <c r="D216" t="s">
        <v>110</v>
      </c>
      <c r="E216" t="s">
        <v>27</v>
      </c>
      <c r="F216" t="s">
        <v>412</v>
      </c>
      <c r="G216" t="s">
        <v>29</v>
      </c>
      <c r="H216" t="s">
        <v>413</v>
      </c>
      <c r="I216" t="s">
        <v>414</v>
      </c>
      <c r="J216" t="s">
        <v>32</v>
      </c>
      <c r="K216" t="s">
        <v>33</v>
      </c>
      <c r="L216" t="s">
        <v>34</v>
      </c>
      <c r="M216" t="s">
        <v>34</v>
      </c>
      <c r="N216" t="s">
        <v>34</v>
      </c>
      <c r="O216" t="s">
        <v>34</v>
      </c>
      <c r="P216" t="s">
        <v>34</v>
      </c>
      <c r="Q216" t="s">
        <v>378</v>
      </c>
      <c r="S216" s="271">
        <v>44985</v>
      </c>
      <c r="T216" s="271" t="s">
        <v>114</v>
      </c>
    </row>
    <row r="217" spans="3:21">
      <c r="C217" t="s">
        <v>110</v>
      </c>
      <c r="D217" t="s">
        <v>110</v>
      </c>
      <c r="E217" t="s">
        <v>27</v>
      </c>
      <c r="F217" t="s">
        <v>415</v>
      </c>
      <c r="G217" t="s">
        <v>29</v>
      </c>
      <c r="H217" t="s">
        <v>413</v>
      </c>
      <c r="I217" t="s">
        <v>416</v>
      </c>
      <c r="J217" t="s">
        <v>32</v>
      </c>
      <c r="K217" t="s">
        <v>33</v>
      </c>
      <c r="L217" t="s">
        <v>34</v>
      </c>
      <c r="M217" t="s">
        <v>34</v>
      </c>
      <c r="N217" t="s">
        <v>34</v>
      </c>
      <c r="O217" t="s">
        <v>34</v>
      </c>
      <c r="P217" t="s">
        <v>34</v>
      </c>
      <c r="Q217" t="s">
        <v>378</v>
      </c>
      <c r="S217" s="271">
        <v>44985</v>
      </c>
      <c r="T217" s="271" t="s">
        <v>114</v>
      </c>
    </row>
    <row r="218" spans="3:21">
      <c r="C218" t="s">
        <v>110</v>
      </c>
      <c r="D218" t="s">
        <v>110</v>
      </c>
      <c r="E218" t="s">
        <v>27</v>
      </c>
      <c r="F218" t="s">
        <v>417</v>
      </c>
      <c r="G218" t="s">
        <v>29</v>
      </c>
      <c r="H218" t="s">
        <v>418</v>
      </c>
      <c r="I218" t="s">
        <v>419</v>
      </c>
      <c r="J218" t="s">
        <v>32</v>
      </c>
      <c r="K218" t="s">
        <v>33</v>
      </c>
      <c r="L218" t="s">
        <v>34</v>
      </c>
      <c r="M218" t="s">
        <v>34</v>
      </c>
      <c r="N218" t="s">
        <v>34</v>
      </c>
      <c r="O218" t="s">
        <v>34</v>
      </c>
      <c r="P218" t="s">
        <v>34</v>
      </c>
      <c r="Q218" t="s">
        <v>378</v>
      </c>
      <c r="S218" s="271">
        <v>44985</v>
      </c>
      <c r="T218" s="271" t="s">
        <v>114</v>
      </c>
    </row>
    <row r="219" spans="3:21">
      <c r="C219" t="s">
        <v>110</v>
      </c>
      <c r="D219" t="s">
        <v>110</v>
      </c>
      <c r="E219" t="s">
        <v>27</v>
      </c>
      <c r="F219" t="s">
        <v>421</v>
      </c>
      <c r="G219" t="s">
        <v>29</v>
      </c>
      <c r="H219" t="s">
        <v>418</v>
      </c>
      <c r="I219" t="s">
        <v>422</v>
      </c>
      <c r="J219" t="s">
        <v>32</v>
      </c>
      <c r="K219" t="s">
        <v>33</v>
      </c>
      <c r="L219" t="s">
        <v>34</v>
      </c>
      <c r="M219" t="s">
        <v>34</v>
      </c>
      <c r="N219" t="s">
        <v>34</v>
      </c>
      <c r="O219" t="s">
        <v>34</v>
      </c>
      <c r="P219" t="s">
        <v>34</v>
      </c>
      <c r="Q219" t="s">
        <v>378</v>
      </c>
      <c r="S219" s="271">
        <v>44985</v>
      </c>
      <c r="T219" s="271" t="s">
        <v>114</v>
      </c>
    </row>
    <row r="220" spans="3:21">
      <c r="C220" t="s">
        <v>110</v>
      </c>
      <c r="E220" t="s">
        <v>27</v>
      </c>
      <c r="F220" t="s">
        <v>423</v>
      </c>
      <c r="G220" t="s">
        <v>167</v>
      </c>
      <c r="H220" t="s">
        <v>249</v>
      </c>
      <c r="I220" t="s">
        <v>250</v>
      </c>
      <c r="J220" t="s">
        <v>32</v>
      </c>
      <c r="K220" t="s">
        <v>424</v>
      </c>
      <c r="S220" s="271">
        <v>45016</v>
      </c>
      <c r="T220" s="271" t="s">
        <v>35</v>
      </c>
    </row>
    <row r="221" spans="3:21">
      <c r="C221" t="s">
        <v>110</v>
      </c>
      <c r="E221" t="s">
        <v>27</v>
      </c>
      <c r="F221" t="s">
        <v>425</v>
      </c>
      <c r="G221" t="s">
        <v>167</v>
      </c>
      <c r="H221" t="s">
        <v>249</v>
      </c>
      <c r="I221" t="s">
        <v>334</v>
      </c>
      <c r="J221" t="s">
        <v>32</v>
      </c>
      <c r="K221" t="s">
        <v>424</v>
      </c>
      <c r="S221" s="271">
        <v>45016</v>
      </c>
      <c r="T221" s="271" t="s">
        <v>35</v>
      </c>
    </row>
    <row r="222" spans="3:21">
      <c r="C222" t="s">
        <v>110</v>
      </c>
      <c r="E222" t="s">
        <v>27</v>
      </c>
      <c r="F222" t="s">
        <v>426</v>
      </c>
      <c r="G222" t="s">
        <v>167</v>
      </c>
      <c r="H222" t="s">
        <v>30</v>
      </c>
      <c r="I222" t="s">
        <v>286</v>
      </c>
      <c r="J222" t="s">
        <v>32</v>
      </c>
      <c r="K222" t="s">
        <v>424</v>
      </c>
      <c r="S222" s="271">
        <v>45016</v>
      </c>
      <c r="T222" s="271" t="s">
        <v>35</v>
      </c>
    </row>
    <row r="223" spans="3:21">
      <c r="C223" t="s">
        <v>110</v>
      </c>
      <c r="E223" t="s">
        <v>27</v>
      </c>
      <c r="F223" t="s">
        <v>427</v>
      </c>
      <c r="G223" t="s">
        <v>167</v>
      </c>
      <c r="H223" t="s">
        <v>30</v>
      </c>
      <c r="I223" t="s">
        <v>288</v>
      </c>
      <c r="J223" t="s">
        <v>32</v>
      </c>
      <c r="K223" t="s">
        <v>424</v>
      </c>
      <c r="S223" s="271">
        <v>45016</v>
      </c>
      <c r="T223" s="271" t="s">
        <v>35</v>
      </c>
    </row>
    <row r="224" spans="3:21">
      <c r="C224" t="s">
        <v>110</v>
      </c>
      <c r="E224" t="s">
        <v>27</v>
      </c>
      <c r="F224" t="s">
        <v>428</v>
      </c>
      <c r="G224" t="s">
        <v>167</v>
      </c>
      <c r="H224" t="s">
        <v>30</v>
      </c>
      <c r="I224" t="s">
        <v>290</v>
      </c>
      <c r="J224" t="s">
        <v>32</v>
      </c>
      <c r="K224" t="s">
        <v>424</v>
      </c>
      <c r="S224" s="271">
        <v>45016</v>
      </c>
      <c r="T224" s="271" t="s">
        <v>35</v>
      </c>
    </row>
    <row r="225" spans="3:20">
      <c r="C225" t="s">
        <v>110</v>
      </c>
      <c r="E225" t="s">
        <v>27</v>
      </c>
      <c r="F225" t="s">
        <v>429</v>
      </c>
      <c r="G225" t="s">
        <v>167</v>
      </c>
      <c r="H225" t="s">
        <v>30</v>
      </c>
      <c r="I225" t="s">
        <v>292</v>
      </c>
      <c r="J225" t="s">
        <v>32</v>
      </c>
      <c r="K225" t="s">
        <v>424</v>
      </c>
      <c r="S225" s="271">
        <v>45016</v>
      </c>
      <c r="T225" s="271" t="s">
        <v>35</v>
      </c>
    </row>
    <row r="226" spans="3:20">
      <c r="C226" t="s">
        <v>110</v>
      </c>
      <c r="E226" t="s">
        <v>27</v>
      </c>
      <c r="F226" t="s">
        <v>430</v>
      </c>
      <c r="G226" t="s">
        <v>167</v>
      </c>
      <c r="H226" t="s">
        <v>30</v>
      </c>
      <c r="I226" t="s">
        <v>294</v>
      </c>
      <c r="J226" t="s">
        <v>32</v>
      </c>
      <c r="K226" t="s">
        <v>424</v>
      </c>
      <c r="S226" s="271">
        <v>45016</v>
      </c>
      <c r="T226" s="271" t="s">
        <v>35</v>
      </c>
    </row>
    <row r="227" spans="3:20">
      <c r="C227" t="s">
        <v>110</v>
      </c>
      <c r="E227" t="s">
        <v>27</v>
      </c>
      <c r="F227" t="s">
        <v>431</v>
      </c>
      <c r="G227" t="s">
        <v>167</v>
      </c>
      <c r="H227" t="s">
        <v>30</v>
      </c>
      <c r="I227" t="s">
        <v>298</v>
      </c>
      <c r="J227" t="s">
        <v>32</v>
      </c>
      <c r="K227" t="s">
        <v>424</v>
      </c>
      <c r="S227" s="271">
        <v>45016</v>
      </c>
      <c r="T227" s="271" t="s">
        <v>35</v>
      </c>
    </row>
    <row r="228" spans="3:20">
      <c r="C228" t="s">
        <v>110</v>
      </c>
      <c r="E228" t="s">
        <v>27</v>
      </c>
      <c r="F228" t="s">
        <v>432</v>
      </c>
      <c r="G228" t="s">
        <v>167</v>
      </c>
      <c r="H228" t="s">
        <v>30</v>
      </c>
      <c r="I228" t="s">
        <v>278</v>
      </c>
      <c r="J228" t="s">
        <v>32</v>
      </c>
      <c r="K228" t="s">
        <v>424</v>
      </c>
      <c r="S228" s="271">
        <v>45016</v>
      </c>
      <c r="T228" s="271" t="s">
        <v>35</v>
      </c>
    </row>
    <row r="229" spans="3:20">
      <c r="C229" t="s">
        <v>110</v>
      </c>
      <c r="E229" t="s">
        <v>1234</v>
      </c>
      <c r="F229" t="s">
        <v>434</v>
      </c>
      <c r="G229" t="s">
        <v>94</v>
      </c>
      <c r="H229" t="s">
        <v>94</v>
      </c>
      <c r="I229" t="s">
        <v>435</v>
      </c>
      <c r="J229" t="s">
        <v>40</v>
      </c>
      <c r="K229" t="s">
        <v>436</v>
      </c>
      <c r="S229" s="271">
        <v>45016</v>
      </c>
      <c r="T229" s="271" t="s">
        <v>35</v>
      </c>
    </row>
    <row r="230" spans="3:20">
      <c r="C230" t="s">
        <v>110</v>
      </c>
      <c r="E230" t="s">
        <v>1234</v>
      </c>
      <c r="F230" t="s">
        <v>437</v>
      </c>
      <c r="G230" t="s">
        <v>94</v>
      </c>
      <c r="H230" t="s">
        <v>94</v>
      </c>
      <c r="I230" t="s">
        <v>438</v>
      </c>
      <c r="J230" t="s">
        <v>40</v>
      </c>
      <c r="K230" t="s">
        <v>436</v>
      </c>
      <c r="S230" s="271">
        <v>45016</v>
      </c>
      <c r="T230" s="271" t="s">
        <v>35</v>
      </c>
    </row>
    <row r="231" spans="3:20">
      <c r="C231" t="s">
        <v>110</v>
      </c>
      <c r="E231" t="s">
        <v>1234</v>
      </c>
      <c r="F231" t="s">
        <v>439</v>
      </c>
      <c r="G231" t="s">
        <v>94</v>
      </c>
      <c r="H231" t="s">
        <v>94</v>
      </c>
      <c r="I231" t="s">
        <v>440</v>
      </c>
      <c r="J231" t="s">
        <v>40</v>
      </c>
      <c r="K231" t="s">
        <v>436</v>
      </c>
      <c r="S231" s="271">
        <v>45016</v>
      </c>
      <c r="T231" s="271" t="s">
        <v>35</v>
      </c>
    </row>
    <row r="232" spans="3:20">
      <c r="C232" t="s">
        <v>110</v>
      </c>
      <c r="E232" t="s">
        <v>1234</v>
      </c>
      <c r="F232" t="s">
        <v>441</v>
      </c>
      <c r="G232" t="s">
        <v>94</v>
      </c>
      <c r="H232" t="s">
        <v>94</v>
      </c>
      <c r="I232" t="s">
        <v>442</v>
      </c>
      <c r="J232" t="s">
        <v>40</v>
      </c>
      <c r="K232" t="s">
        <v>436</v>
      </c>
      <c r="S232" s="271">
        <v>45016</v>
      </c>
      <c r="T232" s="271" t="s">
        <v>35</v>
      </c>
    </row>
    <row r="233" spans="3:20">
      <c r="C233" t="s">
        <v>110</v>
      </c>
      <c r="E233" t="s">
        <v>1234</v>
      </c>
      <c r="F233" t="s">
        <v>443</v>
      </c>
      <c r="G233" t="s">
        <v>94</v>
      </c>
      <c r="H233" t="s">
        <v>94</v>
      </c>
      <c r="I233" t="s">
        <v>444</v>
      </c>
      <c r="J233" t="s">
        <v>40</v>
      </c>
      <c r="K233" t="s">
        <v>436</v>
      </c>
      <c r="S233" s="271">
        <v>45016</v>
      </c>
      <c r="T233" s="271" t="s">
        <v>35</v>
      </c>
    </row>
    <row r="234" spans="3:20">
      <c r="C234" t="s">
        <v>110</v>
      </c>
      <c r="E234" t="s">
        <v>1234</v>
      </c>
      <c r="F234" t="s">
        <v>445</v>
      </c>
      <c r="G234" t="s">
        <v>94</v>
      </c>
      <c r="H234" t="s">
        <v>94</v>
      </c>
      <c r="I234" t="s">
        <v>446</v>
      </c>
      <c r="J234" t="s">
        <v>40</v>
      </c>
      <c r="K234" t="s">
        <v>436</v>
      </c>
      <c r="S234" s="271">
        <v>45016</v>
      </c>
      <c r="T234" s="271" t="s">
        <v>35</v>
      </c>
    </row>
    <row r="235" spans="3:20">
      <c r="C235" t="s">
        <v>110</v>
      </c>
      <c r="E235" t="s">
        <v>1234</v>
      </c>
      <c r="F235" t="s">
        <v>447</v>
      </c>
      <c r="G235" t="s">
        <v>94</v>
      </c>
      <c r="H235" t="s">
        <v>94</v>
      </c>
      <c r="I235" t="s">
        <v>448</v>
      </c>
      <c r="J235" t="s">
        <v>40</v>
      </c>
      <c r="K235" t="s">
        <v>436</v>
      </c>
      <c r="S235" s="271">
        <v>45016</v>
      </c>
      <c r="T235" s="271" t="s">
        <v>35</v>
      </c>
    </row>
    <row r="236" spans="3:20">
      <c r="C236" t="s">
        <v>110</v>
      </c>
      <c r="E236" t="s">
        <v>1234</v>
      </c>
      <c r="F236" t="s">
        <v>449</v>
      </c>
      <c r="G236" t="s">
        <v>94</v>
      </c>
      <c r="H236" t="s">
        <v>94</v>
      </c>
      <c r="I236" t="s">
        <v>450</v>
      </c>
      <c r="J236" t="s">
        <v>40</v>
      </c>
      <c r="K236" t="s">
        <v>436</v>
      </c>
      <c r="S236" s="271">
        <v>45016</v>
      </c>
      <c r="T236" s="271" t="s">
        <v>35</v>
      </c>
    </row>
    <row r="237" spans="3:20">
      <c r="C237" t="s">
        <v>110</v>
      </c>
      <c r="E237" t="s">
        <v>1234</v>
      </c>
      <c r="F237" t="s">
        <v>451</v>
      </c>
      <c r="G237" t="s">
        <v>94</v>
      </c>
      <c r="H237" t="s">
        <v>94</v>
      </c>
      <c r="I237" t="s">
        <v>452</v>
      </c>
      <c r="J237" t="s">
        <v>40</v>
      </c>
      <c r="K237" t="s">
        <v>436</v>
      </c>
      <c r="S237" s="271">
        <v>45016</v>
      </c>
      <c r="T237" s="271" t="s">
        <v>35</v>
      </c>
    </row>
    <row r="238" spans="3:20">
      <c r="C238" t="s">
        <v>110</v>
      </c>
      <c r="E238" t="s">
        <v>1234</v>
      </c>
      <c r="F238" t="s">
        <v>453</v>
      </c>
      <c r="G238" t="s">
        <v>94</v>
      </c>
      <c r="H238" t="s">
        <v>94</v>
      </c>
      <c r="I238" t="s">
        <v>454</v>
      </c>
      <c r="J238" t="s">
        <v>40</v>
      </c>
      <c r="K238" t="s">
        <v>436</v>
      </c>
      <c r="S238" s="271">
        <v>45016</v>
      </c>
      <c r="T238" s="271" t="s">
        <v>35</v>
      </c>
    </row>
    <row r="239" spans="3:20">
      <c r="C239" t="s">
        <v>110</v>
      </c>
      <c r="E239" t="s">
        <v>1234</v>
      </c>
      <c r="F239" t="s">
        <v>455</v>
      </c>
      <c r="G239" t="s">
        <v>94</v>
      </c>
      <c r="H239" t="s">
        <v>94</v>
      </c>
      <c r="I239" t="s">
        <v>456</v>
      </c>
      <c r="J239" t="s">
        <v>40</v>
      </c>
      <c r="K239" t="s">
        <v>436</v>
      </c>
      <c r="S239" s="271">
        <v>45016</v>
      </c>
      <c r="T239" s="271" t="s">
        <v>35</v>
      </c>
    </row>
    <row r="240" spans="3:20">
      <c r="C240" t="s">
        <v>110</v>
      </c>
      <c r="E240" t="s">
        <v>1234</v>
      </c>
      <c r="F240" t="s">
        <v>477</v>
      </c>
      <c r="G240" t="s">
        <v>94</v>
      </c>
      <c r="H240" t="s">
        <v>94</v>
      </c>
      <c r="I240" t="s">
        <v>478</v>
      </c>
      <c r="J240" t="s">
        <v>32</v>
      </c>
      <c r="K240" t="s">
        <v>436</v>
      </c>
      <c r="S240" s="271">
        <v>45016</v>
      </c>
      <c r="T240" s="271" t="s">
        <v>35</v>
      </c>
    </row>
    <row r="241" spans="3:20">
      <c r="C241" t="s">
        <v>110</v>
      </c>
      <c r="E241" t="s">
        <v>1234</v>
      </c>
      <c r="F241" t="s">
        <v>479</v>
      </c>
      <c r="G241" t="s">
        <v>94</v>
      </c>
      <c r="H241" t="s">
        <v>94</v>
      </c>
      <c r="I241" t="s">
        <v>480</v>
      </c>
      <c r="J241" t="s">
        <v>32</v>
      </c>
      <c r="K241" t="s">
        <v>436</v>
      </c>
      <c r="S241" s="271">
        <v>45016</v>
      </c>
      <c r="T241" s="271" t="s">
        <v>35</v>
      </c>
    </row>
    <row r="242" spans="3:20">
      <c r="C242" t="s">
        <v>110</v>
      </c>
      <c r="E242" t="s">
        <v>1234</v>
      </c>
      <c r="F242" t="s">
        <v>481</v>
      </c>
      <c r="G242" t="s">
        <v>94</v>
      </c>
      <c r="H242" t="s">
        <v>94</v>
      </c>
      <c r="I242" t="s">
        <v>482</v>
      </c>
      <c r="J242" t="s">
        <v>32</v>
      </c>
      <c r="K242" t="s">
        <v>436</v>
      </c>
      <c r="S242" s="271">
        <v>45016</v>
      </c>
      <c r="T242" s="271" t="s">
        <v>35</v>
      </c>
    </row>
    <row r="243" spans="3:20">
      <c r="C243" t="s">
        <v>110</v>
      </c>
      <c r="E243" t="s">
        <v>1234</v>
      </c>
      <c r="F243" t="s">
        <v>483</v>
      </c>
      <c r="G243" t="s">
        <v>94</v>
      </c>
      <c r="H243" t="s">
        <v>94</v>
      </c>
      <c r="I243" t="s">
        <v>484</v>
      </c>
      <c r="J243" t="s">
        <v>32</v>
      </c>
      <c r="K243" t="s">
        <v>436</v>
      </c>
      <c r="S243" s="271">
        <v>45016</v>
      </c>
      <c r="T243" s="271" t="s">
        <v>35</v>
      </c>
    </row>
    <row r="244" spans="3:20">
      <c r="C244" t="s">
        <v>110</v>
      </c>
      <c r="E244" t="s">
        <v>1234</v>
      </c>
      <c r="F244" t="s">
        <v>485</v>
      </c>
      <c r="G244" t="s">
        <v>94</v>
      </c>
      <c r="H244" t="s">
        <v>94</v>
      </c>
      <c r="I244" t="s">
        <v>486</v>
      </c>
      <c r="J244" t="s">
        <v>32</v>
      </c>
      <c r="K244" t="s">
        <v>436</v>
      </c>
      <c r="S244" s="271">
        <v>45016</v>
      </c>
      <c r="T244" s="271" t="s">
        <v>35</v>
      </c>
    </row>
    <row r="245" spans="3:20">
      <c r="C245" t="s">
        <v>110</v>
      </c>
      <c r="E245" t="s">
        <v>1234</v>
      </c>
      <c r="F245" t="s">
        <v>487</v>
      </c>
      <c r="G245" t="s">
        <v>94</v>
      </c>
      <c r="H245" t="s">
        <v>94</v>
      </c>
      <c r="I245" t="s">
        <v>225</v>
      </c>
      <c r="J245" t="s">
        <v>32</v>
      </c>
      <c r="K245" t="s">
        <v>436</v>
      </c>
      <c r="S245" s="271">
        <v>45016</v>
      </c>
      <c r="T245" s="271" t="s">
        <v>35</v>
      </c>
    </row>
    <row r="246" spans="3:20">
      <c r="C246" t="s">
        <v>110</v>
      </c>
      <c r="E246" t="s">
        <v>1234</v>
      </c>
      <c r="F246" t="s">
        <v>488</v>
      </c>
      <c r="G246" t="s">
        <v>94</v>
      </c>
      <c r="H246" t="s">
        <v>94</v>
      </c>
      <c r="I246" t="s">
        <v>95</v>
      </c>
      <c r="J246" t="s">
        <v>32</v>
      </c>
      <c r="K246" t="s">
        <v>436</v>
      </c>
      <c r="S246" s="271">
        <v>45016</v>
      </c>
      <c r="T246" s="271" t="s">
        <v>35</v>
      </c>
    </row>
    <row r="247" spans="3:20">
      <c r="C247" t="s">
        <v>110</v>
      </c>
      <c r="E247" t="s">
        <v>1234</v>
      </c>
      <c r="F247" t="s">
        <v>489</v>
      </c>
      <c r="G247" t="s">
        <v>94</v>
      </c>
      <c r="H247" t="s">
        <v>94</v>
      </c>
      <c r="I247" t="s">
        <v>490</v>
      </c>
      <c r="J247" t="s">
        <v>32</v>
      </c>
      <c r="K247" t="s">
        <v>436</v>
      </c>
      <c r="S247" s="271">
        <v>45016</v>
      </c>
      <c r="T247" s="271" t="s">
        <v>35</v>
      </c>
    </row>
    <row r="248" spans="3:20">
      <c r="C248" t="s">
        <v>110</v>
      </c>
      <c r="E248" t="s">
        <v>1234</v>
      </c>
      <c r="F248" t="s">
        <v>491</v>
      </c>
      <c r="G248" t="s">
        <v>94</v>
      </c>
      <c r="H248" t="s">
        <v>94</v>
      </c>
      <c r="I248" t="s">
        <v>492</v>
      </c>
      <c r="J248" t="s">
        <v>32</v>
      </c>
      <c r="K248" t="s">
        <v>436</v>
      </c>
      <c r="S248" s="271">
        <v>45016</v>
      </c>
      <c r="T248" s="271" t="s">
        <v>35</v>
      </c>
    </row>
    <row r="249" spans="3:20">
      <c r="C249" t="s">
        <v>110</v>
      </c>
      <c r="E249" t="s">
        <v>1234</v>
      </c>
      <c r="F249" t="s">
        <v>493</v>
      </c>
      <c r="G249" t="s">
        <v>94</v>
      </c>
      <c r="H249" t="s">
        <v>94</v>
      </c>
      <c r="I249" t="s">
        <v>494</v>
      </c>
      <c r="J249" t="s">
        <v>32</v>
      </c>
      <c r="K249" t="s">
        <v>436</v>
      </c>
      <c r="S249" s="271">
        <v>45016</v>
      </c>
      <c r="T249" s="271" t="s">
        <v>35</v>
      </c>
    </row>
    <row r="250" spans="3:20">
      <c r="C250" t="s">
        <v>110</v>
      </c>
      <c r="E250" t="s">
        <v>1234</v>
      </c>
      <c r="F250" t="s">
        <v>495</v>
      </c>
      <c r="G250" t="s">
        <v>94</v>
      </c>
      <c r="H250" t="s">
        <v>94</v>
      </c>
      <c r="I250" t="s">
        <v>496</v>
      </c>
      <c r="J250" t="s">
        <v>32</v>
      </c>
      <c r="K250" t="s">
        <v>436</v>
      </c>
      <c r="S250" s="271">
        <v>45016</v>
      </c>
      <c r="T250" s="271" t="s">
        <v>35</v>
      </c>
    </row>
    <row r="251" spans="3:20">
      <c r="C251" t="s">
        <v>110</v>
      </c>
      <c r="E251" t="s">
        <v>1234</v>
      </c>
      <c r="F251" t="s">
        <v>497</v>
      </c>
      <c r="G251" t="s">
        <v>94</v>
      </c>
      <c r="H251" t="s">
        <v>94</v>
      </c>
      <c r="I251" t="s">
        <v>498</v>
      </c>
      <c r="J251" t="s">
        <v>32</v>
      </c>
      <c r="K251" t="s">
        <v>436</v>
      </c>
      <c r="S251" s="271">
        <v>45016</v>
      </c>
      <c r="T251" s="271" t="s">
        <v>35</v>
      </c>
    </row>
    <row r="252" spans="3:20">
      <c r="C252" t="s">
        <v>110</v>
      </c>
      <c r="E252" t="s">
        <v>1234</v>
      </c>
      <c r="F252" t="s">
        <v>499</v>
      </c>
      <c r="G252" t="s">
        <v>94</v>
      </c>
      <c r="H252" t="s">
        <v>94</v>
      </c>
      <c r="I252" t="s">
        <v>227</v>
      </c>
      <c r="J252" t="s">
        <v>32</v>
      </c>
      <c r="K252" t="s">
        <v>436</v>
      </c>
      <c r="S252" s="271">
        <v>45016</v>
      </c>
      <c r="T252" s="271" t="s">
        <v>35</v>
      </c>
    </row>
    <row r="253" spans="3:20">
      <c r="C253" t="s">
        <v>110</v>
      </c>
      <c r="E253" t="s">
        <v>1234</v>
      </c>
      <c r="F253" t="s">
        <v>500</v>
      </c>
      <c r="G253" t="s">
        <v>94</v>
      </c>
      <c r="H253" t="s">
        <v>501</v>
      </c>
      <c r="I253" t="s">
        <v>502</v>
      </c>
      <c r="J253" t="s">
        <v>32</v>
      </c>
      <c r="K253" t="s">
        <v>436</v>
      </c>
      <c r="S253" s="271">
        <v>45016</v>
      </c>
      <c r="T253" s="271" t="s">
        <v>35</v>
      </c>
    </row>
    <row r="254" spans="3:20">
      <c r="C254" t="s">
        <v>110</v>
      </c>
      <c r="E254" t="s">
        <v>1234</v>
      </c>
      <c r="F254" t="s">
        <v>506</v>
      </c>
      <c r="G254" t="s">
        <v>94</v>
      </c>
      <c r="H254" t="s">
        <v>501</v>
      </c>
      <c r="I254" t="s">
        <v>502</v>
      </c>
      <c r="J254" t="s">
        <v>32</v>
      </c>
      <c r="K254" t="s">
        <v>436</v>
      </c>
      <c r="S254" s="271">
        <v>45016</v>
      </c>
      <c r="T254" s="271" t="s">
        <v>35</v>
      </c>
    </row>
    <row r="255" spans="3:20">
      <c r="C255" t="s">
        <v>110</v>
      </c>
      <c r="E255" t="s">
        <v>1234</v>
      </c>
      <c r="F255" t="s">
        <v>507</v>
      </c>
      <c r="G255" t="s">
        <v>94</v>
      </c>
      <c r="H255" t="s">
        <v>501</v>
      </c>
      <c r="I255" t="s">
        <v>508</v>
      </c>
      <c r="J255" t="s">
        <v>32</v>
      </c>
      <c r="K255" t="s">
        <v>436</v>
      </c>
      <c r="S255" s="271">
        <v>45016</v>
      </c>
      <c r="T255" s="271" t="s">
        <v>35</v>
      </c>
    </row>
    <row r="256" spans="3:20">
      <c r="C256" t="s">
        <v>110</v>
      </c>
      <c r="E256" t="s">
        <v>1234</v>
      </c>
      <c r="F256" t="s">
        <v>509</v>
      </c>
      <c r="G256" t="s">
        <v>94</v>
      </c>
      <c r="H256" t="s">
        <v>501</v>
      </c>
      <c r="I256" t="s">
        <v>510</v>
      </c>
      <c r="J256" t="s">
        <v>32</v>
      </c>
      <c r="K256" t="s">
        <v>436</v>
      </c>
      <c r="S256" s="271">
        <v>45016</v>
      </c>
      <c r="T256" s="271" t="s">
        <v>35</v>
      </c>
    </row>
    <row r="257" spans="3:20">
      <c r="C257" t="s">
        <v>110</v>
      </c>
      <c r="E257" t="s">
        <v>1234</v>
      </c>
      <c r="F257" t="s">
        <v>511</v>
      </c>
      <c r="G257" t="s">
        <v>94</v>
      </c>
      <c r="H257" t="s">
        <v>501</v>
      </c>
      <c r="I257" t="s">
        <v>512</v>
      </c>
      <c r="J257" t="s">
        <v>32</v>
      </c>
      <c r="K257" t="s">
        <v>436</v>
      </c>
      <c r="S257" s="271">
        <v>45016</v>
      </c>
      <c r="T257" s="271" t="s">
        <v>35</v>
      </c>
    </row>
    <row r="258" spans="3:20">
      <c r="C258" t="s">
        <v>110</v>
      </c>
      <c r="E258" t="s">
        <v>1234</v>
      </c>
      <c r="F258" t="s">
        <v>513</v>
      </c>
      <c r="G258" t="s">
        <v>94</v>
      </c>
      <c r="H258" t="s">
        <v>501</v>
      </c>
      <c r="I258" t="s">
        <v>514</v>
      </c>
      <c r="J258" t="s">
        <v>32</v>
      </c>
      <c r="K258" t="s">
        <v>436</v>
      </c>
      <c r="S258" s="271">
        <v>45016</v>
      </c>
      <c r="T258" s="271" t="s">
        <v>35</v>
      </c>
    </row>
    <row r="259" spans="3:20">
      <c r="C259" t="s">
        <v>110</v>
      </c>
      <c r="E259" t="s">
        <v>1234</v>
      </c>
      <c r="F259" t="s">
        <v>516</v>
      </c>
      <c r="G259" t="s">
        <v>94</v>
      </c>
      <c r="H259" t="s">
        <v>501</v>
      </c>
      <c r="I259" t="s">
        <v>517</v>
      </c>
      <c r="J259" t="s">
        <v>32</v>
      </c>
      <c r="K259" t="s">
        <v>436</v>
      </c>
      <c r="S259" s="271">
        <v>45016</v>
      </c>
      <c r="T259" s="271" t="s">
        <v>35</v>
      </c>
    </row>
    <row r="260" spans="3:20">
      <c r="C260" t="s">
        <v>110</v>
      </c>
      <c r="E260" t="s">
        <v>1234</v>
      </c>
      <c r="F260" t="s">
        <v>518</v>
      </c>
      <c r="G260" t="s">
        <v>94</v>
      </c>
      <c r="H260" t="s">
        <v>501</v>
      </c>
      <c r="I260" t="s">
        <v>519</v>
      </c>
      <c r="J260" t="s">
        <v>32</v>
      </c>
      <c r="K260" t="s">
        <v>436</v>
      </c>
      <c r="S260" s="271">
        <v>45016</v>
      </c>
      <c r="T260" s="271" t="s">
        <v>35</v>
      </c>
    </row>
    <row r="261" spans="3:20">
      <c r="C261" t="s">
        <v>110</v>
      </c>
      <c r="E261" t="s">
        <v>111</v>
      </c>
      <c r="F261" t="s">
        <v>520</v>
      </c>
      <c r="G261" t="s">
        <v>94</v>
      </c>
      <c r="H261" t="s">
        <v>94</v>
      </c>
      <c r="I261" t="s">
        <v>179</v>
      </c>
      <c r="J261" t="s">
        <v>40</v>
      </c>
      <c r="K261" t="s">
        <v>436</v>
      </c>
      <c r="S261" s="271">
        <v>45016</v>
      </c>
      <c r="T261" s="271" t="s">
        <v>35</v>
      </c>
    </row>
    <row r="262" spans="3:20">
      <c r="C262" t="s">
        <v>110</v>
      </c>
      <c r="E262" t="s">
        <v>111</v>
      </c>
      <c r="F262" t="s">
        <v>521</v>
      </c>
      <c r="G262" t="s">
        <v>94</v>
      </c>
      <c r="H262" t="s">
        <v>94</v>
      </c>
      <c r="I262" t="s">
        <v>522</v>
      </c>
      <c r="J262" t="s">
        <v>40</v>
      </c>
      <c r="K262" t="s">
        <v>436</v>
      </c>
      <c r="S262" s="271">
        <v>45016</v>
      </c>
      <c r="T262" s="271" t="s">
        <v>35</v>
      </c>
    </row>
    <row r="263" spans="3:20">
      <c r="C263" t="s">
        <v>110</v>
      </c>
      <c r="E263" t="s">
        <v>111</v>
      </c>
      <c r="F263" t="s">
        <v>523</v>
      </c>
      <c r="G263" t="s">
        <v>94</v>
      </c>
      <c r="H263" t="s">
        <v>94</v>
      </c>
      <c r="I263" t="s">
        <v>181</v>
      </c>
      <c r="J263" t="s">
        <v>40</v>
      </c>
      <c r="K263" t="s">
        <v>436</v>
      </c>
      <c r="S263" s="271">
        <v>45016</v>
      </c>
      <c r="T263" s="271" t="s">
        <v>35</v>
      </c>
    </row>
    <row r="264" spans="3:20">
      <c r="C264" t="s">
        <v>110</v>
      </c>
      <c r="E264" t="s">
        <v>111</v>
      </c>
      <c r="F264" t="s">
        <v>524</v>
      </c>
      <c r="G264" t="s">
        <v>94</v>
      </c>
      <c r="H264" t="s">
        <v>94</v>
      </c>
      <c r="I264" t="s">
        <v>363</v>
      </c>
      <c r="J264" t="s">
        <v>40</v>
      </c>
      <c r="K264" t="s">
        <v>436</v>
      </c>
      <c r="S264" s="271">
        <v>45016</v>
      </c>
      <c r="T264" s="271" t="s">
        <v>35</v>
      </c>
    </row>
    <row r="265" spans="3:20">
      <c r="C265" t="s">
        <v>110</v>
      </c>
      <c r="E265" t="s">
        <v>111</v>
      </c>
      <c r="F265" t="s">
        <v>525</v>
      </c>
      <c r="G265" t="s">
        <v>94</v>
      </c>
      <c r="H265" t="s">
        <v>94</v>
      </c>
      <c r="I265" t="s">
        <v>184</v>
      </c>
      <c r="J265" t="s">
        <v>40</v>
      </c>
      <c r="K265" t="s">
        <v>436</v>
      </c>
      <c r="S265" s="271">
        <v>45016</v>
      </c>
      <c r="T265" s="271" t="s">
        <v>35</v>
      </c>
    </row>
    <row r="266" spans="3:20">
      <c r="C266" t="s">
        <v>110</v>
      </c>
      <c r="E266" t="s">
        <v>111</v>
      </c>
      <c r="F266" t="s">
        <v>526</v>
      </c>
      <c r="G266" t="s">
        <v>94</v>
      </c>
      <c r="H266" t="s">
        <v>94</v>
      </c>
      <c r="I266" t="s">
        <v>186</v>
      </c>
      <c r="J266" t="s">
        <v>40</v>
      </c>
      <c r="K266" t="s">
        <v>436</v>
      </c>
      <c r="S266" s="271">
        <v>45016</v>
      </c>
      <c r="T266" s="271" t="s">
        <v>35</v>
      </c>
    </row>
    <row r="267" spans="3:20">
      <c r="C267" t="s">
        <v>110</v>
      </c>
      <c r="E267" t="s">
        <v>111</v>
      </c>
      <c r="F267" t="s">
        <v>527</v>
      </c>
      <c r="G267" t="s">
        <v>94</v>
      </c>
      <c r="H267" t="s">
        <v>94</v>
      </c>
      <c r="I267" t="s">
        <v>188</v>
      </c>
      <c r="J267" t="s">
        <v>40</v>
      </c>
      <c r="K267" t="s">
        <v>436</v>
      </c>
      <c r="S267" s="271">
        <v>45016</v>
      </c>
      <c r="T267" s="271" t="s">
        <v>35</v>
      </c>
    </row>
    <row r="268" spans="3:20">
      <c r="C268" t="s">
        <v>110</v>
      </c>
      <c r="E268" t="s">
        <v>111</v>
      </c>
      <c r="F268" t="s">
        <v>528</v>
      </c>
      <c r="G268" t="s">
        <v>94</v>
      </c>
      <c r="H268" t="s">
        <v>94</v>
      </c>
      <c r="I268" t="s">
        <v>529</v>
      </c>
      <c r="J268" t="s">
        <v>40</v>
      </c>
      <c r="K268" t="s">
        <v>436</v>
      </c>
      <c r="S268" s="271">
        <v>45016</v>
      </c>
      <c r="T268" s="271" t="s">
        <v>35</v>
      </c>
    </row>
    <row r="269" spans="3:20">
      <c r="C269" t="s">
        <v>110</v>
      </c>
      <c r="E269" t="s">
        <v>111</v>
      </c>
      <c r="F269" t="s">
        <v>530</v>
      </c>
      <c r="G269" t="s">
        <v>94</v>
      </c>
      <c r="H269" t="s">
        <v>94</v>
      </c>
      <c r="I269" t="s">
        <v>531</v>
      </c>
      <c r="J269" t="s">
        <v>32</v>
      </c>
      <c r="K269" t="s">
        <v>436</v>
      </c>
      <c r="S269" s="271">
        <v>45016</v>
      </c>
      <c r="T269" s="271" t="s">
        <v>35</v>
      </c>
    </row>
    <row r="270" spans="3:20">
      <c r="C270" t="s">
        <v>110</v>
      </c>
      <c r="E270" t="s">
        <v>111</v>
      </c>
      <c r="F270" t="s">
        <v>533</v>
      </c>
      <c r="G270" t="s">
        <v>94</v>
      </c>
      <c r="H270" t="s">
        <v>94</v>
      </c>
      <c r="I270" t="s">
        <v>534</v>
      </c>
      <c r="J270" t="s">
        <v>32</v>
      </c>
      <c r="K270" t="s">
        <v>436</v>
      </c>
      <c r="S270" s="271">
        <v>45016</v>
      </c>
      <c r="T270" s="271" t="s">
        <v>35</v>
      </c>
    </row>
    <row r="271" spans="3:20">
      <c r="C271" t="s">
        <v>110</v>
      </c>
      <c r="E271" t="s">
        <v>111</v>
      </c>
      <c r="F271" t="s">
        <v>535</v>
      </c>
      <c r="G271" t="s">
        <v>94</v>
      </c>
      <c r="H271" t="s">
        <v>94</v>
      </c>
      <c r="I271" t="s">
        <v>536</v>
      </c>
      <c r="J271" t="s">
        <v>32</v>
      </c>
      <c r="K271" t="s">
        <v>436</v>
      </c>
      <c r="S271" s="271">
        <v>45016</v>
      </c>
      <c r="T271" s="271" t="s">
        <v>35</v>
      </c>
    </row>
    <row r="272" spans="3:20">
      <c r="C272" t="s">
        <v>110</v>
      </c>
      <c r="E272" t="s">
        <v>111</v>
      </c>
      <c r="F272" t="s">
        <v>537</v>
      </c>
      <c r="G272" t="s">
        <v>94</v>
      </c>
      <c r="H272" t="s">
        <v>94</v>
      </c>
      <c r="I272" t="s">
        <v>536</v>
      </c>
      <c r="J272" t="s">
        <v>32</v>
      </c>
      <c r="K272" t="s">
        <v>436</v>
      </c>
      <c r="S272" s="271">
        <v>45016</v>
      </c>
      <c r="T272" s="271" t="s">
        <v>35</v>
      </c>
    </row>
    <row r="273" spans="3:20">
      <c r="C273" t="s">
        <v>110</v>
      </c>
      <c r="E273" t="s">
        <v>111</v>
      </c>
      <c r="F273" t="s">
        <v>538</v>
      </c>
      <c r="G273" t="s">
        <v>94</v>
      </c>
      <c r="H273" t="s">
        <v>94</v>
      </c>
      <c r="I273" t="s">
        <v>539</v>
      </c>
      <c r="J273" t="s">
        <v>32</v>
      </c>
      <c r="K273" t="s">
        <v>436</v>
      </c>
      <c r="S273" s="271">
        <v>45016</v>
      </c>
      <c r="T273" s="271" t="s">
        <v>35</v>
      </c>
    </row>
    <row r="274" spans="3:20">
      <c r="C274" t="s">
        <v>110</v>
      </c>
      <c r="E274" t="s">
        <v>111</v>
      </c>
      <c r="F274" t="s">
        <v>540</v>
      </c>
      <c r="G274" t="s">
        <v>94</v>
      </c>
      <c r="H274" t="s">
        <v>94</v>
      </c>
      <c r="I274" t="s">
        <v>192</v>
      </c>
      <c r="J274" t="s">
        <v>32</v>
      </c>
      <c r="K274" t="s">
        <v>436</v>
      </c>
      <c r="S274" s="271">
        <v>45016</v>
      </c>
      <c r="T274" s="271" t="s">
        <v>35</v>
      </c>
    </row>
    <row r="275" spans="3:20">
      <c r="C275" t="s">
        <v>110</v>
      </c>
      <c r="E275" t="s">
        <v>111</v>
      </c>
      <c r="F275" t="s">
        <v>541</v>
      </c>
      <c r="G275" t="s">
        <v>94</v>
      </c>
      <c r="H275" t="s">
        <v>94</v>
      </c>
      <c r="I275" t="s">
        <v>542</v>
      </c>
      <c r="J275" t="s">
        <v>32</v>
      </c>
      <c r="K275" t="s">
        <v>436</v>
      </c>
      <c r="S275" s="271">
        <v>45016</v>
      </c>
      <c r="T275" s="271" t="s">
        <v>35</v>
      </c>
    </row>
    <row r="276" spans="3:20">
      <c r="C276" t="s">
        <v>110</v>
      </c>
      <c r="E276" t="s">
        <v>111</v>
      </c>
      <c r="F276" t="s">
        <v>543</v>
      </c>
      <c r="G276" t="s">
        <v>94</v>
      </c>
      <c r="H276" t="s">
        <v>94</v>
      </c>
      <c r="I276" t="s">
        <v>194</v>
      </c>
      <c r="J276" t="s">
        <v>32</v>
      </c>
      <c r="K276" t="s">
        <v>436</v>
      </c>
      <c r="S276" s="271">
        <v>45016</v>
      </c>
      <c r="T276" s="271" t="s">
        <v>35</v>
      </c>
    </row>
    <row r="277" spans="3:20">
      <c r="C277" t="s">
        <v>110</v>
      </c>
      <c r="E277" t="s">
        <v>111</v>
      </c>
      <c r="F277" t="s">
        <v>544</v>
      </c>
      <c r="G277" t="s">
        <v>94</v>
      </c>
      <c r="H277" t="s">
        <v>94</v>
      </c>
      <c r="I277" t="s">
        <v>99</v>
      </c>
      <c r="J277" t="s">
        <v>32</v>
      </c>
      <c r="K277" t="s">
        <v>436</v>
      </c>
      <c r="S277" s="271">
        <v>45016</v>
      </c>
      <c r="T277" s="271" t="s">
        <v>35</v>
      </c>
    </row>
    <row r="278" spans="3:20">
      <c r="C278" t="s">
        <v>110</v>
      </c>
      <c r="E278" t="s">
        <v>111</v>
      </c>
      <c r="F278" t="s">
        <v>545</v>
      </c>
      <c r="G278" t="s">
        <v>94</v>
      </c>
      <c r="H278" t="s">
        <v>94</v>
      </c>
      <c r="I278" t="s">
        <v>197</v>
      </c>
      <c r="J278" t="s">
        <v>32</v>
      </c>
      <c r="K278" t="s">
        <v>436</v>
      </c>
      <c r="S278" s="271">
        <v>45016</v>
      </c>
      <c r="T278" s="271" t="s">
        <v>35</v>
      </c>
    </row>
    <row r="279" spans="3:20">
      <c r="C279" t="s">
        <v>110</v>
      </c>
      <c r="E279" t="s">
        <v>111</v>
      </c>
      <c r="F279" t="s">
        <v>546</v>
      </c>
      <c r="G279" t="s">
        <v>94</v>
      </c>
      <c r="H279" t="s">
        <v>94</v>
      </c>
      <c r="I279" t="s">
        <v>199</v>
      </c>
      <c r="J279" t="s">
        <v>32</v>
      </c>
      <c r="K279" t="s">
        <v>436</v>
      </c>
      <c r="S279" s="271">
        <v>45016</v>
      </c>
      <c r="T279" s="271" t="s">
        <v>35</v>
      </c>
    </row>
    <row r="280" spans="3:20">
      <c r="C280" t="s">
        <v>110</v>
      </c>
      <c r="E280" t="s">
        <v>111</v>
      </c>
      <c r="F280" t="s">
        <v>547</v>
      </c>
      <c r="G280" t="s">
        <v>94</v>
      </c>
      <c r="H280" t="s">
        <v>94</v>
      </c>
      <c r="I280" t="s">
        <v>201</v>
      </c>
      <c r="J280" t="s">
        <v>32</v>
      </c>
      <c r="K280" t="s">
        <v>436</v>
      </c>
      <c r="S280" s="271">
        <v>45016</v>
      </c>
      <c r="T280" s="271" t="s">
        <v>35</v>
      </c>
    </row>
    <row r="281" spans="3:20">
      <c r="C281" t="s">
        <v>110</v>
      </c>
      <c r="E281" t="s">
        <v>111</v>
      </c>
      <c r="F281" t="s">
        <v>548</v>
      </c>
      <c r="G281" t="s">
        <v>94</v>
      </c>
      <c r="H281" t="s">
        <v>94</v>
      </c>
      <c r="I281" t="s">
        <v>203</v>
      </c>
      <c r="J281" t="s">
        <v>32</v>
      </c>
      <c r="K281" t="s">
        <v>436</v>
      </c>
      <c r="S281" s="271">
        <v>45016</v>
      </c>
      <c r="T281" s="271" t="s">
        <v>35</v>
      </c>
    </row>
    <row r="282" spans="3:20">
      <c r="C282" t="s">
        <v>110</v>
      </c>
      <c r="E282" t="s">
        <v>111</v>
      </c>
      <c r="F282" t="s">
        <v>549</v>
      </c>
      <c r="G282" t="s">
        <v>94</v>
      </c>
      <c r="H282" t="s">
        <v>94</v>
      </c>
      <c r="I282" t="s">
        <v>205</v>
      </c>
      <c r="J282" t="s">
        <v>32</v>
      </c>
      <c r="K282" t="s">
        <v>436</v>
      </c>
      <c r="S282" s="271">
        <v>45016</v>
      </c>
      <c r="T282" s="271" t="s">
        <v>35</v>
      </c>
    </row>
    <row r="283" spans="3:20">
      <c r="C283" t="s">
        <v>110</v>
      </c>
      <c r="E283" t="s">
        <v>111</v>
      </c>
      <c r="F283" t="s">
        <v>550</v>
      </c>
      <c r="G283" t="s">
        <v>94</v>
      </c>
      <c r="H283" t="s">
        <v>501</v>
      </c>
      <c r="I283" t="s">
        <v>551</v>
      </c>
      <c r="J283" t="s">
        <v>32</v>
      </c>
      <c r="K283" t="s">
        <v>436</v>
      </c>
      <c r="S283" s="271">
        <v>45016</v>
      </c>
      <c r="T283" s="271" t="s">
        <v>35</v>
      </c>
    </row>
    <row r="284" spans="3:20">
      <c r="C284" t="s">
        <v>110</v>
      </c>
      <c r="E284" t="s">
        <v>111</v>
      </c>
      <c r="F284" t="s">
        <v>552</v>
      </c>
      <c r="G284" t="s">
        <v>94</v>
      </c>
      <c r="H284" t="s">
        <v>501</v>
      </c>
      <c r="I284" t="s">
        <v>502</v>
      </c>
      <c r="J284" t="s">
        <v>32</v>
      </c>
      <c r="K284" t="s">
        <v>436</v>
      </c>
      <c r="S284" s="271">
        <v>45016</v>
      </c>
      <c r="T284" s="271" t="s">
        <v>35</v>
      </c>
    </row>
    <row r="285" spans="3:20">
      <c r="C285" t="s">
        <v>110</v>
      </c>
      <c r="E285" t="s">
        <v>111</v>
      </c>
      <c r="F285" t="s">
        <v>553</v>
      </c>
      <c r="G285" t="s">
        <v>94</v>
      </c>
      <c r="H285" t="s">
        <v>501</v>
      </c>
      <c r="I285" t="s">
        <v>554</v>
      </c>
      <c r="J285" t="s">
        <v>32</v>
      </c>
      <c r="K285" t="s">
        <v>436</v>
      </c>
      <c r="S285" s="271">
        <v>45016</v>
      </c>
      <c r="T285" s="271" t="s">
        <v>35</v>
      </c>
    </row>
    <row r="286" spans="3:20">
      <c r="C286" t="s">
        <v>110</v>
      </c>
      <c r="E286" t="s">
        <v>111</v>
      </c>
      <c r="F286" t="s">
        <v>555</v>
      </c>
      <c r="G286" t="s">
        <v>94</v>
      </c>
      <c r="H286" t="s">
        <v>501</v>
      </c>
      <c r="I286" t="s">
        <v>508</v>
      </c>
      <c r="J286" t="s">
        <v>32</v>
      </c>
      <c r="K286" t="s">
        <v>436</v>
      </c>
      <c r="S286" s="271">
        <v>45016</v>
      </c>
      <c r="T286" s="271" t="s">
        <v>35</v>
      </c>
    </row>
    <row r="287" spans="3:20">
      <c r="C287" t="s">
        <v>110</v>
      </c>
      <c r="E287" t="s">
        <v>111</v>
      </c>
      <c r="F287" t="s">
        <v>556</v>
      </c>
      <c r="G287" t="s">
        <v>94</v>
      </c>
      <c r="H287" t="s">
        <v>501</v>
      </c>
      <c r="I287" t="s">
        <v>557</v>
      </c>
      <c r="J287" t="s">
        <v>32</v>
      </c>
      <c r="K287" t="s">
        <v>436</v>
      </c>
      <c r="S287" s="271">
        <v>45016</v>
      </c>
      <c r="T287" s="271" t="s">
        <v>35</v>
      </c>
    </row>
    <row r="288" spans="3:20">
      <c r="C288" t="s">
        <v>110</v>
      </c>
      <c r="E288" t="s">
        <v>111</v>
      </c>
      <c r="F288" t="s">
        <v>558</v>
      </c>
      <c r="G288" t="s">
        <v>94</v>
      </c>
      <c r="H288" t="s">
        <v>501</v>
      </c>
      <c r="I288" t="s">
        <v>510</v>
      </c>
      <c r="J288" t="s">
        <v>32</v>
      </c>
      <c r="K288" t="s">
        <v>436</v>
      </c>
      <c r="S288" s="271">
        <v>45016</v>
      </c>
      <c r="T288" s="271" t="s">
        <v>35</v>
      </c>
    </row>
    <row r="289" spans="3:20">
      <c r="C289" t="s">
        <v>110</v>
      </c>
      <c r="E289" t="s">
        <v>111</v>
      </c>
      <c r="F289" t="s">
        <v>559</v>
      </c>
      <c r="G289" t="s">
        <v>94</v>
      </c>
      <c r="H289" t="s">
        <v>501</v>
      </c>
      <c r="I289" t="s">
        <v>560</v>
      </c>
      <c r="J289" t="s">
        <v>32</v>
      </c>
      <c r="K289" t="s">
        <v>436</v>
      </c>
      <c r="S289" s="271">
        <v>45016</v>
      </c>
      <c r="T289" s="271" t="s">
        <v>35</v>
      </c>
    </row>
    <row r="290" spans="3:20">
      <c r="C290" t="s">
        <v>110</v>
      </c>
      <c r="E290" t="s">
        <v>111</v>
      </c>
      <c r="F290" t="s">
        <v>561</v>
      </c>
      <c r="G290" t="s">
        <v>94</v>
      </c>
      <c r="H290" t="s">
        <v>501</v>
      </c>
      <c r="I290" t="s">
        <v>512</v>
      </c>
      <c r="J290" t="s">
        <v>32</v>
      </c>
      <c r="K290" t="s">
        <v>436</v>
      </c>
      <c r="S290" s="271">
        <v>45016</v>
      </c>
      <c r="T290" s="271" t="s">
        <v>35</v>
      </c>
    </row>
    <row r="291" spans="3:20">
      <c r="C291" t="s">
        <v>110</v>
      </c>
      <c r="E291" t="s">
        <v>111</v>
      </c>
      <c r="F291" t="s">
        <v>562</v>
      </c>
      <c r="G291" t="s">
        <v>94</v>
      </c>
      <c r="H291" t="s">
        <v>501</v>
      </c>
      <c r="I291" t="s">
        <v>563</v>
      </c>
      <c r="J291" t="s">
        <v>32</v>
      </c>
      <c r="K291" t="s">
        <v>436</v>
      </c>
      <c r="S291" s="271">
        <v>45016</v>
      </c>
      <c r="T291" s="271" t="s">
        <v>35</v>
      </c>
    </row>
    <row r="292" spans="3:20">
      <c r="C292" t="s">
        <v>110</v>
      </c>
      <c r="E292" t="s">
        <v>111</v>
      </c>
      <c r="F292" t="s">
        <v>564</v>
      </c>
      <c r="G292" t="s">
        <v>94</v>
      </c>
      <c r="H292" t="s">
        <v>501</v>
      </c>
      <c r="I292" t="s">
        <v>565</v>
      </c>
      <c r="J292" t="s">
        <v>32</v>
      </c>
      <c r="K292" t="s">
        <v>436</v>
      </c>
      <c r="S292" s="271">
        <v>45016</v>
      </c>
      <c r="T292" s="271" t="s">
        <v>35</v>
      </c>
    </row>
    <row r="293" spans="3:20">
      <c r="C293" t="s">
        <v>110</v>
      </c>
      <c r="E293" t="s">
        <v>111</v>
      </c>
      <c r="F293" t="s">
        <v>566</v>
      </c>
      <c r="G293" t="s">
        <v>94</v>
      </c>
      <c r="H293" t="s">
        <v>501</v>
      </c>
      <c r="I293" t="s">
        <v>517</v>
      </c>
      <c r="J293" t="s">
        <v>32</v>
      </c>
      <c r="K293" t="s">
        <v>436</v>
      </c>
      <c r="S293" s="271">
        <v>45016</v>
      </c>
      <c r="T293" s="271" t="s">
        <v>35</v>
      </c>
    </row>
    <row r="294" spans="3:20">
      <c r="C294" t="s">
        <v>110</v>
      </c>
      <c r="E294" t="s">
        <v>111</v>
      </c>
      <c r="F294" t="s">
        <v>567</v>
      </c>
      <c r="G294" t="s">
        <v>94</v>
      </c>
      <c r="H294" t="s">
        <v>501</v>
      </c>
      <c r="I294" t="s">
        <v>568</v>
      </c>
      <c r="J294" t="s">
        <v>32</v>
      </c>
      <c r="K294" t="s">
        <v>436</v>
      </c>
      <c r="S294" s="271">
        <v>45016</v>
      </c>
      <c r="T294" s="271" t="s">
        <v>35</v>
      </c>
    </row>
    <row r="295" spans="3:20">
      <c r="C295" t="s">
        <v>110</v>
      </c>
      <c r="E295" t="s">
        <v>111</v>
      </c>
      <c r="F295" t="s">
        <v>569</v>
      </c>
      <c r="G295" t="s">
        <v>94</v>
      </c>
      <c r="H295" t="s">
        <v>501</v>
      </c>
      <c r="I295" t="s">
        <v>519</v>
      </c>
      <c r="J295" t="s">
        <v>32</v>
      </c>
      <c r="K295" t="s">
        <v>436</v>
      </c>
      <c r="S295" s="271">
        <v>45016</v>
      </c>
      <c r="T295" s="271" t="s">
        <v>35</v>
      </c>
    </row>
    <row r="296" spans="3:20">
      <c r="C296" t="s">
        <v>110</v>
      </c>
      <c r="E296" t="s">
        <v>111</v>
      </c>
      <c r="F296" t="s">
        <v>570</v>
      </c>
      <c r="G296" t="s">
        <v>94</v>
      </c>
      <c r="H296" t="s">
        <v>501</v>
      </c>
      <c r="I296" t="s">
        <v>571</v>
      </c>
      <c r="J296" t="s">
        <v>32</v>
      </c>
      <c r="K296" t="s">
        <v>436</v>
      </c>
      <c r="S296" s="271">
        <v>45016</v>
      </c>
      <c r="T296" s="271" t="s">
        <v>35</v>
      </c>
    </row>
    <row r="297" spans="3:20">
      <c r="C297" t="s">
        <v>110</v>
      </c>
      <c r="E297" t="s">
        <v>111</v>
      </c>
      <c r="F297" t="s">
        <v>572</v>
      </c>
      <c r="G297" t="s">
        <v>101</v>
      </c>
      <c r="H297" t="s">
        <v>101</v>
      </c>
      <c r="I297" t="s">
        <v>361</v>
      </c>
      <c r="J297" t="s">
        <v>32</v>
      </c>
      <c r="K297" t="s">
        <v>436</v>
      </c>
      <c r="S297" s="271">
        <v>45016</v>
      </c>
      <c r="T297" s="271" t="s">
        <v>35</v>
      </c>
    </row>
    <row r="298" spans="3:20">
      <c r="C298" t="s">
        <v>110</v>
      </c>
      <c r="E298" t="s">
        <v>111</v>
      </c>
      <c r="F298" t="s">
        <v>573</v>
      </c>
      <c r="G298" t="s">
        <v>101</v>
      </c>
      <c r="H298" t="s">
        <v>101</v>
      </c>
      <c r="I298" t="s">
        <v>356</v>
      </c>
      <c r="J298" t="s">
        <v>32</v>
      </c>
      <c r="K298" t="s">
        <v>436</v>
      </c>
      <c r="S298" s="271">
        <v>45016</v>
      </c>
      <c r="T298" s="271" t="s">
        <v>35</v>
      </c>
    </row>
    <row r="299" spans="3:20">
      <c r="C299" t="s">
        <v>110</v>
      </c>
      <c r="E299" t="s">
        <v>111</v>
      </c>
      <c r="F299" t="s">
        <v>574</v>
      </c>
      <c r="G299" t="s">
        <v>101</v>
      </c>
      <c r="H299" t="s">
        <v>101</v>
      </c>
      <c r="I299" t="s">
        <v>102</v>
      </c>
      <c r="J299" t="s">
        <v>32</v>
      </c>
      <c r="K299" t="s">
        <v>436</v>
      </c>
      <c r="S299" s="271">
        <v>45016</v>
      </c>
      <c r="T299" s="271" t="s">
        <v>35</v>
      </c>
    </row>
    <row r="300" spans="3:20">
      <c r="C300" t="s">
        <v>110</v>
      </c>
      <c r="E300" t="s">
        <v>111</v>
      </c>
      <c r="F300" t="s">
        <v>575</v>
      </c>
      <c r="G300" t="s">
        <v>101</v>
      </c>
      <c r="H300" t="s">
        <v>101</v>
      </c>
      <c r="I300" t="s">
        <v>109</v>
      </c>
      <c r="J300" t="s">
        <v>32</v>
      </c>
      <c r="K300" t="s">
        <v>436</v>
      </c>
      <c r="S300" s="271">
        <v>45016</v>
      </c>
      <c r="T300" s="271" t="s">
        <v>35</v>
      </c>
    </row>
    <row r="301" spans="3:20">
      <c r="C301" t="s">
        <v>110</v>
      </c>
      <c r="E301" t="s">
        <v>111</v>
      </c>
      <c r="F301" t="s">
        <v>591</v>
      </c>
      <c r="G301" t="s">
        <v>101</v>
      </c>
      <c r="H301" t="s">
        <v>101</v>
      </c>
      <c r="I301" t="s">
        <v>338</v>
      </c>
      <c r="J301" t="s">
        <v>32</v>
      </c>
      <c r="K301" t="s">
        <v>436</v>
      </c>
      <c r="S301" s="271">
        <v>45016</v>
      </c>
      <c r="T301" s="271" t="s">
        <v>35</v>
      </c>
    </row>
    <row r="302" spans="3:20">
      <c r="C302" t="s">
        <v>110</v>
      </c>
      <c r="E302" t="s">
        <v>111</v>
      </c>
      <c r="F302" t="s">
        <v>592</v>
      </c>
      <c r="G302" t="s">
        <v>101</v>
      </c>
      <c r="H302" t="s">
        <v>101</v>
      </c>
      <c r="I302" t="s">
        <v>104</v>
      </c>
      <c r="J302" t="s">
        <v>32</v>
      </c>
      <c r="K302" t="s">
        <v>436</v>
      </c>
      <c r="S302" s="271">
        <v>45016</v>
      </c>
      <c r="T302" s="271" t="s">
        <v>35</v>
      </c>
    </row>
    <row r="303" spans="3:20">
      <c r="C303" t="s">
        <v>110</v>
      </c>
      <c r="E303" t="s">
        <v>111</v>
      </c>
      <c r="F303" t="s">
        <v>593</v>
      </c>
      <c r="G303" t="s">
        <v>101</v>
      </c>
      <c r="H303" t="s">
        <v>101</v>
      </c>
      <c r="I303" t="s">
        <v>353</v>
      </c>
      <c r="J303" t="s">
        <v>32</v>
      </c>
      <c r="K303" t="s">
        <v>436</v>
      </c>
      <c r="S303" s="271">
        <v>45016</v>
      </c>
      <c r="T303" s="271" t="s">
        <v>35</v>
      </c>
    </row>
    <row r="304" spans="3:20">
      <c r="C304" t="s">
        <v>110</v>
      </c>
      <c r="E304" t="s">
        <v>111</v>
      </c>
      <c r="F304" t="s">
        <v>594</v>
      </c>
      <c r="G304" t="s">
        <v>101</v>
      </c>
      <c r="H304" t="s">
        <v>101</v>
      </c>
      <c r="I304" t="s">
        <v>155</v>
      </c>
      <c r="J304" t="s">
        <v>32</v>
      </c>
      <c r="K304" t="s">
        <v>436</v>
      </c>
      <c r="S304" s="271">
        <v>45016</v>
      </c>
      <c r="T304" s="271" t="s">
        <v>35</v>
      </c>
    </row>
    <row r="305" spans="3:20">
      <c r="C305" t="s">
        <v>110</v>
      </c>
      <c r="E305" t="s">
        <v>111</v>
      </c>
      <c r="F305" t="s">
        <v>595</v>
      </c>
      <c r="G305" t="s">
        <v>101</v>
      </c>
      <c r="H305" t="s">
        <v>101</v>
      </c>
      <c r="I305" t="s">
        <v>351</v>
      </c>
      <c r="J305" t="s">
        <v>32</v>
      </c>
      <c r="K305" t="s">
        <v>436</v>
      </c>
      <c r="S305" s="271">
        <v>45016</v>
      </c>
      <c r="T305" s="271" t="s">
        <v>35</v>
      </c>
    </row>
    <row r="306" spans="3:20">
      <c r="C306" t="s">
        <v>110</v>
      </c>
      <c r="E306" t="s">
        <v>111</v>
      </c>
      <c r="F306" t="s">
        <v>596</v>
      </c>
      <c r="G306" t="s">
        <v>29</v>
      </c>
      <c r="H306" t="s">
        <v>418</v>
      </c>
      <c r="I306" t="s">
        <v>414</v>
      </c>
      <c r="J306" t="s">
        <v>32</v>
      </c>
      <c r="K306" t="s">
        <v>597</v>
      </c>
      <c r="S306" s="271">
        <v>45016</v>
      </c>
      <c r="T306" s="271" t="s">
        <v>35</v>
      </c>
    </row>
    <row r="307" spans="3:20">
      <c r="C307" t="s">
        <v>110</v>
      </c>
      <c r="E307" t="s">
        <v>111</v>
      </c>
      <c r="F307" t="s">
        <v>598</v>
      </c>
      <c r="G307" t="s">
        <v>29</v>
      </c>
      <c r="H307" t="s">
        <v>418</v>
      </c>
      <c r="I307" t="s">
        <v>419</v>
      </c>
      <c r="J307" t="s">
        <v>32</v>
      </c>
      <c r="K307" t="s">
        <v>597</v>
      </c>
      <c r="S307" s="271">
        <v>45016</v>
      </c>
      <c r="T307" s="271" t="s">
        <v>35</v>
      </c>
    </row>
    <row r="308" spans="3:20">
      <c r="C308" t="s">
        <v>110</v>
      </c>
      <c r="E308" t="s">
        <v>111</v>
      </c>
      <c r="F308" t="s">
        <v>599</v>
      </c>
      <c r="G308" t="s">
        <v>29</v>
      </c>
      <c r="H308" t="s">
        <v>418</v>
      </c>
      <c r="I308" t="s">
        <v>600</v>
      </c>
      <c r="J308" t="s">
        <v>32</v>
      </c>
      <c r="K308" t="s">
        <v>601</v>
      </c>
      <c r="S308" s="271">
        <v>45016</v>
      </c>
      <c r="T308" s="271" t="s">
        <v>35</v>
      </c>
    </row>
    <row r="309" spans="3:20">
      <c r="C309" t="s">
        <v>110</v>
      </c>
      <c r="E309" t="s">
        <v>111</v>
      </c>
      <c r="F309" t="s">
        <v>602</v>
      </c>
      <c r="G309" t="s">
        <v>29</v>
      </c>
      <c r="H309" t="s">
        <v>413</v>
      </c>
      <c r="I309" t="s">
        <v>603</v>
      </c>
      <c r="J309" t="s">
        <v>32</v>
      </c>
      <c r="K309" t="s">
        <v>601</v>
      </c>
      <c r="S309" s="271">
        <v>45016</v>
      </c>
      <c r="T309" s="271" t="s">
        <v>35</v>
      </c>
    </row>
    <row r="310" spans="3:20">
      <c r="C310" t="s">
        <v>110</v>
      </c>
      <c r="E310" t="s">
        <v>111</v>
      </c>
      <c r="F310" t="s">
        <v>604</v>
      </c>
      <c r="G310" t="s">
        <v>29</v>
      </c>
      <c r="H310" t="s">
        <v>413</v>
      </c>
      <c r="I310" t="s">
        <v>605</v>
      </c>
      <c r="J310" t="s">
        <v>32</v>
      </c>
      <c r="K310" t="s">
        <v>601</v>
      </c>
      <c r="S310" s="271">
        <v>45016</v>
      </c>
      <c r="T310" s="271" t="s">
        <v>35</v>
      </c>
    </row>
    <row r="311" spans="3:20">
      <c r="C311" t="s">
        <v>110</v>
      </c>
      <c r="E311" t="s">
        <v>27</v>
      </c>
      <c r="F311" t="s">
        <v>606</v>
      </c>
      <c r="G311" t="s">
        <v>167</v>
      </c>
      <c r="H311" t="s">
        <v>30</v>
      </c>
      <c r="I311" t="s">
        <v>319</v>
      </c>
      <c r="J311" t="s">
        <v>40</v>
      </c>
      <c r="K311" t="s">
        <v>424</v>
      </c>
    </row>
    <row r="312" spans="3:20">
      <c r="C312" t="s">
        <v>110</v>
      </c>
      <c r="D312" t="s">
        <v>26</v>
      </c>
      <c r="E312" t="s">
        <v>27</v>
      </c>
      <c r="F312" t="s">
        <v>607</v>
      </c>
      <c r="G312" t="s">
        <v>167</v>
      </c>
      <c r="H312" t="s">
        <v>30</v>
      </c>
      <c r="I312" t="s">
        <v>162</v>
      </c>
      <c r="J312" t="s">
        <v>40</v>
      </c>
      <c r="K312" t="s">
        <v>424</v>
      </c>
    </row>
    <row r="313" spans="3:20">
      <c r="C313" t="s">
        <v>110</v>
      </c>
      <c r="D313" t="s">
        <v>26</v>
      </c>
      <c r="E313" t="s">
        <v>27</v>
      </c>
      <c r="F313" t="s">
        <v>608</v>
      </c>
      <c r="G313" t="s">
        <v>167</v>
      </c>
      <c r="H313" t="s">
        <v>30</v>
      </c>
      <c r="I313" t="s">
        <v>374</v>
      </c>
      <c r="J313" t="s">
        <v>40</v>
      </c>
      <c r="K313" t="s">
        <v>424</v>
      </c>
    </row>
    <row r="314" spans="3:20">
      <c r="C314" t="s">
        <v>110</v>
      </c>
      <c r="D314" t="s">
        <v>26</v>
      </c>
      <c r="E314" t="s">
        <v>27</v>
      </c>
      <c r="F314" t="s">
        <v>609</v>
      </c>
      <c r="G314" t="s">
        <v>167</v>
      </c>
      <c r="H314" t="s">
        <v>30</v>
      </c>
      <c r="I314" t="s">
        <v>52</v>
      </c>
      <c r="J314" t="s">
        <v>40</v>
      </c>
      <c r="K314" t="s">
        <v>424</v>
      </c>
    </row>
    <row r="315" spans="3:20">
      <c r="C315" t="s">
        <v>110</v>
      </c>
      <c r="D315" t="s">
        <v>26</v>
      </c>
      <c r="E315" t="s">
        <v>27</v>
      </c>
      <c r="F315" t="s">
        <v>610</v>
      </c>
      <c r="G315" t="s">
        <v>167</v>
      </c>
      <c r="H315" t="s">
        <v>30</v>
      </c>
      <c r="I315" t="s">
        <v>236</v>
      </c>
      <c r="J315" t="s">
        <v>40</v>
      </c>
      <c r="K315" t="s">
        <v>424</v>
      </c>
    </row>
    <row r="316" spans="3:20">
      <c r="C316" t="s">
        <v>110</v>
      </c>
      <c r="D316" t="s">
        <v>26</v>
      </c>
      <c r="E316" t="s">
        <v>27</v>
      </c>
      <c r="F316" t="s">
        <v>611</v>
      </c>
      <c r="G316" t="s">
        <v>167</v>
      </c>
      <c r="H316" t="s">
        <v>30</v>
      </c>
      <c r="I316" t="s">
        <v>243</v>
      </c>
      <c r="J316" t="s">
        <v>32</v>
      </c>
      <c r="K316" t="s">
        <v>424</v>
      </c>
    </row>
    <row r="317" spans="3:20">
      <c r="C317" t="s">
        <v>110</v>
      </c>
      <c r="D317" t="s">
        <v>26</v>
      </c>
      <c r="E317" t="s">
        <v>27</v>
      </c>
      <c r="F317" t="s">
        <v>612</v>
      </c>
      <c r="G317" t="s">
        <v>167</v>
      </c>
      <c r="H317" t="s">
        <v>30</v>
      </c>
      <c r="I317" t="s">
        <v>316</v>
      </c>
      <c r="J317" t="s">
        <v>32</v>
      </c>
      <c r="K317" t="s">
        <v>424</v>
      </c>
    </row>
    <row r="318" spans="3:20">
      <c r="C318" t="s">
        <v>110</v>
      </c>
      <c r="D318" t="s">
        <v>26</v>
      </c>
      <c r="E318" t="s">
        <v>27</v>
      </c>
      <c r="F318" t="s">
        <v>613</v>
      </c>
      <c r="G318" t="s">
        <v>167</v>
      </c>
      <c r="H318" t="s">
        <v>30</v>
      </c>
      <c r="I318" t="s">
        <v>280</v>
      </c>
      <c r="J318" t="s">
        <v>32</v>
      </c>
      <c r="K318" t="s">
        <v>424</v>
      </c>
    </row>
    <row r="319" spans="3:20">
      <c r="C319" t="s">
        <v>110</v>
      </c>
      <c r="D319" t="s">
        <v>26</v>
      </c>
      <c r="E319" t="s">
        <v>27</v>
      </c>
      <c r="F319" t="s">
        <v>614</v>
      </c>
      <c r="G319" t="s">
        <v>167</v>
      </c>
      <c r="H319" t="s">
        <v>30</v>
      </c>
      <c r="I319" t="s">
        <v>233</v>
      </c>
      <c r="J319" t="s">
        <v>32</v>
      </c>
      <c r="K319" t="s">
        <v>424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46B8B-89BC-427D-A810-EDD41F2A9FED}">
  <dimension ref="A1:B1"/>
  <sheetViews>
    <sheetView workbookViewId="0"/>
  </sheetViews>
  <sheetFormatPr defaultRowHeight="14.45"/>
  <cols>
    <col min="1" max="1" width="13.140625" bestFit="1" customWidth="1"/>
    <col min="2" max="2" width="6.85546875" bestFit="1" customWidth="1"/>
  </cols>
  <sheetData>
    <row r="1" spans="1:2">
      <c r="A1" s="272" t="s">
        <v>23</v>
      </c>
      <c r="B1" t="s">
        <v>1235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a62245c-b5af-452e-ab1a-017b402a4c0b">
      <UserInfo>
        <DisplayName>Abhijit Adhikari</DisplayName>
        <AccountId>361</AccountId>
        <AccountType/>
      </UserInfo>
      <UserInfo>
        <DisplayName>Stuart Barton</DisplayName>
        <AccountId>350</AccountId>
        <AccountType/>
      </UserInfo>
      <UserInfo>
        <DisplayName>Gerry Beitel</DisplayName>
        <AccountId>348</AccountId>
        <AccountType/>
      </UserInfo>
      <UserInfo>
        <DisplayName>Kelly Derlago</DisplayName>
        <AccountId>51</AccountId>
        <AccountType/>
      </UserInfo>
      <UserInfo>
        <DisplayName>Oriaze Isoa</DisplayName>
        <AccountId>14</AccountId>
        <AccountType/>
      </UserInfo>
      <UserInfo>
        <DisplayName>Chris Sherry</DisplayName>
        <AccountId>57</AccountId>
        <AccountType/>
      </UserInfo>
      <UserInfo>
        <DisplayName>Barbara Irwin</DisplayName>
        <AccountId>15</AccountId>
        <AccountType/>
      </UserInfo>
      <UserInfo>
        <DisplayName>Chris Ison</DisplayName>
        <AccountId>27</AccountId>
        <AccountType/>
      </UserInfo>
      <UserInfo>
        <DisplayName>Nicole Ghelfi</DisplayName>
        <AccountId>243</AccountId>
        <AccountType/>
      </UserInfo>
    </SharedWithUsers>
    <lcf76f155ced4ddcb4097134ff3c332f xmlns="7dbffbee-8034-46bc-8123-9dfa938d69e4">
      <Terms xmlns="http://schemas.microsoft.com/office/infopath/2007/PartnerControls"/>
    </lcf76f155ced4ddcb4097134ff3c332f>
    <TaxCatchAll xmlns="798741c6-e3ab-491f-8532-c85ec712a793" xsi:nil="true"/>
    <_Flow_SignoffStatus xmlns="7dbffbee-8034-46bc-8123-9dfa938d69e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9A7F98A18164448A635A642772A1092" ma:contentTypeVersion="16" ma:contentTypeDescription="Create a new document." ma:contentTypeScope="" ma:versionID="6cdd6ba5cfebb03a24da2b80d92e9fd7">
  <xsd:schema xmlns:xsd="http://www.w3.org/2001/XMLSchema" xmlns:xs="http://www.w3.org/2001/XMLSchema" xmlns:p="http://schemas.microsoft.com/office/2006/metadata/properties" xmlns:ns2="7dbffbee-8034-46bc-8123-9dfa938d69e4" xmlns:ns3="aa62245c-b5af-452e-ab1a-017b402a4c0b" xmlns:ns4="798741c6-e3ab-491f-8532-c85ec712a793" targetNamespace="http://schemas.microsoft.com/office/2006/metadata/properties" ma:root="true" ma:fieldsID="fa01ca604dd60ae63f2b76ec9b88fec7" ns2:_="" ns3:_="" ns4:_="">
    <xsd:import namespace="7dbffbee-8034-46bc-8123-9dfa938d69e4"/>
    <xsd:import namespace="aa62245c-b5af-452e-ab1a-017b402a4c0b"/>
    <xsd:import namespace="798741c6-e3ab-491f-8532-c85ec712a79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bffbee-8034-46bc-8123-9dfa938d69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9562449-13b4-439d-8caf-740270a3f6a1" ma:termSetId="09814cd3-568e-fe90-9814-8d621ff8fb84" ma:anchorId="fba54fb3-c3e1-fe81-a776-ca4b69148c4d" ma:open="true" ma:isKeyword="false">
      <xsd:complexType>
        <xsd:sequence>
          <xsd:element ref="pc:Terms" minOccurs="0" maxOccurs="1"/>
        </xsd:sequence>
      </xsd:complexType>
    </xsd:element>
    <xsd:element name="_Flow_SignoffStatus" ma:index="23"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62245c-b5af-452e-ab1a-017b402a4c0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8741c6-e3ab-491f-8532-c85ec712a79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d578c0c-d3dc-4068-9c51-cca40a188a97}" ma:internalName="TaxCatchAll" ma:showField="CatchAllData" ma:web="aa62245c-b5af-452e-ab1a-017b402a4c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CE2C8F-1E45-4C7E-B865-A9314A5AACD0}"/>
</file>

<file path=customXml/itemProps2.xml><?xml version="1.0" encoding="utf-8"?>
<ds:datastoreItem xmlns:ds="http://schemas.openxmlformats.org/officeDocument/2006/customXml" ds:itemID="{76DDC044-B123-4411-B69F-5D3A2E1F860A}"/>
</file>

<file path=customXml/itemProps3.xml><?xml version="1.0" encoding="utf-8"?>
<ds:datastoreItem xmlns:ds="http://schemas.openxmlformats.org/officeDocument/2006/customXml" ds:itemID="{EE818EF6-1052-4E59-9B1B-5031B061E8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Stuart Barton</dc:creator>
  <cp:keywords/>
  <dc:description/>
  <cp:lastModifiedBy/>
  <cp:revision/>
  <dcterms:created xsi:type="dcterms:W3CDTF">2022-08-10T03:26:57Z</dcterms:created>
  <dcterms:modified xsi:type="dcterms:W3CDTF">2023-04-06T18:05:48Z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0x01010009A7F98A18164448A635A642772A1092</vt:lpwstr>
  </property>
  <property fmtid="{D5CDD505-2E9C-101B-9397-08002B2CF9AE}" pid="3" name="MediaServiceImageTags">
    <vt:lpwstr/>
  </property>
</Properties>
</file>