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is Pc\Downloads\"/>
    </mc:Choice>
  </mc:AlternateContent>
  <xr:revisionPtr revIDLastSave="0" documentId="13_ncr:1_{275753A2-8DB2-4192-9BE1-4B5D4520CBEF}" xr6:coauthVersionLast="47" xr6:coauthVersionMax="47" xr10:uidLastSave="{00000000-0000-0000-0000-000000000000}"/>
  <bookViews>
    <workbookView xWindow="-120" yWindow="-120" windowWidth="20730" windowHeight="11160" xr2:uid="{0A0D8D68-EFC2-4074-BDCA-85DAF874A3F1}"/>
  </bookViews>
  <sheets>
    <sheet name="Dashboard" sheetId="3" r:id="rId1"/>
    <sheet name="Analysis" sheetId="4" state="hidden" r:id="rId2"/>
    <sheet name="Input Data" sheetId="2" r:id="rId3"/>
    <sheet name="Master Data" sheetId="1" r:id="rId4"/>
  </sheets>
  <definedNames>
    <definedName name="_xlchart.v1.2" hidden="1">Analysis!$AG$2:$AG$6</definedName>
    <definedName name="_xlchart.v1.3" hidden="1">Analysis!$AH$2:$AH$6</definedName>
    <definedName name="_xlchart.v1.4" hidden="1">Analysis!$AC$6:$AC$10</definedName>
    <definedName name="_xlchart.v1.5" hidden="1">Analysis!$AD$6:$AD$10</definedName>
    <definedName name="_xlchart.v1.8" hidden="1">Analysis!$AG$6:$AG$10</definedName>
    <definedName name="_xlchart.v1.9" hidden="1">Analysis!$AH$6:$AH$10</definedName>
    <definedName name="Category">OFFSET(Analysis!$AD$1,1,0,COUNT(Analysis!$AE:$AE))</definedName>
    <definedName name="Category.">Analysis!$AG$6</definedName>
    <definedName name="CategoryRange">OFFSET(#REF!,1,1,COUNT(#REF!))</definedName>
    <definedName name="Range">OFFSET(Analysis!$AD$1,1,1,COUNT(Analysis!$AE:$AE))</definedName>
    <definedName name="Slicer_MONTH">#N/A</definedName>
    <definedName name="Slicer_PAYMENT_MODE">#N/A</definedName>
    <definedName name="Slicer_SALE_TYPE">#N/A</definedName>
    <definedName name="Slicer_YEAR">#N/A</definedName>
  </definedNames>
  <calcPr calcId="191029" iterate="1"/>
  <pivotCaches>
    <pivotCache cacheId="8" r:id="rId5"/>
  </pivotCaches>
  <fileRecoveryPr repairLoad="1"/>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4" i="4" l="1" a="1"/>
  <c r="AA4" i="4" s="1"/>
  <c r="Z4" i="4" a="1"/>
  <c r="Z4" i="4" s="1"/>
  <c r="W2" i="4" a="1"/>
  <c r="W2" i="4" s="1"/>
  <c r="V2" i="4" a="1"/>
  <c r="V2" i="4" s="1"/>
  <c r="T2" i="4" s="1" a="1"/>
  <c r="T2" i="4" s="1"/>
  <c r="U2" i="4" a="1"/>
  <c r="U2" i="4" s="1"/>
  <c r="AH6" i="4" a="1"/>
  <c r="AH6" i="4" s="1"/>
  <c r="AF6" i="4" s="1" a="1"/>
  <c r="AF6" i="4" s="1"/>
  <c r="AG6" i="4" a="1"/>
  <c r="AG6" i="4" s="1"/>
  <c r="X2" i="4" a="1"/>
  <c r="X2" i="4" s="1"/>
  <c r="M4" i="4"/>
  <c r="N4" i="4" s="1"/>
  <c r="M5" i="4"/>
  <c r="N5" i="4" s="1"/>
  <c r="M6" i="4"/>
  <c r="N6" i="4" s="1"/>
  <c r="M7" i="4"/>
  <c r="N7" i="4" s="1"/>
  <c r="M8" i="4"/>
  <c r="N8" i="4" s="1"/>
  <c r="M9" i="4"/>
  <c r="N9" i="4" s="1"/>
  <c r="M10" i="4"/>
  <c r="N10" i="4" s="1"/>
  <c r="M11" i="4"/>
  <c r="N11" i="4" s="1"/>
  <c r="M12" i="4"/>
  <c r="N12" i="4" s="1"/>
  <c r="M13" i="4"/>
  <c r="N13" i="4" s="1"/>
  <c r="M14" i="4"/>
  <c r="N14" i="4" s="1"/>
  <c r="M3" i="4"/>
  <c r="N3" i="4" s="1"/>
  <c r="L4" i="4"/>
  <c r="L5" i="4"/>
  <c r="L6" i="4"/>
  <c r="L7" i="4"/>
  <c r="L8" i="4"/>
  <c r="L9" i="4"/>
  <c r="L10" i="4"/>
  <c r="L11" i="4"/>
  <c r="L12" i="4"/>
  <c r="L13" i="4"/>
  <c r="L14" i="4"/>
  <c r="L3" i="4"/>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3"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J2" i="2"/>
  <c r="L2"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4"/>
  <c r="E6" i="4" s="1"/>
  <c r="E4" i="4"/>
  <c r="AG4" i="4" l="1"/>
  <c r="AH4" i="4"/>
  <c r="W1" i="4"/>
  <c r="U1" i="4"/>
  <c r="V1"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<sst xmlns="http://schemas.openxmlformats.org/spreadsheetml/2006/main" count="1884" uniqueCount="144">
  <si>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</si>
  <si>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</si>
  <si>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</si>
  <si>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</si>
  <si>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</si>
  <si>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</si>
  <si>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</si>
  <si>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</si>
  <si>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</si>
  <si>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</si>
  <si>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</si>
  <si>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</si>
  <si>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</si>
  <si>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</si>
  <si>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</si>
  <si>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</si>
  <si>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</si>
  <si>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</si>
  <si>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</si>
  <si>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</si>
  <si>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</si>
  <si>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</si>
  <si>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</si>
  <si>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</si>
  <si>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</si>
  <si>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</si>
  <si>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</si>
  <si>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</si>
  <si>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</si>
  <si>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</si>
  <si>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</si>
  <si>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</si>
  <si>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</si>
  <si>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</si>
  <si>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</si>
  <si>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</si>
  <si>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</si>
  <si>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</si>
  <si>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</si>
  <si>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</si>
  <si>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</si>
  <si>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</si>
  <si>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</si>
  <si>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</si>
  <si>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</si>
  <si>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</si>
  <si>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</si>
  <si>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</si>
  <si>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</si>
  <si>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</si>
  <si>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</si>
  <si>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</si>
  <si>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</si>
  <si>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</si>
  <si>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</si>
  <si>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</si>
  <si>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</si>
  <si>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</si>
  <si>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</si>
  <si>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</si>
  <si>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</si>
  <si>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</si>
  <si>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</si>
  <si>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</si>
  <si>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</si>
  <si>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</si>
  <si>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</si>
  <si>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</si>
  <si>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</si>
  <si>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</si>
  <si>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</si>
  <si>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</si>
  <si>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</si>
  <si>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</si>
  <si>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</si>
  <si>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</si>
  <si>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</si>
  <si>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</si>
  <si>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</si>
  <si>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</si>
  <si>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</si>
  <si>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</si>
  <si>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</si>
  <si>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</si>
  <si>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</si>
  <si>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</si>
  <si>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</si>
  <si>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</si>
  <si>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</si>
  <si>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</si>
  <si>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</si>
  <si>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</si>
  <si>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</si>
  <si>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</si>
  <si>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</si>
  <si>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</si>
  <si>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</si>
  <si>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</si>
  <si>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</si>
  <si>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</si>
  <si>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</si>
  <si>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</si>
  <si>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</si>
  <si>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</si>
  <si>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</si>
  <si>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</si>
  <si>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</si>
  <si>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</si>
  <si>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</si>
  <si>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</si>
  <si>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</si>
  <si>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</si>
  <si>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</si>
  <si>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</si>
  <si>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PRODUCT ID2</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</si>
  <si>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</si>
  <si>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</si>
  <si>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</si>
  <si>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</si>
  <si>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</si>
  <si>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</si>
  <si>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</si>
  <si>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</si>
  <si>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</si>
  <si>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</si>
  <si>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</si>
  <si>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</si>
  <si>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</si>
  <si>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</si>
  <si>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</si>
  <si>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</si>
  <si>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</si>
  <si>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</si>
  <si>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</si>
  <si>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</si>
  <si>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</si>
  <si>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</si>
  <si>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</si>
  <si>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</si>
  <si>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Month</t>
  </si>
  <si>
    <t>Sales</t>
  </si>
  <si>
    <t>Profit</t>
  </si>
  <si>
    <t>Profit%</t>
  </si>
  <si>
    <t>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</si>
</sst>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7" formatCode="[$$-409]#,##0"/>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8">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167" fontId="0" fillId="0" borderId="0" xfId="0" applyNumberFormat="1"/>
  </cellXfs>
  <cellStyles count="2">
    <cellStyle name="Normal" xfId="0" builtinId="0"/>
    <cellStyle name="Percent" xfId="1" builtinId="5"/>
  </cellStyles>
  <dxfs count="43">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font>
        <b/>
        <i val="0"/>
        <sz val="12"/>
        <color theme="1"/>
        <name val="Calibri"/>
        <family val="2"/>
        <scheme val="none"/>
      </font>
      <fill>
        <patternFill>
          <bgColor theme="9"/>
        </patternFill>
      </fill>
      <border diagonalUp="0" diagonalDown="0">
        <left/>
        <right/>
        <top/>
        <bottom/>
        <vertical/>
        <horizontal/>
      </border>
    </dxf>
    <dxf>
      <font>
        <sz val="9"/>
        <color theme="0"/>
        <name val="Calibri"/>
        <family val="2"/>
        <scheme val="none"/>
      </font>
      <fill>
        <patternFill>
          <bgColor theme="9"/>
        </patternFill>
      </fill>
      <border diagonalUp="0" diagonalDown="0">
        <left/>
        <right/>
        <top/>
        <bottom/>
        <vertical/>
        <horizontal/>
      </border>
    </dxf>
    <dxf>
      <numFmt numFmtId="165" formatCode="[$$-409]#,##0.00"/>
    </dxf>
    <dxf>
      <numFmt numFmtId="165" formatCode="[$$-409]#,##0.00"/>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42"/>
      <tableStyleElement type="headerRow" dxfId="41"/>
    </tableStyle>
    <tableStyle name="SLICER." pivot="0" table="0" count="10" xr9:uid="{AC6DDFA5-1822-4610-8352-7F4A822C56D1}">
      <tableStyleElement type="wholeTable" dxfId="10"/>
      <tableStyleElement type="headerRow" dxfId="9"/>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project.xlsx]Analysis!PivotTable1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1"/>
            </a:soli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49D5-45B0-8D09-EE8C0BCE7ACE}"/>
            </c:ext>
          </c:extLst>
        </c:ser>
        <c:dLbls>
          <c:showLegendKey val="0"/>
          <c:showVal val="0"/>
          <c:showCatName val="0"/>
          <c:showSerName val="0"/>
          <c:showPercent val="0"/>
          <c:showBubbleSize val="0"/>
        </c:dLbls>
        <c:axId val="1599831424"/>
        <c:axId val="1599831008"/>
      </c:areaChart>
      <c:catAx>
        <c:axId val="15998314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99831008"/>
        <c:crosses val="autoZero"/>
        <c:auto val="1"/>
        <c:lblAlgn val="ctr"/>
        <c:lblOffset val="100"/>
        <c:noMultiLvlLbl val="0"/>
      </c:catAx>
      <c:valAx>
        <c:axId val="1599831008"/>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998314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3732-4BB3-8F93-1B2AD828B27C}"/>
            </c:ext>
          </c:extLst>
        </c:ser>
        <c:ser>
          <c:idx val="1"/>
          <c:order val="1"/>
          <c:tx>
            <c:strRef>
              <c:f>Analysis!$M$2</c:f>
              <c:strCache>
                <c:ptCount val="1"/>
                <c:pt idx="0">
                  <c:v>Profit</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3732-4BB3-8F93-1B2AD828B27C}"/>
            </c:ext>
          </c:extLst>
        </c:ser>
        <c:dLbls>
          <c:showLegendKey val="0"/>
          <c:showVal val="0"/>
          <c:showCatName val="0"/>
          <c:showSerName val="0"/>
          <c:showPercent val="0"/>
          <c:showBubbleSize val="0"/>
        </c:dLbls>
        <c:gapWidth val="50"/>
        <c:overlap val="100"/>
        <c:axId val="1602390544"/>
        <c:axId val="1602390960"/>
      </c:barChart>
      <c:catAx>
        <c:axId val="1602390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02390960"/>
        <c:crosses val="autoZero"/>
        <c:auto val="1"/>
        <c:lblAlgn val="ctr"/>
        <c:lblOffset val="100"/>
        <c:noMultiLvlLbl val="0"/>
      </c:catAx>
      <c:valAx>
        <c:axId val="1602390960"/>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0239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project.xlsx]Analysis!PaymentMode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Analysis!$AN$1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8FA-4839-ABB3-371909407F0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8FA-4839-ABB3-371909407F04}"/>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Analysis!$AM$2:$AM$3</c:f>
              <c:strCache>
                <c:ptCount val="2"/>
                <c:pt idx="0">
                  <c:v>Cash</c:v>
                </c:pt>
                <c:pt idx="1">
                  <c:v>Online</c:v>
                </c:pt>
              </c:strCache>
            </c:strRef>
          </c:cat>
          <c:val>
            <c:numRef>
              <c:f>Analysis!$AN$2:$AN$3</c:f>
              <c:numCache>
                <c:formatCode>General</c:formatCode>
                <c:ptCount val="2"/>
                <c:pt idx="0">
                  <c:v>199516.90000000008</c:v>
                </c:pt>
                <c:pt idx="1">
                  <c:v>201895.01999999993</c:v>
                </c:pt>
              </c:numCache>
            </c:numRef>
          </c:val>
          <c:extLst>
            <c:ext xmlns:c16="http://schemas.microsoft.com/office/drawing/2014/chart" uri="{C3380CC4-5D6E-409C-BE32-E72D297353CC}">
              <c16:uniqueId val="{00000004-28FA-4839-ABB3-371909407F0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project.xlsx]Analysis!SalesType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Analysis!$AK$1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E26-4CB0-9DA9-8D58C712236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E26-4CB0-9DA9-8D58C712236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E26-4CB0-9DA9-8D58C7122369}"/>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Analysis!$AJ$2:$AJ$4</c:f>
              <c:strCache>
                <c:ptCount val="3"/>
                <c:pt idx="0">
                  <c:v>Direct Sales</c:v>
                </c:pt>
                <c:pt idx="1">
                  <c:v>Online</c:v>
                </c:pt>
                <c:pt idx="2">
                  <c:v>Wholesaler</c:v>
                </c:pt>
              </c:strCache>
            </c:strRef>
          </c:cat>
          <c:val>
            <c:numRef>
              <c:f>Analysis!$AK$2:$AK$4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1E26-4CB0-9DA9-8D58C712236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Analysis!$Z$4:$Z$13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Analysis!$AA$4:$AA$13</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7D15-499B-BC7E-63C76B69082D}"/>
            </c:ext>
          </c:extLst>
        </c:ser>
        <c:dLbls>
          <c:showLegendKey val="0"/>
          <c:showVal val="0"/>
          <c:showCatName val="0"/>
          <c:showSerName val="0"/>
          <c:showPercent val="0"/>
          <c:showBubbleSize val="0"/>
        </c:dLbls>
        <c:gapWidth val="50"/>
        <c:axId val="2076107328"/>
        <c:axId val="2076112736"/>
      </c:barChart>
      <c:catAx>
        <c:axId val="2076107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2076112736"/>
        <c:crosses val="autoZero"/>
        <c:auto val="1"/>
        <c:lblAlgn val="ctr"/>
        <c:lblOffset val="100"/>
        <c:noMultiLvlLbl val="0"/>
      </c:catAx>
      <c:valAx>
        <c:axId val="2076112736"/>
        <c:scaling>
          <c:orientation val="minMax"/>
        </c:scaling>
        <c:delete val="1"/>
        <c:axPos val="b"/>
        <c:numFmt formatCode="[$$-409]#,##0" sourceLinked="1"/>
        <c:majorTickMark val="none"/>
        <c:minorTickMark val="none"/>
        <c:tickLblPos val="nextTo"/>
        <c:crossAx val="2076107328"/>
        <c:crosses val="autoZero"/>
        <c:crossBetween val="between"/>
      </c:valAx>
      <c:spPr>
        <a:noFill/>
        <a:ln>
          <a:noFill/>
        </a:ln>
        <a:effectLst/>
      </c:spPr>
    </c:plotArea>
    <c:plotVisOnly val="1"/>
    <c:dispBlanksAs val="gap"/>
    <c:showDLblsOverMax val="0"/>
  </c:chart>
  <c:spPr>
    <a:solidFill>
      <a:schemeClr val="accent6"/>
    </a:solidFill>
    <a:ln w="9525" cap="flat" cmpd="sng" algn="ctr">
      <a:solidFill>
        <a:schemeClr val="tx1">
          <a:lumMod val="15000"/>
          <a:lumOff val="85000"/>
        </a:schemeClr>
      </a:solidFill>
      <a:round/>
    </a:ln>
    <a:effectLst/>
  </c:spPr>
  <c:txPr>
    <a:bodyPr/>
    <a:lstStyle/>
    <a:p>
      <a:pPr>
        <a:defRPr>
          <a:ln>
            <a:noFill/>
          </a:ln>
          <a:solidFill>
            <a:schemeClr val="bg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project.xlsx]Analysis!PivotTable1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1"/>
            </a:soli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25B3-47DC-A48D-440A6FB6A096}"/>
            </c:ext>
          </c:extLst>
        </c:ser>
        <c:dLbls>
          <c:showLegendKey val="0"/>
          <c:showVal val="0"/>
          <c:showCatName val="0"/>
          <c:showSerName val="0"/>
          <c:showPercent val="0"/>
          <c:showBubbleSize val="0"/>
        </c:dLbls>
        <c:axId val="1599831424"/>
        <c:axId val="1599831008"/>
      </c:areaChart>
      <c:catAx>
        <c:axId val="15998314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9831008"/>
        <c:crosses val="autoZero"/>
        <c:auto val="1"/>
        <c:lblAlgn val="ctr"/>
        <c:lblOffset val="100"/>
        <c:noMultiLvlLbl val="0"/>
      </c:catAx>
      <c:valAx>
        <c:axId val="1599831008"/>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98314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5B22-4FA4-BC60-BA2C43F6A8C0}"/>
            </c:ext>
          </c:extLst>
        </c:ser>
        <c:ser>
          <c:idx val="1"/>
          <c:order val="1"/>
          <c:tx>
            <c:strRef>
              <c:f>Analysis!$M$2</c:f>
              <c:strCache>
                <c:ptCount val="1"/>
                <c:pt idx="0">
                  <c:v>Profit</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5B22-4FA4-BC60-BA2C43F6A8C0}"/>
            </c:ext>
          </c:extLst>
        </c:ser>
        <c:dLbls>
          <c:showLegendKey val="0"/>
          <c:showVal val="0"/>
          <c:showCatName val="0"/>
          <c:showSerName val="0"/>
          <c:showPercent val="0"/>
          <c:showBubbleSize val="0"/>
        </c:dLbls>
        <c:gapWidth val="50"/>
        <c:overlap val="100"/>
        <c:axId val="1602390544"/>
        <c:axId val="1602390960"/>
      </c:barChart>
      <c:catAx>
        <c:axId val="1602390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390960"/>
        <c:crosses val="autoZero"/>
        <c:auto val="1"/>
        <c:lblAlgn val="ctr"/>
        <c:lblOffset val="100"/>
        <c:noMultiLvlLbl val="0"/>
      </c:catAx>
      <c:valAx>
        <c:axId val="1602390960"/>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390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project.xlsx]Analysis!SalesType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Analysis!$AK$1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Analysis!$AJ$2:$AJ$4</c:f>
              <c:strCache>
                <c:ptCount val="3"/>
                <c:pt idx="0">
                  <c:v>Direct Sales</c:v>
                </c:pt>
                <c:pt idx="1">
                  <c:v>Online</c:v>
                </c:pt>
                <c:pt idx="2">
                  <c:v>Wholesaler</c:v>
                </c:pt>
              </c:strCache>
            </c:strRef>
          </c:cat>
          <c:val>
            <c:numRef>
              <c:f>Analysis!$AK$2:$AK$4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B8E3-47B0-A9E0-921BBEB97E6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project.xlsx]Analysis!PaymentMode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Analysis!$AN$1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Analysis!$AM$2:$AM$3</c:f>
              <c:strCache>
                <c:ptCount val="2"/>
                <c:pt idx="0">
                  <c:v>Cash</c:v>
                </c:pt>
                <c:pt idx="1">
                  <c:v>Online</c:v>
                </c:pt>
              </c:strCache>
            </c:strRef>
          </c:cat>
          <c:val>
            <c:numRef>
              <c:f>Analysis!$AN$2:$AN$3</c:f>
              <c:numCache>
                <c:formatCode>General</c:formatCode>
                <c:ptCount val="2"/>
                <c:pt idx="0">
                  <c:v>199516.90000000008</c:v>
                </c:pt>
                <c:pt idx="1">
                  <c:v>201895.01999999993</c:v>
                </c:pt>
              </c:numCache>
            </c:numRef>
          </c:val>
          <c:extLst>
            <c:ext xmlns:c16="http://schemas.microsoft.com/office/drawing/2014/chart" uri="{C3380CC4-5D6E-409C-BE32-E72D297353CC}">
              <c16:uniqueId val="{00000000-CCCD-4634-B46B-DB828A6C071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Analysis!$Z$4:$Z$13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Analysis!$AA$4:$AA$13</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E063-4022-8FF8-FBACE34632F5}"/>
            </c:ext>
          </c:extLst>
        </c:ser>
        <c:dLbls>
          <c:showLegendKey val="0"/>
          <c:showVal val="0"/>
          <c:showCatName val="0"/>
          <c:showSerName val="0"/>
          <c:showPercent val="0"/>
          <c:showBubbleSize val="0"/>
        </c:dLbls>
        <c:gapWidth val="50"/>
        <c:axId val="2076107328"/>
        <c:axId val="2076112736"/>
      </c:barChart>
      <c:catAx>
        <c:axId val="2076107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6112736"/>
        <c:crosses val="autoZero"/>
        <c:auto val="1"/>
        <c:lblAlgn val="ctr"/>
        <c:lblOffset val="100"/>
        <c:noMultiLvlLbl val="0"/>
      </c:catAx>
      <c:valAx>
        <c:axId val="2076112736"/>
        <c:scaling>
          <c:orientation val="minMax"/>
        </c:scaling>
        <c:delete val="1"/>
        <c:axPos val="b"/>
        <c:numFmt formatCode="[$$-409]#,##0" sourceLinked="1"/>
        <c:majorTickMark val="none"/>
        <c:minorTickMark val="none"/>
        <c:tickLblPos val="nextTo"/>
        <c:crossAx val="20761073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[0]!Range</cx:f>
      </cx:numDim>
    </cx:data>
  </cx:chartData>
  <cx:chart>
    <cx:plotArea>
      <cx:plotAreaRegion>
        <cx:series layoutId="treemap" uniqueId="{90E4760B-0555-4253-92CF-EE070BD6FE10}">
          <cx:dataLabels pos="inEnd">
            <cx:txPr>
              <a:bodyPr vertOverflow="overflow" horzOverflow="overflow" wrap="square" lIns="0" tIns="0" rIns="0" bIns="0"/>
              <a:lstStyle/>
              <a:p>
                <a:pPr algn="ctr" rtl="0">
                  <a:defRPr sz="900" b="0" i="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GB">
                  <a:solidFill>
                    <a:schemeClr val="bg1"/>
                  </a:solidFill>
                </a:endParaRPr>
              </a:p>
            </cx:txPr>
            <cx:visibility seriesName="0" categoryName="1" value="1"/>
            <cx:separator>
</cx:separator>
          </cx:dataLabels>
          <cx:dataId val="0"/>
          <cx:layoutPr>
            <cx:parentLabelLayout val="overlapping"/>
          </cx:layoutPr>
        </cx:series>
      </cx:plotAreaRegion>
    </cx:plotArea>
  </cx:chart>
  <cx:spPr>
    <a:solidFill>
      <a:schemeClr val="accent6"/>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
    <cx:plotArea>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[0]!Range</cx:f>
      </cx:numDim>
    </cx:data>
  </cx:chartData>
  <cx:chart>
    <cx:plotArea>
      <cx:plotAreaRegion>
        <cx:series layoutId="treemap" uniqueId="{90E4760B-0555-4253-92CF-EE070BD6FE10}">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9" Type="http://schemas.openxmlformats.org/officeDocument/2006/relationships/chart" Target="../charts/chart2.xml"/><Relationship Id="rId21" Type="http://schemas.openxmlformats.org/officeDocument/2006/relationships/image" Target="../media/image21.png"/><Relationship Id="rId34" Type="http://schemas.openxmlformats.org/officeDocument/2006/relationships/image" Target="../media/image34.svg"/><Relationship Id="rId42" Type="http://schemas.microsoft.com/office/2014/relationships/chartEx" Target="../charts/chartEx1.xml"/><Relationship Id="rId7" Type="http://schemas.openxmlformats.org/officeDocument/2006/relationships/image" Target="../media/image7.svg"/><Relationship Id="rId2" Type="http://schemas.openxmlformats.org/officeDocument/2006/relationships/image" Target="../media/image2.jpe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41" Type="http://schemas.openxmlformats.org/officeDocument/2006/relationships/chart" Target="../charts/chart4.xml"/><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37" Type="http://schemas.openxmlformats.org/officeDocument/2006/relationships/image" Target="../media/image37.jpeg"/><Relationship Id="rId40" Type="http://schemas.openxmlformats.org/officeDocument/2006/relationships/chart" Target="../charts/chart3.xml"/><Relationship Id="rId5" Type="http://schemas.openxmlformats.org/officeDocument/2006/relationships/image" Target="../media/image5.jpe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36" Type="http://schemas.openxmlformats.org/officeDocument/2006/relationships/image" Target="../media/image36.svg"/><Relationship Id="rId10" Type="http://schemas.openxmlformats.org/officeDocument/2006/relationships/image" Target="../media/image10.jpe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jpeg"/><Relationship Id="rId9" Type="http://schemas.openxmlformats.org/officeDocument/2006/relationships/image" Target="../media/image9.sv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 Id="rId35" Type="http://schemas.openxmlformats.org/officeDocument/2006/relationships/image" Target="../media/image35.png"/><Relationship Id="rId43" Type="http://schemas.openxmlformats.org/officeDocument/2006/relationships/chart" Target="../charts/chart5.xml"/><Relationship Id="rId8" Type="http://schemas.openxmlformats.org/officeDocument/2006/relationships/image" Target="../media/image8.png"/><Relationship Id="rId3" Type="http://schemas.openxmlformats.org/officeDocument/2006/relationships/image" Target="../media/image3.jpe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microsoft.com/office/2014/relationships/chartEx" Target="../charts/chartEx2.xml"/><Relationship Id="rId7" Type="http://schemas.openxmlformats.org/officeDocument/2006/relationships/chart" Target="../charts/chart10.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9.xml"/><Relationship Id="rId5" Type="http://schemas.openxmlformats.org/officeDocument/2006/relationships/chart" Target="../charts/chart8.xml"/><Relationship Id="rId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604609</xdr:colOff>
      <xdr:row>36</xdr:row>
      <xdr:rowOff>0</xdr:rowOff>
    </xdr:to>
    <xdr:grpSp>
      <xdr:nvGrpSpPr>
        <xdr:cNvPr id="355" name="background">
          <a:extLst>
            <a:ext uri="{FF2B5EF4-FFF2-40B4-BE49-F238E27FC236}">
              <a16:creationId xmlns:a16="http://schemas.microsoft.com/office/drawing/2014/main" id="{96A2D433-A54C-4E1C-A109-B9EC830CD9CD}"/>
            </a:ext>
          </a:extLst>
        </xdr:cNvPr>
        <xdr:cNvGrpSpPr/>
      </xdr:nvGrpSpPr>
      <xdr:grpSpPr>
        <a:xfrm>
          <a:off x="0" y="0"/>
          <a:ext cx="12121200" cy="6858000"/>
          <a:chOff x="152400" y="161925"/>
          <a:chExt cx="12192001" cy="6858000"/>
        </a:xfrm>
      </xdr:grpSpPr>
      <xdr:sp macro="" textlink="">
        <xdr:nvSpPr>
          <xdr:cNvPr id="328" name="Rectangle: Rounded Corners 327">
            <a:extLst>
              <a:ext uri="{FF2B5EF4-FFF2-40B4-BE49-F238E27FC236}">
                <a16:creationId xmlns:a16="http://schemas.microsoft.com/office/drawing/2014/main" id="{01FFE95B-4420-4120-B176-E5B5293E5287}"/>
              </a:ext>
            </a:extLst>
          </xdr:cNvPr>
          <xdr:cNvSpPr/>
        </xdr:nvSpPr>
        <xdr:spPr>
          <a:xfrm>
            <a:off x="152400" y="161925"/>
            <a:ext cx="12192001" cy="6858000"/>
          </a:xfrm>
          <a:prstGeom prst="roundRect">
            <a:avLst>
              <a:gd name="adj" fmla="val 1488"/>
            </a:avLst>
          </a:prstGeom>
          <a:solidFill>
            <a:schemeClr val="tx1"/>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highlight>
                <a:srgbClr val="000000"/>
              </a:highlight>
            </a:endParaRPr>
          </a:p>
        </xdr:txBody>
      </xdr:sp>
      <xdr:sp macro="" textlink="">
        <xdr:nvSpPr>
          <xdr:cNvPr id="329" name="Rectangle: Rounded Corners 328">
            <a:extLst>
              <a:ext uri="{FF2B5EF4-FFF2-40B4-BE49-F238E27FC236}">
                <a16:creationId xmlns:a16="http://schemas.microsoft.com/office/drawing/2014/main" id="{6DAFCFE5-3528-4741-A1AB-68F6219A3A9F}"/>
              </a:ext>
            </a:extLst>
          </xdr:cNvPr>
          <xdr:cNvSpPr/>
        </xdr:nvSpPr>
        <xdr:spPr>
          <a:xfrm>
            <a:off x="307145" y="288534"/>
            <a:ext cx="4896000"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30" name="Rectangle: Rounded Corners 329">
            <a:extLst>
              <a:ext uri="{FF2B5EF4-FFF2-40B4-BE49-F238E27FC236}">
                <a16:creationId xmlns:a16="http://schemas.microsoft.com/office/drawing/2014/main" id="{87BCA9D8-A952-4C05-B7E6-4BC2008B2EA4}"/>
              </a:ext>
            </a:extLst>
          </xdr:cNvPr>
          <xdr:cNvSpPr/>
        </xdr:nvSpPr>
        <xdr:spPr>
          <a:xfrm>
            <a:off x="5341034" y="288533"/>
            <a:ext cx="6818400"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31" name="Rectangle: Rounded Corners 330">
            <a:extLst>
              <a:ext uri="{FF2B5EF4-FFF2-40B4-BE49-F238E27FC236}">
                <a16:creationId xmlns:a16="http://schemas.microsoft.com/office/drawing/2014/main" id="{A7ABEEF3-1089-4E85-AB6E-4C1CAF1D8EEE}"/>
              </a:ext>
            </a:extLst>
          </xdr:cNvPr>
          <xdr:cNvSpPr/>
        </xdr:nvSpPr>
        <xdr:spPr>
          <a:xfrm>
            <a:off x="307146" y="1217001"/>
            <a:ext cx="1260000" cy="108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32" name="Rectangle: Rounded Corners 331">
            <a:extLst>
              <a:ext uri="{FF2B5EF4-FFF2-40B4-BE49-F238E27FC236}">
                <a16:creationId xmlns:a16="http://schemas.microsoft.com/office/drawing/2014/main" id="{1B919346-4C37-48DC-80A5-B953D894042F}"/>
              </a:ext>
            </a:extLst>
          </xdr:cNvPr>
          <xdr:cNvSpPr/>
        </xdr:nvSpPr>
        <xdr:spPr>
          <a:xfrm>
            <a:off x="307145" y="2505468"/>
            <a:ext cx="1260000" cy="324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33" name="Rectangle: Rounded Corners 332">
            <a:extLst>
              <a:ext uri="{FF2B5EF4-FFF2-40B4-BE49-F238E27FC236}">
                <a16:creationId xmlns:a16="http://schemas.microsoft.com/office/drawing/2014/main" id="{52BC94EC-3F91-4414-8F1D-D2B1B33C0BE1}"/>
              </a:ext>
            </a:extLst>
          </xdr:cNvPr>
          <xdr:cNvSpPr/>
        </xdr:nvSpPr>
        <xdr:spPr>
          <a:xfrm>
            <a:off x="318167" y="5894772"/>
            <a:ext cx="1260000" cy="918000"/>
          </a:xfrm>
          <a:prstGeom prst="roundRect">
            <a:avLst>
              <a:gd name="adj" fmla="val 50000"/>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34" name="Rectangle: Rounded Corners 333">
            <a:extLst>
              <a:ext uri="{FF2B5EF4-FFF2-40B4-BE49-F238E27FC236}">
                <a16:creationId xmlns:a16="http://schemas.microsoft.com/office/drawing/2014/main" id="{C4864FF4-5E71-4AB6-892B-DB4B891EAE0F}"/>
              </a:ext>
            </a:extLst>
          </xdr:cNvPr>
          <xdr:cNvSpPr/>
        </xdr:nvSpPr>
        <xdr:spPr>
          <a:xfrm>
            <a:off x="1725639" y="1217001"/>
            <a:ext cx="2340000"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35" name="Rectangle: Rounded Corners 334">
            <a:extLst>
              <a:ext uri="{FF2B5EF4-FFF2-40B4-BE49-F238E27FC236}">
                <a16:creationId xmlns:a16="http://schemas.microsoft.com/office/drawing/2014/main" id="{ACECDDA9-6265-46CF-94E9-13A510214A7C}"/>
              </a:ext>
            </a:extLst>
          </xdr:cNvPr>
          <xdr:cNvSpPr/>
        </xdr:nvSpPr>
        <xdr:spPr>
          <a:xfrm>
            <a:off x="4224132" y="1217001"/>
            <a:ext cx="2340000"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36" name="Rectangle: Rounded Corners 335">
            <a:extLst>
              <a:ext uri="{FF2B5EF4-FFF2-40B4-BE49-F238E27FC236}">
                <a16:creationId xmlns:a16="http://schemas.microsoft.com/office/drawing/2014/main" id="{6C036D6A-8E72-4A6D-B038-0618DA76A1BA}"/>
              </a:ext>
            </a:extLst>
          </xdr:cNvPr>
          <xdr:cNvSpPr/>
        </xdr:nvSpPr>
        <xdr:spPr>
          <a:xfrm>
            <a:off x="6722625" y="1217001"/>
            <a:ext cx="2340000"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37" name="Rectangle: Rounded Corners 336">
            <a:extLst>
              <a:ext uri="{FF2B5EF4-FFF2-40B4-BE49-F238E27FC236}">
                <a16:creationId xmlns:a16="http://schemas.microsoft.com/office/drawing/2014/main" id="{D84DEE5A-8A42-4034-8FC7-560E9AD9ACE6}"/>
              </a:ext>
            </a:extLst>
          </xdr:cNvPr>
          <xdr:cNvSpPr/>
        </xdr:nvSpPr>
        <xdr:spPr>
          <a:xfrm>
            <a:off x="1770262" y="2145468"/>
            <a:ext cx="3240000" cy="2340000"/>
          </a:xfrm>
          <a:prstGeom prst="roundRect">
            <a:avLst>
              <a:gd name="adj" fmla="val 4042"/>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38" name="Rectangle: Rounded Corners 337">
            <a:extLst>
              <a:ext uri="{FF2B5EF4-FFF2-40B4-BE49-F238E27FC236}">
                <a16:creationId xmlns:a16="http://schemas.microsoft.com/office/drawing/2014/main" id="{FF8FDE03-6230-4E59-8F37-9B6BA25E7F59}"/>
              </a:ext>
            </a:extLst>
          </xdr:cNvPr>
          <xdr:cNvSpPr/>
        </xdr:nvSpPr>
        <xdr:spPr>
          <a:xfrm>
            <a:off x="5168401" y="2145468"/>
            <a:ext cx="2160000" cy="2340000"/>
          </a:xfrm>
          <a:prstGeom prst="roundRect">
            <a:avLst>
              <a:gd name="adj" fmla="val 4042"/>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39" name="Rectangle: Rounded Corners 338">
            <a:extLst>
              <a:ext uri="{FF2B5EF4-FFF2-40B4-BE49-F238E27FC236}">
                <a16:creationId xmlns:a16="http://schemas.microsoft.com/office/drawing/2014/main" id="{1F71DBCF-890D-49BA-9AF9-46281B6C2AFD}"/>
              </a:ext>
            </a:extLst>
          </xdr:cNvPr>
          <xdr:cNvSpPr/>
        </xdr:nvSpPr>
        <xdr:spPr>
          <a:xfrm>
            <a:off x="7486540" y="2145468"/>
            <a:ext cx="1620000" cy="2340000"/>
          </a:xfrm>
          <a:prstGeom prst="roundRect">
            <a:avLst>
              <a:gd name="adj" fmla="val 4042"/>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40" name="Rectangle: Rounded Corners 339">
            <a:extLst>
              <a:ext uri="{FF2B5EF4-FFF2-40B4-BE49-F238E27FC236}">
                <a16:creationId xmlns:a16="http://schemas.microsoft.com/office/drawing/2014/main" id="{1173A976-C5DB-4263-8B2F-2B62F7E12AF3}"/>
              </a:ext>
            </a:extLst>
          </xdr:cNvPr>
          <xdr:cNvSpPr/>
        </xdr:nvSpPr>
        <xdr:spPr>
          <a:xfrm>
            <a:off x="7486540" y="4575468"/>
            <a:ext cx="1620000" cy="2178000"/>
          </a:xfrm>
          <a:prstGeom prst="roundRect">
            <a:avLst>
              <a:gd name="adj" fmla="val 4042"/>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41" name="Rectangle: Rounded Corners 340">
            <a:extLst>
              <a:ext uri="{FF2B5EF4-FFF2-40B4-BE49-F238E27FC236}">
                <a16:creationId xmlns:a16="http://schemas.microsoft.com/office/drawing/2014/main" id="{2A09EEDD-F286-4C21-BEB8-3E988886F6DE}"/>
              </a:ext>
            </a:extLst>
          </xdr:cNvPr>
          <xdr:cNvSpPr/>
        </xdr:nvSpPr>
        <xdr:spPr>
          <a:xfrm>
            <a:off x="1770261" y="4575468"/>
            <a:ext cx="5558139" cy="2178000"/>
          </a:xfrm>
          <a:prstGeom prst="roundRect">
            <a:avLst>
              <a:gd name="adj" fmla="val 4042"/>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42" name="Arrow: Pentagon 341">
            <a:extLst>
              <a:ext uri="{FF2B5EF4-FFF2-40B4-BE49-F238E27FC236}">
                <a16:creationId xmlns:a16="http://schemas.microsoft.com/office/drawing/2014/main" id="{2A106034-7071-4E14-8658-11AD1E61D0AF}"/>
              </a:ext>
            </a:extLst>
          </xdr:cNvPr>
          <xdr:cNvSpPr/>
        </xdr:nvSpPr>
        <xdr:spPr>
          <a:xfrm rot="5400000">
            <a:off x="9240128" y="1540559"/>
            <a:ext cx="1688124" cy="1041010"/>
          </a:xfrm>
          <a:prstGeom prst="homePlate">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43" name="Arrow: Pentagon 342">
            <a:extLst>
              <a:ext uri="{FF2B5EF4-FFF2-40B4-BE49-F238E27FC236}">
                <a16:creationId xmlns:a16="http://schemas.microsoft.com/office/drawing/2014/main" id="{66AA8DAA-EE33-4BB2-85E2-C82374F55A46}"/>
              </a:ext>
            </a:extLst>
          </xdr:cNvPr>
          <xdr:cNvSpPr/>
        </xdr:nvSpPr>
        <xdr:spPr>
          <a:xfrm rot="5400000">
            <a:off x="10602953" y="1540557"/>
            <a:ext cx="1688124" cy="1041010"/>
          </a:xfrm>
          <a:prstGeom prst="homePlate">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44" name="Trapezoid 343">
            <a:extLst>
              <a:ext uri="{FF2B5EF4-FFF2-40B4-BE49-F238E27FC236}">
                <a16:creationId xmlns:a16="http://schemas.microsoft.com/office/drawing/2014/main" id="{97BCC544-2318-425B-B0F4-705483DAEF81}"/>
              </a:ext>
            </a:extLst>
          </xdr:cNvPr>
          <xdr:cNvSpPr/>
        </xdr:nvSpPr>
        <xdr:spPr>
          <a:xfrm>
            <a:off x="9458493" y="1217000"/>
            <a:ext cx="1251393" cy="253220"/>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45" name="Trapezoid 344">
            <a:extLst>
              <a:ext uri="{FF2B5EF4-FFF2-40B4-BE49-F238E27FC236}">
                <a16:creationId xmlns:a16="http://schemas.microsoft.com/office/drawing/2014/main" id="{6AC6E357-48BA-4E7F-84E9-9D7056931A07}"/>
              </a:ext>
            </a:extLst>
          </xdr:cNvPr>
          <xdr:cNvSpPr/>
        </xdr:nvSpPr>
        <xdr:spPr>
          <a:xfrm>
            <a:off x="10821318" y="1217000"/>
            <a:ext cx="1251393" cy="253220"/>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46" name="Rectangle: Rounded Corners 345">
            <a:extLst>
              <a:ext uri="{FF2B5EF4-FFF2-40B4-BE49-F238E27FC236}">
                <a16:creationId xmlns:a16="http://schemas.microsoft.com/office/drawing/2014/main" id="{11B384E0-E6A7-4463-A8DB-A6A5C2FD0DAB}"/>
              </a:ext>
            </a:extLst>
          </xdr:cNvPr>
          <xdr:cNvSpPr/>
        </xdr:nvSpPr>
        <xdr:spPr>
          <a:xfrm>
            <a:off x="9264680" y="3113591"/>
            <a:ext cx="2713862" cy="3626293"/>
          </a:xfrm>
          <a:prstGeom prst="roundRect">
            <a:avLst>
              <a:gd name="adj" fmla="val 2622"/>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47" name="Arrow: Pentagon 346">
            <a:extLst>
              <a:ext uri="{FF2B5EF4-FFF2-40B4-BE49-F238E27FC236}">
                <a16:creationId xmlns:a16="http://schemas.microsoft.com/office/drawing/2014/main" id="{E0B7A6FF-B510-4C15-A758-546EAE1DD45D}"/>
              </a:ext>
            </a:extLst>
          </xdr:cNvPr>
          <xdr:cNvSpPr/>
        </xdr:nvSpPr>
        <xdr:spPr>
          <a:xfrm rot="5400000">
            <a:off x="9359994" y="1618036"/>
            <a:ext cx="1448390" cy="899538"/>
          </a:xfrm>
          <a:prstGeom prst="homePlate">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348" name="Arrow: Pentagon 347">
            <a:extLst>
              <a:ext uri="{FF2B5EF4-FFF2-40B4-BE49-F238E27FC236}">
                <a16:creationId xmlns:a16="http://schemas.microsoft.com/office/drawing/2014/main" id="{D809E748-DBCE-4669-8A82-533112598F89}"/>
              </a:ext>
            </a:extLst>
          </xdr:cNvPr>
          <xdr:cNvSpPr/>
        </xdr:nvSpPr>
        <xdr:spPr>
          <a:xfrm rot="5400000">
            <a:off x="10722819" y="1618036"/>
            <a:ext cx="1448390" cy="899538"/>
          </a:xfrm>
          <a:prstGeom prst="homePlate">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xnSp macro="">
        <xdr:nvCxnSpPr>
          <xdr:cNvPr id="349" name="Straight Connector 348">
            <a:extLst>
              <a:ext uri="{FF2B5EF4-FFF2-40B4-BE49-F238E27FC236}">
                <a16:creationId xmlns:a16="http://schemas.microsoft.com/office/drawing/2014/main" id="{B6467ED8-2109-4A1A-B551-06244C0547F4}"/>
              </a:ext>
            </a:extLst>
          </xdr:cNvPr>
          <xdr:cNvCxnSpPr>
            <a:cxnSpLocks/>
          </xdr:cNvCxnSpPr>
        </xdr:nvCxnSpPr>
        <xdr:spPr>
          <a:xfrm>
            <a:off x="1941601" y="2501925"/>
            <a:ext cx="2855371"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0" name="Straight Connector 349">
            <a:extLst>
              <a:ext uri="{FF2B5EF4-FFF2-40B4-BE49-F238E27FC236}">
                <a16:creationId xmlns:a16="http://schemas.microsoft.com/office/drawing/2014/main" id="{58DDD7A5-AF38-4B3D-B806-D29651C418E9}"/>
              </a:ext>
            </a:extLst>
          </xdr:cNvPr>
          <xdr:cNvCxnSpPr>
            <a:cxnSpLocks/>
          </xdr:cNvCxnSpPr>
        </xdr:nvCxnSpPr>
        <xdr:spPr>
          <a:xfrm>
            <a:off x="5341034" y="2501925"/>
            <a:ext cx="1800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1" name="Straight Connector 350">
            <a:extLst>
              <a:ext uri="{FF2B5EF4-FFF2-40B4-BE49-F238E27FC236}">
                <a16:creationId xmlns:a16="http://schemas.microsoft.com/office/drawing/2014/main" id="{8ADDE4F6-D891-40E6-841B-019A7102892E}"/>
              </a:ext>
            </a:extLst>
          </xdr:cNvPr>
          <xdr:cNvCxnSpPr>
            <a:cxnSpLocks/>
          </xdr:cNvCxnSpPr>
        </xdr:nvCxnSpPr>
        <xdr:spPr>
          <a:xfrm>
            <a:off x="7648540" y="2519639"/>
            <a:ext cx="1296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2" name="Straight Connector 351">
            <a:extLst>
              <a:ext uri="{FF2B5EF4-FFF2-40B4-BE49-F238E27FC236}">
                <a16:creationId xmlns:a16="http://schemas.microsoft.com/office/drawing/2014/main" id="{2F3020D5-5F90-4026-999B-F42A2014B388}"/>
              </a:ext>
            </a:extLst>
          </xdr:cNvPr>
          <xdr:cNvCxnSpPr>
            <a:cxnSpLocks/>
          </xdr:cNvCxnSpPr>
        </xdr:nvCxnSpPr>
        <xdr:spPr>
          <a:xfrm>
            <a:off x="1941599" y="4937194"/>
            <a:ext cx="5184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3" name="Straight Connector 352">
            <a:extLst>
              <a:ext uri="{FF2B5EF4-FFF2-40B4-BE49-F238E27FC236}">
                <a16:creationId xmlns:a16="http://schemas.microsoft.com/office/drawing/2014/main" id="{D5CC4223-B540-4503-96EF-1ACFB8647CA8}"/>
              </a:ext>
            </a:extLst>
          </xdr:cNvPr>
          <xdr:cNvCxnSpPr>
            <a:cxnSpLocks/>
          </xdr:cNvCxnSpPr>
        </xdr:nvCxnSpPr>
        <xdr:spPr>
          <a:xfrm>
            <a:off x="7648540" y="4937194"/>
            <a:ext cx="1332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4" name="Straight Connector 353">
            <a:extLst>
              <a:ext uri="{FF2B5EF4-FFF2-40B4-BE49-F238E27FC236}">
                <a16:creationId xmlns:a16="http://schemas.microsoft.com/office/drawing/2014/main" id="{EA261294-6BA3-4FB0-8BF9-70E78CFFE256}"/>
              </a:ext>
            </a:extLst>
          </xdr:cNvPr>
          <xdr:cNvCxnSpPr>
            <a:cxnSpLocks/>
          </xdr:cNvCxnSpPr>
        </xdr:nvCxnSpPr>
        <xdr:spPr>
          <a:xfrm>
            <a:off x="9418189" y="3581925"/>
            <a:ext cx="2376000" cy="90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161926</xdr:colOff>
      <xdr:row>0</xdr:row>
      <xdr:rowOff>180977</xdr:rowOff>
    </xdr:from>
    <xdr:to>
      <xdr:col>1</xdr:col>
      <xdr:colOff>314326</xdr:colOff>
      <xdr:row>4</xdr:row>
      <xdr:rowOff>38101</xdr:rowOff>
    </xdr:to>
    <xdr:pic>
      <xdr:nvPicPr>
        <xdr:cNvPr id="26" name="Picture 25">
          <a:extLst>
            <a:ext uri="{FF2B5EF4-FFF2-40B4-BE49-F238E27FC236}">
              <a16:creationId xmlns:a16="http://schemas.microsoft.com/office/drawing/2014/main" id="{38CB2474-1DB7-4C54-A001-EFEC9653B3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1926" y="180977"/>
          <a:ext cx="762000" cy="619124"/>
        </a:xfrm>
        <a:prstGeom prst="rect">
          <a:avLst/>
        </a:prstGeom>
        <a:effectLst>
          <a:glow rad="127000">
            <a:schemeClr val="accent1">
              <a:alpha val="9000"/>
            </a:schemeClr>
          </a:glow>
          <a:outerShdw blurRad="50800" dist="50800" dir="1800000" algn="ctr" rotWithShape="0">
            <a:srgbClr val="000000">
              <a:alpha val="43137"/>
            </a:srgbClr>
          </a:outerShdw>
          <a:softEdge rad="63500"/>
        </a:effectLst>
      </xdr:spPr>
    </xdr:pic>
    <xdr:clientData/>
  </xdr:twoCellAnchor>
  <xdr:twoCellAnchor editAs="oneCell">
    <xdr:from>
      <xdr:col>0</xdr:col>
      <xdr:colOff>295275</xdr:colOff>
      <xdr:row>30</xdr:row>
      <xdr:rowOff>57150</xdr:rowOff>
    </xdr:from>
    <xdr:to>
      <xdr:col>2</xdr:col>
      <xdr:colOff>28574</xdr:colOff>
      <xdr:row>34</xdr:row>
      <xdr:rowOff>169575</xdr:rowOff>
    </xdr:to>
    <xdr:pic>
      <xdr:nvPicPr>
        <xdr:cNvPr id="28" name="Picture 27">
          <a:extLst>
            <a:ext uri="{FF2B5EF4-FFF2-40B4-BE49-F238E27FC236}">
              <a16:creationId xmlns:a16="http://schemas.microsoft.com/office/drawing/2014/main" id="{216DBA07-1F42-4C02-85BD-F74FD5FAEF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5275" y="5772150"/>
          <a:ext cx="952499" cy="874425"/>
        </a:xfrm>
        <a:prstGeom prst="rect">
          <a:avLst/>
        </a:prstGeom>
        <a:effectLst>
          <a:softEdge rad="127000"/>
        </a:effectLst>
      </xdr:spPr>
    </xdr:pic>
    <xdr:clientData/>
  </xdr:twoCellAnchor>
  <xdr:twoCellAnchor editAs="oneCell">
    <xdr:from>
      <xdr:col>4</xdr:col>
      <xdr:colOff>552450</xdr:colOff>
      <xdr:row>5</xdr:row>
      <xdr:rowOff>47625</xdr:rowOff>
    </xdr:from>
    <xdr:to>
      <xdr:col>6</xdr:col>
      <xdr:colOff>304800</xdr:colOff>
      <xdr:row>9</xdr:row>
      <xdr:rowOff>104775</xdr:rowOff>
    </xdr:to>
    <xdr:pic>
      <xdr:nvPicPr>
        <xdr:cNvPr id="30" name="Picture 29">
          <a:extLst>
            <a:ext uri="{FF2B5EF4-FFF2-40B4-BE49-F238E27FC236}">
              <a16:creationId xmlns:a16="http://schemas.microsoft.com/office/drawing/2014/main" id="{E143EB65-CBEC-4CF6-AA4D-617DE319715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990850" y="1000125"/>
          <a:ext cx="971550" cy="819150"/>
        </a:xfrm>
        <a:prstGeom prst="rect">
          <a:avLst/>
        </a:prstGeom>
        <a:effectLst>
          <a:softEdge rad="127000"/>
        </a:effectLst>
      </xdr:spPr>
    </xdr:pic>
    <xdr:clientData/>
  </xdr:twoCellAnchor>
  <xdr:twoCellAnchor editAs="oneCell">
    <xdr:from>
      <xdr:col>9</xdr:col>
      <xdr:colOff>28576</xdr:colOff>
      <xdr:row>5</xdr:row>
      <xdr:rowOff>66675</xdr:rowOff>
    </xdr:from>
    <xdr:to>
      <xdr:col>10</xdr:col>
      <xdr:colOff>333376</xdr:colOff>
      <xdr:row>9</xdr:row>
      <xdr:rowOff>95251</xdr:rowOff>
    </xdr:to>
    <xdr:pic>
      <xdr:nvPicPr>
        <xdr:cNvPr id="32" name="Picture 31">
          <a:extLst>
            <a:ext uri="{FF2B5EF4-FFF2-40B4-BE49-F238E27FC236}">
              <a16:creationId xmlns:a16="http://schemas.microsoft.com/office/drawing/2014/main" id="{FED8FC1C-55A2-43E2-B7D4-57014A516A3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514976" y="1019175"/>
          <a:ext cx="914400" cy="790576"/>
        </a:xfrm>
        <a:prstGeom prst="rect">
          <a:avLst/>
        </a:prstGeom>
        <a:ln>
          <a:noFill/>
        </a:ln>
        <a:effectLst>
          <a:softEdge rad="112500"/>
        </a:effectLst>
      </xdr:spPr>
    </xdr:pic>
    <xdr:clientData/>
  </xdr:twoCellAnchor>
  <xdr:twoCellAnchor editAs="oneCell">
    <xdr:from>
      <xdr:col>13</xdr:col>
      <xdr:colOff>19050</xdr:colOff>
      <xdr:row>5</xdr:row>
      <xdr:rowOff>76200</xdr:rowOff>
    </xdr:from>
    <xdr:to>
      <xdr:col>14</xdr:col>
      <xdr:colOff>419100</xdr:colOff>
      <xdr:row>9</xdr:row>
      <xdr:rowOff>104775</xdr:rowOff>
    </xdr:to>
    <xdr:pic>
      <xdr:nvPicPr>
        <xdr:cNvPr id="34" name="Picture 33">
          <a:extLst>
            <a:ext uri="{FF2B5EF4-FFF2-40B4-BE49-F238E27FC236}">
              <a16:creationId xmlns:a16="http://schemas.microsoft.com/office/drawing/2014/main" id="{CDC15B71-C6D1-4023-9AAB-F3733937FD5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943850" y="1028700"/>
          <a:ext cx="1009650" cy="790575"/>
        </a:xfrm>
        <a:prstGeom prst="rect">
          <a:avLst/>
        </a:prstGeom>
        <a:effectLst>
          <a:softEdge rad="127000"/>
        </a:effectLst>
      </xdr:spPr>
    </xdr:pic>
    <xdr:clientData/>
  </xdr:twoCellAnchor>
  <xdr:twoCellAnchor editAs="oneCell">
    <xdr:from>
      <xdr:col>18</xdr:col>
      <xdr:colOff>76201</xdr:colOff>
      <xdr:row>10</xdr:row>
      <xdr:rowOff>123826</xdr:rowOff>
    </xdr:from>
    <xdr:to>
      <xdr:col>18</xdr:col>
      <xdr:colOff>571501</xdr:colOff>
      <xdr:row>13</xdr:row>
      <xdr:rowOff>47626</xdr:rowOff>
    </xdr:to>
    <xdr:pic>
      <xdr:nvPicPr>
        <xdr:cNvPr id="40" name="Graphic 39" descr="Ribbon with solid fill">
          <a:extLst>
            <a:ext uri="{FF2B5EF4-FFF2-40B4-BE49-F238E27FC236}">
              <a16:creationId xmlns:a16="http://schemas.microsoft.com/office/drawing/2014/main" id="{2F457A84-A6CF-4BD7-9D66-99C4E5778BE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1049001" y="2028826"/>
          <a:ext cx="495300" cy="495300"/>
        </a:xfrm>
        <a:prstGeom prst="rect">
          <a:avLst/>
        </a:prstGeom>
      </xdr:spPr>
    </xdr:pic>
    <xdr:clientData/>
  </xdr:twoCellAnchor>
  <xdr:twoCellAnchor editAs="oneCell">
    <xdr:from>
      <xdr:col>15</xdr:col>
      <xdr:colOff>521475</xdr:colOff>
      <xdr:row>10</xdr:row>
      <xdr:rowOff>83325</xdr:rowOff>
    </xdr:from>
    <xdr:to>
      <xdr:col>16</xdr:col>
      <xdr:colOff>419100</xdr:colOff>
      <xdr:row>13</xdr:row>
      <xdr:rowOff>19050</xdr:rowOff>
    </xdr:to>
    <xdr:pic>
      <xdr:nvPicPr>
        <xdr:cNvPr id="42" name="Graphic 41" descr="Trophy with solid fill">
          <a:extLst>
            <a:ext uri="{FF2B5EF4-FFF2-40B4-BE49-F238E27FC236}">
              <a16:creationId xmlns:a16="http://schemas.microsoft.com/office/drawing/2014/main" id="{6FFEF48C-889D-4CAC-91BE-C70B2B9E813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665475" y="1988325"/>
          <a:ext cx="507225" cy="507225"/>
        </a:xfrm>
        <a:prstGeom prst="rect">
          <a:avLst/>
        </a:prstGeom>
      </xdr:spPr>
    </xdr:pic>
    <xdr:clientData/>
  </xdr:twoCellAnchor>
  <xdr:twoCellAnchor editAs="oneCell">
    <xdr:from>
      <xdr:col>17</xdr:col>
      <xdr:colOff>361951</xdr:colOff>
      <xdr:row>0</xdr:row>
      <xdr:rowOff>161925</xdr:rowOff>
    </xdr:from>
    <xdr:to>
      <xdr:col>19</xdr:col>
      <xdr:colOff>381001</xdr:colOff>
      <xdr:row>4</xdr:row>
      <xdr:rowOff>53876</xdr:rowOff>
    </xdr:to>
    <xdr:pic>
      <xdr:nvPicPr>
        <xdr:cNvPr id="46" name="Picture 45">
          <a:extLst>
            <a:ext uri="{FF2B5EF4-FFF2-40B4-BE49-F238E27FC236}">
              <a16:creationId xmlns:a16="http://schemas.microsoft.com/office/drawing/2014/main" id="{850E2905-6C04-4880-8594-5AF24D0E62B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0725151" y="161925"/>
          <a:ext cx="1238250" cy="653951"/>
        </a:xfrm>
        <a:prstGeom prst="rect">
          <a:avLst/>
        </a:prstGeom>
      </xdr:spPr>
    </xdr:pic>
    <xdr:clientData/>
  </xdr:twoCellAnchor>
  <xdr:twoCellAnchor editAs="oneCell">
    <xdr:from>
      <xdr:col>2</xdr:col>
      <xdr:colOff>381000</xdr:colOff>
      <xdr:row>10</xdr:row>
      <xdr:rowOff>76200</xdr:rowOff>
    </xdr:from>
    <xdr:to>
      <xdr:col>3</xdr:col>
      <xdr:colOff>171450</xdr:colOff>
      <xdr:row>12</xdr:row>
      <xdr:rowOff>57150</xdr:rowOff>
    </xdr:to>
    <xdr:pic>
      <xdr:nvPicPr>
        <xdr:cNvPr id="48" name="Graphic 47" descr="Clipboard with solid fill">
          <a:extLst>
            <a:ext uri="{FF2B5EF4-FFF2-40B4-BE49-F238E27FC236}">
              <a16:creationId xmlns:a16="http://schemas.microsoft.com/office/drawing/2014/main" id="{9855BA5F-EDA8-4CED-B5E2-223662FB7D1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600200" y="1981200"/>
          <a:ext cx="400050" cy="361950"/>
        </a:xfrm>
        <a:prstGeom prst="rect">
          <a:avLst/>
        </a:prstGeom>
      </xdr:spPr>
    </xdr:pic>
    <xdr:clientData/>
  </xdr:twoCellAnchor>
  <xdr:twoCellAnchor editAs="oneCell">
    <xdr:from>
      <xdr:col>2</xdr:col>
      <xdr:colOff>407175</xdr:colOff>
      <xdr:row>22</xdr:row>
      <xdr:rowOff>188100</xdr:rowOff>
    </xdr:from>
    <xdr:to>
      <xdr:col>3</xdr:col>
      <xdr:colOff>209550</xdr:colOff>
      <xdr:row>25</xdr:row>
      <xdr:rowOff>19050</xdr:rowOff>
    </xdr:to>
    <xdr:pic>
      <xdr:nvPicPr>
        <xdr:cNvPr id="50" name="Graphic 49" descr="Daily calendar with solid fill">
          <a:extLst>
            <a:ext uri="{FF2B5EF4-FFF2-40B4-BE49-F238E27FC236}">
              <a16:creationId xmlns:a16="http://schemas.microsoft.com/office/drawing/2014/main" id="{C74D69EF-FEC3-457A-9AD0-EB057A0735D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626375" y="4379100"/>
          <a:ext cx="411975" cy="402450"/>
        </a:xfrm>
        <a:prstGeom prst="rect">
          <a:avLst/>
        </a:prstGeom>
      </xdr:spPr>
    </xdr:pic>
    <xdr:clientData/>
  </xdr:twoCellAnchor>
  <xdr:twoCellAnchor editAs="oneCell">
    <xdr:from>
      <xdr:col>11</xdr:col>
      <xdr:colOff>604800</xdr:colOff>
      <xdr:row>23</xdr:row>
      <xdr:rowOff>33300</xdr:rowOff>
    </xdr:from>
    <xdr:to>
      <xdr:col>12</xdr:col>
      <xdr:colOff>276225</xdr:colOff>
      <xdr:row>24</xdr:row>
      <xdr:rowOff>123825</xdr:rowOff>
    </xdr:to>
    <xdr:pic>
      <xdr:nvPicPr>
        <xdr:cNvPr id="52" name="Graphic 51" descr="Database with solid fill">
          <a:extLst>
            <a:ext uri="{FF2B5EF4-FFF2-40B4-BE49-F238E27FC236}">
              <a16:creationId xmlns:a16="http://schemas.microsoft.com/office/drawing/2014/main" id="{519B2858-0753-4085-81D1-B36D818E4AD7}"/>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310400" y="4414800"/>
          <a:ext cx="281025" cy="281025"/>
        </a:xfrm>
        <a:prstGeom prst="rect">
          <a:avLst/>
        </a:prstGeom>
      </xdr:spPr>
    </xdr:pic>
    <xdr:clientData/>
  </xdr:twoCellAnchor>
  <xdr:twoCellAnchor>
    <xdr:from>
      <xdr:col>0</xdr:col>
      <xdr:colOff>17318</xdr:colOff>
      <xdr:row>0</xdr:row>
      <xdr:rowOff>0</xdr:rowOff>
    </xdr:from>
    <xdr:to>
      <xdr:col>20</xdr:col>
      <xdr:colOff>17319</xdr:colOff>
      <xdr:row>36</xdr:row>
      <xdr:rowOff>0</xdr:rowOff>
    </xdr:to>
    <xdr:grpSp>
      <xdr:nvGrpSpPr>
        <xdr:cNvPr id="80" name="Group 79">
          <a:extLst>
            <a:ext uri="{FF2B5EF4-FFF2-40B4-BE49-F238E27FC236}">
              <a16:creationId xmlns:a16="http://schemas.microsoft.com/office/drawing/2014/main" id="{59DD4237-B754-42E3-8AE3-E095248DA0A0}"/>
            </a:ext>
          </a:extLst>
        </xdr:cNvPr>
        <xdr:cNvGrpSpPr/>
      </xdr:nvGrpSpPr>
      <xdr:grpSpPr>
        <a:xfrm>
          <a:off x="17318" y="0"/>
          <a:ext cx="12122728" cy="6858000"/>
          <a:chOff x="0" y="0"/>
          <a:chExt cx="12192001" cy="6858000"/>
        </a:xfrm>
      </xdr:grpSpPr>
      <xdr:sp macro="" textlink="">
        <xdr:nvSpPr>
          <xdr:cNvPr id="53" name="Rectangle: Rounded Corners 52">
            <a:extLst>
              <a:ext uri="{FF2B5EF4-FFF2-40B4-BE49-F238E27FC236}">
                <a16:creationId xmlns:a16="http://schemas.microsoft.com/office/drawing/2014/main" id="{01FFE95B-4420-4120-B176-E5B5293E5287}"/>
              </a:ext>
            </a:extLst>
          </xdr:cNvPr>
          <xdr:cNvSpPr/>
        </xdr:nvSpPr>
        <xdr:spPr>
          <a:xfrm>
            <a:off x="0" y="0"/>
            <a:ext cx="12192001" cy="6858000"/>
          </a:xfrm>
          <a:prstGeom prst="roundRect">
            <a:avLst>
              <a:gd name="adj" fmla="val 1488"/>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54" name="Rectangle: Rounded Corners 53">
            <a:extLst>
              <a:ext uri="{FF2B5EF4-FFF2-40B4-BE49-F238E27FC236}">
                <a16:creationId xmlns:a16="http://schemas.microsoft.com/office/drawing/2014/main" id="{6DAFCFE5-3528-4741-A1AB-68F6219A3A9F}"/>
              </a:ext>
            </a:extLst>
          </xdr:cNvPr>
          <xdr:cNvSpPr/>
        </xdr:nvSpPr>
        <xdr:spPr>
          <a:xfrm>
            <a:off x="154745" y="126609"/>
            <a:ext cx="4896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55" name="Rectangle: Rounded Corners 54">
            <a:extLst>
              <a:ext uri="{FF2B5EF4-FFF2-40B4-BE49-F238E27FC236}">
                <a16:creationId xmlns:a16="http://schemas.microsoft.com/office/drawing/2014/main" id="{87BCA9D8-A952-4C05-B7E6-4BC2008B2EA4}"/>
              </a:ext>
            </a:extLst>
          </xdr:cNvPr>
          <xdr:cNvSpPr/>
        </xdr:nvSpPr>
        <xdr:spPr>
          <a:xfrm>
            <a:off x="5188634" y="126608"/>
            <a:ext cx="6818400"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56" name="Rectangle: Rounded Corners 55">
            <a:extLst>
              <a:ext uri="{FF2B5EF4-FFF2-40B4-BE49-F238E27FC236}">
                <a16:creationId xmlns:a16="http://schemas.microsoft.com/office/drawing/2014/main" id="{A7ABEEF3-1089-4E85-AB6E-4C1CAF1D8EEE}"/>
              </a:ext>
            </a:extLst>
          </xdr:cNvPr>
          <xdr:cNvSpPr/>
        </xdr:nvSpPr>
        <xdr:spPr>
          <a:xfrm>
            <a:off x="154746" y="1055076"/>
            <a:ext cx="1260000" cy="108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57" name="Rectangle: Rounded Corners 56">
            <a:extLst>
              <a:ext uri="{FF2B5EF4-FFF2-40B4-BE49-F238E27FC236}">
                <a16:creationId xmlns:a16="http://schemas.microsoft.com/office/drawing/2014/main" id="{1B919346-4C37-48DC-80A5-B953D894042F}"/>
              </a:ext>
            </a:extLst>
          </xdr:cNvPr>
          <xdr:cNvSpPr/>
        </xdr:nvSpPr>
        <xdr:spPr>
          <a:xfrm>
            <a:off x="154745" y="2343543"/>
            <a:ext cx="1260000" cy="324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58" name="Rectangle: Rounded Corners 57">
            <a:extLst>
              <a:ext uri="{FF2B5EF4-FFF2-40B4-BE49-F238E27FC236}">
                <a16:creationId xmlns:a16="http://schemas.microsoft.com/office/drawing/2014/main" id="{52BC94EC-3F91-4414-8F1D-D2B1B33C0BE1}"/>
              </a:ext>
            </a:extLst>
          </xdr:cNvPr>
          <xdr:cNvSpPr/>
        </xdr:nvSpPr>
        <xdr:spPr>
          <a:xfrm>
            <a:off x="165767" y="5732847"/>
            <a:ext cx="1260000" cy="918000"/>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59" name="Rectangle: Rounded Corners 58">
            <a:extLst>
              <a:ext uri="{FF2B5EF4-FFF2-40B4-BE49-F238E27FC236}">
                <a16:creationId xmlns:a16="http://schemas.microsoft.com/office/drawing/2014/main" id="{C4864FF4-5E71-4AB6-892B-DB4B891EAE0F}"/>
              </a:ext>
            </a:extLst>
          </xdr:cNvPr>
          <xdr:cNvSpPr/>
        </xdr:nvSpPr>
        <xdr:spPr>
          <a:xfrm>
            <a:off x="1573239" y="1055076"/>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60" name="Rectangle: Rounded Corners 59">
            <a:extLst>
              <a:ext uri="{FF2B5EF4-FFF2-40B4-BE49-F238E27FC236}">
                <a16:creationId xmlns:a16="http://schemas.microsoft.com/office/drawing/2014/main" id="{ACECDDA9-6265-46CF-94E9-13A510214A7C}"/>
              </a:ext>
            </a:extLst>
          </xdr:cNvPr>
          <xdr:cNvSpPr/>
        </xdr:nvSpPr>
        <xdr:spPr>
          <a:xfrm>
            <a:off x="4071732" y="1055076"/>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61" name="Rectangle: Rounded Corners 60">
            <a:extLst>
              <a:ext uri="{FF2B5EF4-FFF2-40B4-BE49-F238E27FC236}">
                <a16:creationId xmlns:a16="http://schemas.microsoft.com/office/drawing/2014/main" id="{6C036D6A-8E72-4A6D-B038-0618DA76A1BA}"/>
              </a:ext>
            </a:extLst>
          </xdr:cNvPr>
          <xdr:cNvSpPr/>
        </xdr:nvSpPr>
        <xdr:spPr>
          <a:xfrm>
            <a:off x="6570225" y="1055076"/>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62" name="Rectangle: Rounded Corners 61">
            <a:extLst>
              <a:ext uri="{FF2B5EF4-FFF2-40B4-BE49-F238E27FC236}">
                <a16:creationId xmlns:a16="http://schemas.microsoft.com/office/drawing/2014/main" id="{D84DEE5A-8A42-4034-8FC7-560E9AD9ACE6}"/>
              </a:ext>
            </a:extLst>
          </xdr:cNvPr>
          <xdr:cNvSpPr/>
        </xdr:nvSpPr>
        <xdr:spPr>
          <a:xfrm>
            <a:off x="1617862" y="1983543"/>
            <a:ext cx="3240000" cy="2340000"/>
          </a:xfrm>
          <a:prstGeom prst="roundRect">
            <a:avLst>
              <a:gd name="adj" fmla="val 40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63" name="Rectangle: Rounded Corners 62">
            <a:extLst>
              <a:ext uri="{FF2B5EF4-FFF2-40B4-BE49-F238E27FC236}">
                <a16:creationId xmlns:a16="http://schemas.microsoft.com/office/drawing/2014/main" id="{FF8FDE03-6230-4E59-8F37-9B6BA25E7F59}"/>
              </a:ext>
            </a:extLst>
          </xdr:cNvPr>
          <xdr:cNvSpPr/>
        </xdr:nvSpPr>
        <xdr:spPr>
          <a:xfrm>
            <a:off x="5016001" y="1983543"/>
            <a:ext cx="2160000" cy="2340000"/>
          </a:xfrm>
          <a:prstGeom prst="roundRect">
            <a:avLst>
              <a:gd name="adj" fmla="val 40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64" name="Rectangle: Rounded Corners 63">
            <a:extLst>
              <a:ext uri="{FF2B5EF4-FFF2-40B4-BE49-F238E27FC236}">
                <a16:creationId xmlns:a16="http://schemas.microsoft.com/office/drawing/2014/main" id="{1F71DBCF-890D-49BA-9AF9-46281B6C2AFD}"/>
              </a:ext>
            </a:extLst>
          </xdr:cNvPr>
          <xdr:cNvSpPr/>
        </xdr:nvSpPr>
        <xdr:spPr>
          <a:xfrm>
            <a:off x="7334140" y="1983543"/>
            <a:ext cx="1620000" cy="2340000"/>
          </a:xfrm>
          <a:prstGeom prst="roundRect">
            <a:avLst>
              <a:gd name="adj" fmla="val 40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65" name="Rectangle: Rounded Corners 64">
            <a:extLst>
              <a:ext uri="{FF2B5EF4-FFF2-40B4-BE49-F238E27FC236}">
                <a16:creationId xmlns:a16="http://schemas.microsoft.com/office/drawing/2014/main" id="{1173A976-C5DB-4263-8B2F-2B62F7E12AF3}"/>
              </a:ext>
            </a:extLst>
          </xdr:cNvPr>
          <xdr:cNvSpPr/>
        </xdr:nvSpPr>
        <xdr:spPr>
          <a:xfrm>
            <a:off x="7334140" y="4413543"/>
            <a:ext cx="1620000" cy="2178000"/>
          </a:xfrm>
          <a:prstGeom prst="roundRect">
            <a:avLst>
              <a:gd name="adj" fmla="val 40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66" name="Rectangle: Rounded Corners 65">
            <a:extLst>
              <a:ext uri="{FF2B5EF4-FFF2-40B4-BE49-F238E27FC236}">
                <a16:creationId xmlns:a16="http://schemas.microsoft.com/office/drawing/2014/main" id="{2A09EEDD-F286-4C21-BEB8-3E988886F6DE}"/>
              </a:ext>
            </a:extLst>
          </xdr:cNvPr>
          <xdr:cNvSpPr/>
        </xdr:nvSpPr>
        <xdr:spPr>
          <a:xfrm>
            <a:off x="1617861" y="4413543"/>
            <a:ext cx="5558139" cy="2178000"/>
          </a:xfrm>
          <a:prstGeom prst="roundRect">
            <a:avLst>
              <a:gd name="adj" fmla="val 40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67" name="Arrow: Pentagon 66">
            <a:extLst>
              <a:ext uri="{FF2B5EF4-FFF2-40B4-BE49-F238E27FC236}">
                <a16:creationId xmlns:a16="http://schemas.microsoft.com/office/drawing/2014/main" id="{2A106034-7071-4E14-8658-11AD1E61D0AF}"/>
              </a:ext>
            </a:extLst>
          </xdr:cNvPr>
          <xdr:cNvSpPr/>
        </xdr:nvSpPr>
        <xdr:spPr>
          <a:xfrm rot="5400000">
            <a:off x="9087728" y="1378634"/>
            <a:ext cx="1688124" cy="1041010"/>
          </a:xfrm>
          <a:prstGeom prst="homePlate">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68" name="Arrow: Pentagon 67">
            <a:extLst>
              <a:ext uri="{FF2B5EF4-FFF2-40B4-BE49-F238E27FC236}">
                <a16:creationId xmlns:a16="http://schemas.microsoft.com/office/drawing/2014/main" id="{66AA8DAA-EE33-4BB2-85E2-C82374F55A46}"/>
              </a:ext>
            </a:extLst>
          </xdr:cNvPr>
          <xdr:cNvSpPr/>
        </xdr:nvSpPr>
        <xdr:spPr>
          <a:xfrm rot="5400000">
            <a:off x="10450553" y="1378632"/>
            <a:ext cx="1688124" cy="1041010"/>
          </a:xfrm>
          <a:prstGeom prst="homePlate">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69" name="Trapezoid 68">
            <a:extLst>
              <a:ext uri="{FF2B5EF4-FFF2-40B4-BE49-F238E27FC236}">
                <a16:creationId xmlns:a16="http://schemas.microsoft.com/office/drawing/2014/main" id="{97BCC544-2318-425B-B0F4-705483DAEF81}"/>
              </a:ext>
            </a:extLst>
          </xdr:cNvPr>
          <xdr:cNvSpPr/>
        </xdr:nvSpPr>
        <xdr:spPr>
          <a:xfrm>
            <a:off x="9306093" y="1055075"/>
            <a:ext cx="1251393" cy="253220"/>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70" name="Trapezoid 69">
            <a:extLst>
              <a:ext uri="{FF2B5EF4-FFF2-40B4-BE49-F238E27FC236}">
                <a16:creationId xmlns:a16="http://schemas.microsoft.com/office/drawing/2014/main" id="{6AC6E357-48BA-4E7F-84E9-9D7056931A07}"/>
              </a:ext>
            </a:extLst>
          </xdr:cNvPr>
          <xdr:cNvSpPr/>
        </xdr:nvSpPr>
        <xdr:spPr>
          <a:xfrm>
            <a:off x="10668918" y="1055075"/>
            <a:ext cx="1251393" cy="253220"/>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71" name="Rectangle: Rounded Corners 70">
            <a:extLst>
              <a:ext uri="{FF2B5EF4-FFF2-40B4-BE49-F238E27FC236}">
                <a16:creationId xmlns:a16="http://schemas.microsoft.com/office/drawing/2014/main" id="{11B384E0-E6A7-4463-A8DB-A6A5C2FD0DAB}"/>
              </a:ext>
            </a:extLst>
          </xdr:cNvPr>
          <xdr:cNvSpPr/>
        </xdr:nvSpPr>
        <xdr:spPr>
          <a:xfrm>
            <a:off x="9112280" y="2951666"/>
            <a:ext cx="2713862" cy="3626293"/>
          </a:xfrm>
          <a:prstGeom prst="roundRect">
            <a:avLst>
              <a:gd name="adj" fmla="val 262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72" name="Arrow: Pentagon 71">
            <a:extLst>
              <a:ext uri="{FF2B5EF4-FFF2-40B4-BE49-F238E27FC236}">
                <a16:creationId xmlns:a16="http://schemas.microsoft.com/office/drawing/2014/main" id="{E0B7A6FF-B510-4C15-A758-546EAE1DD45D}"/>
              </a:ext>
            </a:extLst>
          </xdr:cNvPr>
          <xdr:cNvSpPr/>
        </xdr:nvSpPr>
        <xdr:spPr>
          <a:xfrm rot="5400000">
            <a:off x="9207594" y="1456111"/>
            <a:ext cx="1448390" cy="899538"/>
          </a:xfrm>
          <a:prstGeom prst="homePlate">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sp macro="" textlink="">
        <xdr:nvSpPr>
          <xdr:cNvPr id="73" name="Arrow: Pentagon 72">
            <a:extLst>
              <a:ext uri="{FF2B5EF4-FFF2-40B4-BE49-F238E27FC236}">
                <a16:creationId xmlns:a16="http://schemas.microsoft.com/office/drawing/2014/main" id="{D809E748-DBCE-4669-8A82-533112598F89}"/>
              </a:ext>
            </a:extLst>
          </xdr:cNvPr>
          <xdr:cNvSpPr/>
        </xdr:nvSpPr>
        <xdr:spPr>
          <a:xfrm rot="5400000">
            <a:off x="10570419" y="1456111"/>
            <a:ext cx="1448390" cy="899538"/>
          </a:xfrm>
          <a:prstGeom prst="homePlate">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sz="2000"/>
          </a:p>
        </xdr:txBody>
      </xdr:sp>
      <xdr:cxnSp macro="">
        <xdr:nvCxnSpPr>
          <xdr:cNvPr id="74" name="Straight Connector 73">
            <a:extLst>
              <a:ext uri="{FF2B5EF4-FFF2-40B4-BE49-F238E27FC236}">
                <a16:creationId xmlns:a16="http://schemas.microsoft.com/office/drawing/2014/main" id="{B6467ED8-2109-4A1A-B551-06244C0547F4}"/>
              </a:ext>
            </a:extLst>
          </xdr:cNvPr>
          <xdr:cNvCxnSpPr>
            <a:cxnSpLocks/>
          </xdr:cNvCxnSpPr>
        </xdr:nvCxnSpPr>
        <xdr:spPr>
          <a:xfrm>
            <a:off x="1789201" y="2340000"/>
            <a:ext cx="2855371"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5" name="Straight Connector 74">
            <a:extLst>
              <a:ext uri="{FF2B5EF4-FFF2-40B4-BE49-F238E27FC236}">
                <a16:creationId xmlns:a16="http://schemas.microsoft.com/office/drawing/2014/main" id="{58DDD7A5-AF38-4B3D-B806-D29651C418E9}"/>
              </a:ext>
            </a:extLst>
          </xdr:cNvPr>
          <xdr:cNvCxnSpPr>
            <a:cxnSpLocks/>
          </xdr:cNvCxnSpPr>
        </xdr:nvCxnSpPr>
        <xdr:spPr>
          <a:xfrm>
            <a:off x="5188634" y="2340000"/>
            <a:ext cx="1800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6" name="Straight Connector 75">
            <a:extLst>
              <a:ext uri="{FF2B5EF4-FFF2-40B4-BE49-F238E27FC236}">
                <a16:creationId xmlns:a16="http://schemas.microsoft.com/office/drawing/2014/main" id="{8ADDE4F6-D891-40E6-841B-019A7102892E}"/>
              </a:ext>
            </a:extLst>
          </xdr:cNvPr>
          <xdr:cNvCxnSpPr>
            <a:cxnSpLocks/>
          </xdr:cNvCxnSpPr>
        </xdr:nvCxnSpPr>
        <xdr:spPr>
          <a:xfrm>
            <a:off x="7496140" y="2357714"/>
            <a:ext cx="1296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7" name="Straight Connector 76">
            <a:extLst>
              <a:ext uri="{FF2B5EF4-FFF2-40B4-BE49-F238E27FC236}">
                <a16:creationId xmlns:a16="http://schemas.microsoft.com/office/drawing/2014/main" id="{2F3020D5-5F90-4026-999B-F42A2014B388}"/>
              </a:ext>
            </a:extLst>
          </xdr:cNvPr>
          <xdr:cNvCxnSpPr>
            <a:cxnSpLocks/>
          </xdr:cNvCxnSpPr>
        </xdr:nvCxnSpPr>
        <xdr:spPr>
          <a:xfrm>
            <a:off x="1789199" y="4775269"/>
            <a:ext cx="5184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8" name="Straight Connector 77">
            <a:extLst>
              <a:ext uri="{FF2B5EF4-FFF2-40B4-BE49-F238E27FC236}">
                <a16:creationId xmlns:a16="http://schemas.microsoft.com/office/drawing/2014/main" id="{D5CC4223-B540-4503-96EF-1ACFB8647CA8}"/>
              </a:ext>
            </a:extLst>
          </xdr:cNvPr>
          <xdr:cNvCxnSpPr>
            <a:cxnSpLocks/>
          </xdr:cNvCxnSpPr>
        </xdr:nvCxnSpPr>
        <xdr:spPr>
          <a:xfrm>
            <a:off x="7496140" y="4775269"/>
            <a:ext cx="1332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9" name="Straight Connector 78">
            <a:extLst>
              <a:ext uri="{FF2B5EF4-FFF2-40B4-BE49-F238E27FC236}">
                <a16:creationId xmlns:a16="http://schemas.microsoft.com/office/drawing/2014/main" id="{EA261294-6BA3-4FB0-8BF9-70E78CFFE256}"/>
              </a:ext>
            </a:extLst>
          </xdr:cNvPr>
          <xdr:cNvCxnSpPr>
            <a:cxnSpLocks/>
          </xdr:cNvCxnSpPr>
        </xdr:nvCxnSpPr>
        <xdr:spPr>
          <a:xfrm>
            <a:off x="9265789" y="3420000"/>
            <a:ext cx="2376000" cy="90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9</xdr:col>
      <xdr:colOff>285750</xdr:colOff>
      <xdr:row>6</xdr:row>
      <xdr:rowOff>9525</xdr:rowOff>
    </xdr:from>
    <xdr:to>
      <xdr:col>10</xdr:col>
      <xdr:colOff>276225</xdr:colOff>
      <xdr:row>9</xdr:row>
      <xdr:rowOff>38100</xdr:rowOff>
    </xdr:to>
    <xdr:pic>
      <xdr:nvPicPr>
        <xdr:cNvPr id="82" name="Graphic 81" descr="Bar graph with upward trend with solid fill">
          <a:extLst>
            <a:ext uri="{FF2B5EF4-FFF2-40B4-BE49-F238E27FC236}">
              <a16:creationId xmlns:a16="http://schemas.microsoft.com/office/drawing/2014/main" id="{7F991403-1A90-4C48-BD7A-004D1CC56B0C}"/>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772150" y="1152525"/>
          <a:ext cx="600075" cy="600075"/>
        </a:xfrm>
        <a:prstGeom prst="rect">
          <a:avLst/>
        </a:prstGeom>
      </xdr:spPr>
    </xdr:pic>
    <xdr:clientData/>
  </xdr:twoCellAnchor>
  <xdr:twoCellAnchor editAs="oneCell">
    <xdr:from>
      <xdr:col>2</xdr:col>
      <xdr:colOff>559575</xdr:colOff>
      <xdr:row>23</xdr:row>
      <xdr:rowOff>35700</xdr:rowOff>
    </xdr:from>
    <xdr:to>
      <xdr:col>3</xdr:col>
      <xdr:colOff>285750</xdr:colOff>
      <xdr:row>24</xdr:row>
      <xdr:rowOff>180975</xdr:rowOff>
    </xdr:to>
    <xdr:pic>
      <xdr:nvPicPr>
        <xdr:cNvPr id="84" name="Graphic 83" descr="Daily calendar with solid fill">
          <a:extLst>
            <a:ext uri="{FF2B5EF4-FFF2-40B4-BE49-F238E27FC236}">
              <a16:creationId xmlns:a16="http://schemas.microsoft.com/office/drawing/2014/main" id="{4C699DD4-319C-4A51-85E7-0EA7D375FA3C}"/>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778775" y="4417200"/>
          <a:ext cx="335775" cy="335775"/>
        </a:xfrm>
        <a:prstGeom prst="rect">
          <a:avLst/>
        </a:prstGeom>
      </xdr:spPr>
    </xdr:pic>
    <xdr:clientData/>
  </xdr:twoCellAnchor>
  <xdr:twoCellAnchor editAs="oneCell">
    <xdr:from>
      <xdr:col>0</xdr:col>
      <xdr:colOff>142800</xdr:colOff>
      <xdr:row>1</xdr:row>
      <xdr:rowOff>47550</xdr:rowOff>
    </xdr:from>
    <xdr:to>
      <xdr:col>1</xdr:col>
      <xdr:colOff>123825</xdr:colOff>
      <xdr:row>4</xdr:row>
      <xdr:rowOff>66675</xdr:rowOff>
    </xdr:to>
    <xdr:pic>
      <xdr:nvPicPr>
        <xdr:cNvPr id="90" name="Graphic 89" descr="Presentation with bar chart with solid fill">
          <a:extLst>
            <a:ext uri="{FF2B5EF4-FFF2-40B4-BE49-F238E27FC236}">
              <a16:creationId xmlns:a16="http://schemas.microsoft.com/office/drawing/2014/main" id="{0780137E-29BF-4B83-A730-2EA0C1970329}"/>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42800" y="238050"/>
          <a:ext cx="590625" cy="590625"/>
        </a:xfrm>
        <a:prstGeom prst="rect">
          <a:avLst/>
        </a:prstGeom>
      </xdr:spPr>
    </xdr:pic>
    <xdr:clientData/>
  </xdr:twoCellAnchor>
  <xdr:twoCellAnchor editAs="oneCell">
    <xdr:from>
      <xdr:col>18</xdr:col>
      <xdr:colOff>73726</xdr:colOff>
      <xdr:row>10</xdr:row>
      <xdr:rowOff>149926</xdr:rowOff>
    </xdr:from>
    <xdr:to>
      <xdr:col>18</xdr:col>
      <xdr:colOff>561976</xdr:colOff>
      <xdr:row>13</xdr:row>
      <xdr:rowOff>66676</xdr:rowOff>
    </xdr:to>
    <xdr:pic>
      <xdr:nvPicPr>
        <xdr:cNvPr id="92" name="Graphic 91" descr="Ribbon with solid fill">
          <a:extLst>
            <a:ext uri="{FF2B5EF4-FFF2-40B4-BE49-F238E27FC236}">
              <a16:creationId xmlns:a16="http://schemas.microsoft.com/office/drawing/2014/main" id="{39F8BEB1-6A0B-446E-BE4A-D9D28A01EF0E}"/>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1046526" y="2054926"/>
          <a:ext cx="488250" cy="488250"/>
        </a:xfrm>
        <a:prstGeom prst="rect">
          <a:avLst/>
        </a:prstGeom>
      </xdr:spPr>
    </xdr:pic>
    <xdr:clientData/>
  </xdr:twoCellAnchor>
  <xdr:twoCellAnchor editAs="oneCell">
    <xdr:from>
      <xdr:col>15</xdr:col>
      <xdr:colOff>528526</xdr:colOff>
      <xdr:row>10</xdr:row>
      <xdr:rowOff>138001</xdr:rowOff>
    </xdr:from>
    <xdr:to>
      <xdr:col>16</xdr:col>
      <xdr:colOff>428626</xdr:colOff>
      <xdr:row>13</xdr:row>
      <xdr:rowOff>76201</xdr:rowOff>
    </xdr:to>
    <xdr:pic>
      <xdr:nvPicPr>
        <xdr:cNvPr id="94" name="Graphic 93" descr="Trophy with solid fill">
          <a:extLst>
            <a:ext uri="{FF2B5EF4-FFF2-40B4-BE49-F238E27FC236}">
              <a16:creationId xmlns:a16="http://schemas.microsoft.com/office/drawing/2014/main" id="{E8B11954-9FAE-45E6-9B86-06C3F836161B}"/>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9672526" y="2043001"/>
          <a:ext cx="509700" cy="509700"/>
        </a:xfrm>
        <a:prstGeom prst="rect">
          <a:avLst/>
        </a:prstGeom>
      </xdr:spPr>
    </xdr:pic>
    <xdr:clientData/>
  </xdr:twoCellAnchor>
  <xdr:twoCellAnchor editAs="oneCell">
    <xdr:from>
      <xdr:col>5</xdr:col>
      <xdr:colOff>307050</xdr:colOff>
      <xdr:row>6</xdr:row>
      <xdr:rowOff>97500</xdr:rowOff>
    </xdr:from>
    <xdr:to>
      <xdr:col>6</xdr:col>
      <xdr:colOff>200025</xdr:colOff>
      <xdr:row>9</xdr:row>
      <xdr:rowOff>28575</xdr:rowOff>
    </xdr:to>
    <xdr:pic>
      <xdr:nvPicPr>
        <xdr:cNvPr id="96" name="Graphic 95" descr="Money with solid fill">
          <a:extLst>
            <a:ext uri="{FF2B5EF4-FFF2-40B4-BE49-F238E27FC236}">
              <a16:creationId xmlns:a16="http://schemas.microsoft.com/office/drawing/2014/main" id="{679AB412-CC3C-4DBC-8844-213ECD8A2906}"/>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3355050" y="1240500"/>
          <a:ext cx="502575" cy="502575"/>
        </a:xfrm>
        <a:prstGeom prst="rect">
          <a:avLst/>
        </a:prstGeom>
      </xdr:spPr>
    </xdr:pic>
    <xdr:clientData/>
  </xdr:twoCellAnchor>
  <xdr:twoCellAnchor editAs="oneCell">
    <xdr:from>
      <xdr:col>13</xdr:col>
      <xdr:colOff>314175</xdr:colOff>
      <xdr:row>5</xdr:row>
      <xdr:rowOff>180825</xdr:rowOff>
    </xdr:from>
    <xdr:to>
      <xdr:col>14</xdr:col>
      <xdr:colOff>361950</xdr:colOff>
      <xdr:row>9</xdr:row>
      <xdr:rowOff>76200</xdr:rowOff>
    </xdr:to>
    <xdr:pic>
      <xdr:nvPicPr>
        <xdr:cNvPr id="98" name="Graphic 97" descr="Piggy Bank with solid fill">
          <a:extLst>
            <a:ext uri="{FF2B5EF4-FFF2-40B4-BE49-F238E27FC236}">
              <a16:creationId xmlns:a16="http://schemas.microsoft.com/office/drawing/2014/main" id="{5C466160-0DA5-42DD-BC8E-FDCD17F89084}"/>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8238975" y="1133325"/>
          <a:ext cx="657375" cy="657375"/>
        </a:xfrm>
        <a:prstGeom prst="rect">
          <a:avLst/>
        </a:prstGeom>
      </xdr:spPr>
    </xdr:pic>
    <xdr:clientData/>
  </xdr:twoCellAnchor>
  <xdr:twoCellAnchor editAs="oneCell">
    <xdr:from>
      <xdr:col>0</xdr:col>
      <xdr:colOff>407025</xdr:colOff>
      <xdr:row>30</xdr:row>
      <xdr:rowOff>130800</xdr:rowOff>
    </xdr:from>
    <xdr:to>
      <xdr:col>1</xdr:col>
      <xdr:colOff>542925</xdr:colOff>
      <xdr:row>34</xdr:row>
      <xdr:rowOff>114300</xdr:rowOff>
    </xdr:to>
    <xdr:pic>
      <xdr:nvPicPr>
        <xdr:cNvPr id="100" name="Graphic 99" descr="Shopping cart with solid fill">
          <a:extLst>
            <a:ext uri="{FF2B5EF4-FFF2-40B4-BE49-F238E27FC236}">
              <a16:creationId xmlns:a16="http://schemas.microsoft.com/office/drawing/2014/main" id="{C7376986-2337-42E6-BC17-8039D926935B}"/>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407025" y="5845800"/>
          <a:ext cx="745500" cy="745500"/>
        </a:xfrm>
        <a:prstGeom prst="rect">
          <a:avLst/>
        </a:prstGeom>
      </xdr:spPr>
    </xdr:pic>
    <xdr:clientData/>
  </xdr:twoCellAnchor>
  <xdr:twoCellAnchor editAs="oneCell">
    <xdr:from>
      <xdr:col>2</xdr:col>
      <xdr:colOff>523875</xdr:colOff>
      <xdr:row>10</xdr:row>
      <xdr:rowOff>85725</xdr:rowOff>
    </xdr:from>
    <xdr:to>
      <xdr:col>3</xdr:col>
      <xdr:colOff>257175</xdr:colOff>
      <xdr:row>12</xdr:row>
      <xdr:rowOff>47625</xdr:rowOff>
    </xdr:to>
    <xdr:pic>
      <xdr:nvPicPr>
        <xdr:cNvPr id="102" name="Graphic 101" descr="Clipboard with solid fill">
          <a:extLst>
            <a:ext uri="{FF2B5EF4-FFF2-40B4-BE49-F238E27FC236}">
              <a16:creationId xmlns:a16="http://schemas.microsoft.com/office/drawing/2014/main" id="{8144145B-AA0E-47CB-8BE6-82EB7F7BFF9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743075" y="1990725"/>
          <a:ext cx="342900" cy="342900"/>
        </a:xfrm>
        <a:prstGeom prst="rect">
          <a:avLst/>
        </a:prstGeom>
      </xdr:spPr>
    </xdr:pic>
    <xdr:clientData/>
  </xdr:twoCellAnchor>
  <xdr:twoCellAnchor editAs="oneCell">
    <xdr:from>
      <xdr:col>12</xdr:col>
      <xdr:colOff>161925</xdr:colOff>
      <xdr:row>23</xdr:row>
      <xdr:rowOff>28575</xdr:rowOff>
    </xdr:from>
    <xdr:to>
      <xdr:col>12</xdr:col>
      <xdr:colOff>552450</xdr:colOff>
      <xdr:row>25</xdr:row>
      <xdr:rowOff>38100</xdr:rowOff>
    </xdr:to>
    <xdr:pic>
      <xdr:nvPicPr>
        <xdr:cNvPr id="104" name="Graphic 103" descr="Coins with solid fill">
          <a:extLst>
            <a:ext uri="{FF2B5EF4-FFF2-40B4-BE49-F238E27FC236}">
              <a16:creationId xmlns:a16="http://schemas.microsoft.com/office/drawing/2014/main" id="{31A0F435-267B-46D0-826D-18A8551FD59D}"/>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7477125" y="4410075"/>
          <a:ext cx="390525" cy="390525"/>
        </a:xfrm>
        <a:prstGeom prst="rect">
          <a:avLst/>
        </a:prstGeom>
      </xdr:spPr>
    </xdr:pic>
    <xdr:clientData/>
  </xdr:twoCellAnchor>
  <xdr:twoCellAnchor editAs="oneCell">
    <xdr:from>
      <xdr:col>15</xdr:col>
      <xdr:colOff>73801</xdr:colOff>
      <xdr:row>16</xdr:row>
      <xdr:rowOff>45226</xdr:rowOff>
    </xdr:from>
    <xdr:to>
      <xdr:col>15</xdr:col>
      <xdr:colOff>409575</xdr:colOff>
      <xdr:row>18</xdr:row>
      <xdr:rowOff>0</xdr:rowOff>
    </xdr:to>
    <xdr:pic>
      <xdr:nvPicPr>
        <xdr:cNvPr id="106" name="Graphic 105" descr="Diamond with solid fill">
          <a:extLst>
            <a:ext uri="{FF2B5EF4-FFF2-40B4-BE49-F238E27FC236}">
              <a16:creationId xmlns:a16="http://schemas.microsoft.com/office/drawing/2014/main" id="{30B04403-8BD2-45C0-8044-541862014170}"/>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 uri="{96DAC541-7B7A-43D3-8B79-37D633B846F1}">
              <asvg:svgBlip xmlns:asvg="http://schemas.microsoft.com/office/drawing/2016/SVG/main" r:embed="rId34"/>
            </a:ext>
          </a:extLst>
        </a:blip>
        <a:stretch>
          <a:fillRect/>
        </a:stretch>
      </xdr:blipFill>
      <xdr:spPr>
        <a:xfrm>
          <a:off x="9217801" y="3093226"/>
          <a:ext cx="335774" cy="335774"/>
        </a:xfrm>
        <a:prstGeom prst="rect">
          <a:avLst/>
        </a:prstGeom>
      </xdr:spPr>
    </xdr:pic>
    <xdr:clientData/>
  </xdr:twoCellAnchor>
  <xdr:twoCellAnchor editAs="oneCell">
    <xdr:from>
      <xdr:col>8</xdr:col>
      <xdr:colOff>300000</xdr:colOff>
      <xdr:row>10</xdr:row>
      <xdr:rowOff>147600</xdr:rowOff>
    </xdr:from>
    <xdr:to>
      <xdr:col>8</xdr:col>
      <xdr:colOff>590549</xdr:colOff>
      <xdr:row>12</xdr:row>
      <xdr:rowOff>57149</xdr:rowOff>
    </xdr:to>
    <xdr:pic>
      <xdr:nvPicPr>
        <xdr:cNvPr id="108" name="Graphic 107" descr="Target with solid fill">
          <a:extLst>
            <a:ext uri="{FF2B5EF4-FFF2-40B4-BE49-F238E27FC236}">
              <a16:creationId xmlns:a16="http://schemas.microsoft.com/office/drawing/2014/main" id="{D091969F-623B-436A-AC8E-D0A7B345209A}"/>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 uri="{96DAC541-7B7A-43D3-8B79-37D633B846F1}">
              <asvg:svgBlip xmlns:asvg="http://schemas.microsoft.com/office/drawing/2016/SVG/main" r:embed="rId36"/>
            </a:ext>
          </a:extLst>
        </a:blip>
        <a:stretch>
          <a:fillRect/>
        </a:stretch>
      </xdr:blipFill>
      <xdr:spPr>
        <a:xfrm>
          <a:off x="5176800" y="2052600"/>
          <a:ext cx="290549" cy="290549"/>
        </a:xfrm>
        <a:prstGeom prst="rect">
          <a:avLst/>
        </a:prstGeom>
      </xdr:spPr>
    </xdr:pic>
    <xdr:clientData/>
  </xdr:twoCellAnchor>
  <xdr:oneCellAnchor>
    <xdr:from>
      <xdr:col>1</xdr:col>
      <xdr:colOff>38100</xdr:colOff>
      <xdr:row>0</xdr:row>
      <xdr:rowOff>114300</xdr:rowOff>
    </xdr:from>
    <xdr:ext cx="3493842" cy="593304"/>
    <xdr:sp macro="" textlink="">
      <xdr:nvSpPr>
        <xdr:cNvPr id="110" name="TextBox 109">
          <a:extLst>
            <a:ext uri="{FF2B5EF4-FFF2-40B4-BE49-F238E27FC236}">
              <a16:creationId xmlns:a16="http://schemas.microsoft.com/office/drawing/2014/main" id="{9476CEDC-4553-46E0-8FB0-E755A6BFDA41}"/>
            </a:ext>
          </a:extLst>
        </xdr:cNvPr>
        <xdr:cNvSpPr txBox="1"/>
      </xdr:nvSpPr>
      <xdr:spPr>
        <a:xfrm>
          <a:off x="647700" y="114300"/>
          <a:ext cx="3493842"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200" b="1"/>
            <a:t>SALES</a:t>
          </a:r>
          <a:r>
            <a:rPr lang="en-GB" sz="3200" b="1" baseline="0"/>
            <a:t> DASHBOARD</a:t>
          </a:r>
          <a:endParaRPr lang="en-GB" sz="3200" b="1"/>
        </a:p>
      </xdr:txBody>
    </xdr:sp>
    <xdr:clientData/>
  </xdr:oneCellAnchor>
  <xdr:oneCellAnchor>
    <xdr:from>
      <xdr:col>1</xdr:col>
      <xdr:colOff>57150</xdr:colOff>
      <xdr:row>2</xdr:row>
      <xdr:rowOff>171450</xdr:rowOff>
    </xdr:from>
    <xdr:ext cx="1421671" cy="264560"/>
    <xdr:sp macro="" textlink="">
      <xdr:nvSpPr>
        <xdr:cNvPr id="111" name="TextBox 110">
          <a:extLst>
            <a:ext uri="{FF2B5EF4-FFF2-40B4-BE49-F238E27FC236}">
              <a16:creationId xmlns:a16="http://schemas.microsoft.com/office/drawing/2014/main" id="{2D904851-D03C-4551-91C0-A735DA3102DD}"/>
            </a:ext>
          </a:extLst>
        </xdr:cNvPr>
        <xdr:cNvSpPr txBox="1"/>
      </xdr:nvSpPr>
      <xdr:spPr>
        <a:xfrm>
          <a:off x="666750" y="552450"/>
          <a:ext cx="14216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b="1">
              <a:solidFill>
                <a:srgbClr val="FFFF00"/>
              </a:solidFill>
              <a:latin typeface="+mn-lt"/>
              <a:ea typeface="+mn-ea"/>
              <a:cs typeface="+mn-cs"/>
            </a:rPr>
            <a:t>SUPERMARKET</a:t>
          </a:r>
          <a:r>
            <a:rPr lang="en-GB" sz="1100" baseline="0">
              <a:solidFill>
                <a:srgbClr val="FFFF00"/>
              </a:solidFill>
            </a:rPr>
            <a:t> </a:t>
          </a:r>
          <a:r>
            <a:rPr lang="en-GB" sz="1100" b="1">
              <a:solidFill>
                <a:srgbClr val="FFFF00"/>
              </a:solidFill>
              <a:latin typeface="+mn-lt"/>
              <a:ea typeface="+mn-ea"/>
              <a:cs typeface="+mn-cs"/>
            </a:rPr>
            <a:t>SHOP</a:t>
          </a:r>
        </a:p>
      </xdr:txBody>
    </xdr:sp>
    <xdr:clientData/>
  </xdr:oneCellAnchor>
  <xdr:oneCellAnchor>
    <xdr:from>
      <xdr:col>2</xdr:col>
      <xdr:colOff>352425</xdr:colOff>
      <xdr:row>5</xdr:row>
      <xdr:rowOff>95250</xdr:rowOff>
    </xdr:from>
    <xdr:ext cx="943976" cy="264560"/>
    <xdr:sp macro="" textlink="">
      <xdr:nvSpPr>
        <xdr:cNvPr id="112" name="TextBox 111">
          <a:extLst>
            <a:ext uri="{FF2B5EF4-FFF2-40B4-BE49-F238E27FC236}">
              <a16:creationId xmlns:a16="http://schemas.microsoft.com/office/drawing/2014/main" id="{661A4531-9DC3-48F2-8EB0-8C6C958008A7}"/>
            </a:ext>
          </a:extLst>
        </xdr:cNvPr>
        <xdr:cNvSpPr txBox="1"/>
      </xdr:nvSpPr>
      <xdr:spPr>
        <a:xfrm>
          <a:off x="1571625" y="1047750"/>
          <a:ext cx="9439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b="1">
              <a:solidFill>
                <a:srgbClr val="FFFF00"/>
              </a:solidFill>
              <a:latin typeface="+mn-lt"/>
              <a:ea typeface="+mn-ea"/>
              <a:cs typeface="+mn-cs"/>
            </a:rPr>
            <a:t>TOTAL</a:t>
          </a:r>
          <a:r>
            <a:rPr lang="en-GB" sz="1100" baseline="0"/>
            <a:t> </a:t>
          </a:r>
          <a:r>
            <a:rPr lang="en-GB" sz="1100" b="1">
              <a:solidFill>
                <a:srgbClr val="FFFF00"/>
              </a:solidFill>
              <a:latin typeface="+mn-lt"/>
              <a:ea typeface="+mn-ea"/>
              <a:cs typeface="+mn-cs"/>
            </a:rPr>
            <a:t>SALES</a:t>
          </a:r>
        </a:p>
      </xdr:txBody>
    </xdr:sp>
    <xdr:clientData/>
  </xdr:oneCellAnchor>
  <xdr:oneCellAnchor>
    <xdr:from>
      <xdr:col>6</xdr:col>
      <xdr:colOff>361950</xdr:colOff>
      <xdr:row>5</xdr:row>
      <xdr:rowOff>114300</xdr:rowOff>
    </xdr:from>
    <xdr:ext cx="1018869" cy="264560"/>
    <xdr:sp macro="" textlink="">
      <xdr:nvSpPr>
        <xdr:cNvPr id="113" name="TextBox 112">
          <a:extLst>
            <a:ext uri="{FF2B5EF4-FFF2-40B4-BE49-F238E27FC236}">
              <a16:creationId xmlns:a16="http://schemas.microsoft.com/office/drawing/2014/main" id="{50392E8A-A572-41FE-A089-61DDACDCFB3C}"/>
            </a:ext>
          </a:extLst>
        </xdr:cNvPr>
        <xdr:cNvSpPr txBox="1"/>
      </xdr:nvSpPr>
      <xdr:spPr>
        <a:xfrm>
          <a:off x="4019550" y="1066800"/>
          <a:ext cx="101886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b="1">
              <a:solidFill>
                <a:srgbClr val="FFFF00"/>
              </a:solidFill>
              <a:latin typeface="+mn-lt"/>
              <a:ea typeface="+mn-ea"/>
              <a:cs typeface="+mn-cs"/>
            </a:rPr>
            <a:t>TOTAL</a:t>
          </a:r>
          <a:r>
            <a:rPr lang="en-GB" sz="1100" baseline="0"/>
            <a:t> </a:t>
          </a:r>
          <a:r>
            <a:rPr lang="en-GB" sz="1100" b="1">
              <a:solidFill>
                <a:srgbClr val="FFFF00"/>
              </a:solidFill>
              <a:latin typeface="+mn-lt"/>
              <a:ea typeface="+mn-ea"/>
              <a:cs typeface="+mn-cs"/>
            </a:rPr>
            <a:t>PROFIT</a:t>
          </a:r>
        </a:p>
      </xdr:txBody>
    </xdr:sp>
    <xdr:clientData/>
  </xdr:oneCellAnchor>
  <xdr:oneCellAnchor>
    <xdr:from>
      <xdr:col>10</xdr:col>
      <xdr:colOff>466725</xdr:colOff>
      <xdr:row>5</xdr:row>
      <xdr:rowOff>95250</xdr:rowOff>
    </xdr:from>
    <xdr:ext cx="739561" cy="264560"/>
    <xdr:sp macro="" textlink="">
      <xdr:nvSpPr>
        <xdr:cNvPr id="114" name="TextBox 113">
          <a:extLst>
            <a:ext uri="{FF2B5EF4-FFF2-40B4-BE49-F238E27FC236}">
              <a16:creationId xmlns:a16="http://schemas.microsoft.com/office/drawing/2014/main" id="{87147223-FC58-47B4-BB6A-73DC8D1F4FCC}"/>
            </a:ext>
          </a:extLst>
        </xdr:cNvPr>
        <xdr:cNvSpPr txBox="1"/>
      </xdr:nvSpPr>
      <xdr:spPr>
        <a:xfrm>
          <a:off x="6562725" y="1047750"/>
          <a:ext cx="73956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b="1">
              <a:solidFill>
                <a:srgbClr val="FFFF00"/>
              </a:solidFill>
              <a:latin typeface="+mn-lt"/>
              <a:ea typeface="+mn-ea"/>
              <a:cs typeface="+mn-cs"/>
            </a:rPr>
            <a:t>PROFIT</a:t>
          </a:r>
          <a:r>
            <a:rPr lang="en-GB" sz="1100" baseline="0">
              <a:solidFill>
                <a:srgbClr val="FFFF00"/>
              </a:solidFill>
            </a:rPr>
            <a:t> %</a:t>
          </a:r>
          <a:endParaRPr lang="en-GB" sz="1100">
            <a:solidFill>
              <a:srgbClr val="FFFF00"/>
            </a:solidFill>
          </a:endParaRPr>
        </a:p>
      </xdr:txBody>
    </xdr:sp>
    <xdr:clientData/>
  </xdr:oneCellAnchor>
  <xdr:oneCellAnchor>
    <xdr:from>
      <xdr:col>3</xdr:col>
      <xdr:colOff>152400</xdr:colOff>
      <xdr:row>11</xdr:row>
      <xdr:rowOff>0</xdr:rowOff>
    </xdr:from>
    <xdr:ext cx="788036" cy="264560"/>
    <xdr:sp macro="" textlink="">
      <xdr:nvSpPr>
        <xdr:cNvPr id="115" name="TextBox 114">
          <a:extLst>
            <a:ext uri="{FF2B5EF4-FFF2-40B4-BE49-F238E27FC236}">
              <a16:creationId xmlns:a16="http://schemas.microsoft.com/office/drawing/2014/main" id="{A870260F-2112-43F4-AABE-F124D2FA913A}"/>
            </a:ext>
          </a:extLst>
        </xdr:cNvPr>
        <xdr:cNvSpPr txBox="1"/>
      </xdr:nvSpPr>
      <xdr:spPr>
        <a:xfrm>
          <a:off x="1981200" y="2095500"/>
          <a:ext cx="78803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b="1" baseline="0">
              <a:solidFill>
                <a:srgbClr val="FFFF00"/>
              </a:solidFill>
              <a:latin typeface="+mn-lt"/>
              <a:ea typeface="+mn-ea"/>
              <a:cs typeface="+mn-cs"/>
            </a:rPr>
            <a:t>MONTHLY</a:t>
          </a:r>
        </a:p>
      </xdr:txBody>
    </xdr:sp>
    <xdr:clientData/>
  </xdr:oneCellAnchor>
  <xdr:oneCellAnchor>
    <xdr:from>
      <xdr:col>8</xdr:col>
      <xdr:colOff>514350</xdr:colOff>
      <xdr:row>11</xdr:row>
      <xdr:rowOff>9525</xdr:rowOff>
    </xdr:from>
    <xdr:ext cx="735907" cy="264560"/>
    <xdr:sp macro="" textlink="">
      <xdr:nvSpPr>
        <xdr:cNvPr id="116" name="TextBox 115">
          <a:extLst>
            <a:ext uri="{FF2B5EF4-FFF2-40B4-BE49-F238E27FC236}">
              <a16:creationId xmlns:a16="http://schemas.microsoft.com/office/drawing/2014/main" id="{CDF3D513-8DBD-4FFF-890E-F139A223E3EE}"/>
            </a:ext>
          </a:extLst>
        </xdr:cNvPr>
        <xdr:cNvSpPr txBox="1"/>
      </xdr:nvSpPr>
      <xdr:spPr>
        <a:xfrm>
          <a:off x="5391150" y="2105025"/>
          <a:ext cx="73590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b="1" baseline="0">
              <a:solidFill>
                <a:srgbClr val="FFFF00"/>
              </a:solidFill>
              <a:latin typeface="+mn-lt"/>
              <a:ea typeface="+mn-ea"/>
              <a:cs typeface="+mn-cs"/>
            </a:rPr>
            <a:t>PROFUCT</a:t>
          </a:r>
        </a:p>
      </xdr:txBody>
    </xdr:sp>
    <xdr:clientData/>
  </xdr:oneCellAnchor>
  <xdr:oneCellAnchor>
    <xdr:from>
      <xdr:col>12</xdr:col>
      <xdr:colOff>76200</xdr:colOff>
      <xdr:row>11</xdr:row>
      <xdr:rowOff>0</xdr:rowOff>
    </xdr:from>
    <xdr:ext cx="850810" cy="264560"/>
    <xdr:sp macro="" textlink="">
      <xdr:nvSpPr>
        <xdr:cNvPr id="117" name="TextBox 116">
          <a:extLst>
            <a:ext uri="{FF2B5EF4-FFF2-40B4-BE49-F238E27FC236}">
              <a16:creationId xmlns:a16="http://schemas.microsoft.com/office/drawing/2014/main" id="{8C83C7FC-6252-4AAD-8A3B-C2EE26176125}"/>
            </a:ext>
          </a:extLst>
        </xdr:cNvPr>
        <xdr:cNvSpPr txBox="1"/>
      </xdr:nvSpPr>
      <xdr:spPr>
        <a:xfrm>
          <a:off x="7391400" y="2095500"/>
          <a:ext cx="85081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b="1" baseline="0">
              <a:solidFill>
                <a:srgbClr val="FFFF00"/>
              </a:solidFill>
              <a:latin typeface="+mn-lt"/>
              <a:ea typeface="+mn-ea"/>
              <a:cs typeface="+mn-cs"/>
            </a:rPr>
            <a:t>SALES</a:t>
          </a:r>
          <a:r>
            <a:rPr lang="en-GB" sz="1100" baseline="0"/>
            <a:t> </a:t>
          </a:r>
          <a:r>
            <a:rPr lang="en-GB" sz="1100" b="1" baseline="0">
              <a:solidFill>
                <a:srgbClr val="FFFF00"/>
              </a:solidFill>
              <a:latin typeface="+mn-lt"/>
              <a:ea typeface="+mn-ea"/>
              <a:cs typeface="+mn-cs"/>
            </a:rPr>
            <a:t>TYPE</a:t>
          </a:r>
        </a:p>
      </xdr:txBody>
    </xdr:sp>
    <xdr:clientData/>
  </xdr:oneCellAnchor>
  <xdr:oneCellAnchor>
    <xdr:from>
      <xdr:col>3</xdr:col>
      <xdr:colOff>200025</xdr:colOff>
      <xdr:row>23</xdr:row>
      <xdr:rowOff>133350</xdr:rowOff>
    </xdr:from>
    <xdr:ext cx="529632" cy="264560"/>
    <xdr:sp macro="" textlink="">
      <xdr:nvSpPr>
        <xdr:cNvPr id="118" name="TextBox 117">
          <a:extLst>
            <a:ext uri="{FF2B5EF4-FFF2-40B4-BE49-F238E27FC236}">
              <a16:creationId xmlns:a16="http://schemas.microsoft.com/office/drawing/2014/main" id="{99FED8F9-B48E-49BC-9FF0-B4FF4E8EE8D1}"/>
            </a:ext>
          </a:extLst>
        </xdr:cNvPr>
        <xdr:cNvSpPr txBox="1"/>
      </xdr:nvSpPr>
      <xdr:spPr>
        <a:xfrm>
          <a:off x="2028825" y="4514850"/>
          <a:ext cx="5296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b="1" baseline="0">
              <a:solidFill>
                <a:srgbClr val="FFFF00"/>
              </a:solidFill>
              <a:latin typeface="+mn-lt"/>
              <a:ea typeface="+mn-ea"/>
              <a:cs typeface="+mn-cs"/>
            </a:rPr>
            <a:t>DAILY</a:t>
          </a:r>
        </a:p>
      </xdr:txBody>
    </xdr:sp>
    <xdr:clientData/>
  </xdr:oneCellAnchor>
  <xdr:oneCellAnchor>
    <xdr:from>
      <xdr:col>12</xdr:col>
      <xdr:colOff>457200</xdr:colOff>
      <xdr:row>23</xdr:row>
      <xdr:rowOff>142875</xdr:rowOff>
    </xdr:from>
    <xdr:ext cx="1174937" cy="264560"/>
    <xdr:sp macro="" textlink="">
      <xdr:nvSpPr>
        <xdr:cNvPr id="119" name="TextBox 118">
          <a:extLst>
            <a:ext uri="{FF2B5EF4-FFF2-40B4-BE49-F238E27FC236}">
              <a16:creationId xmlns:a16="http://schemas.microsoft.com/office/drawing/2014/main" id="{2A0C598F-D26D-48D2-8C8F-995E9CB3E33A}"/>
            </a:ext>
          </a:extLst>
        </xdr:cNvPr>
        <xdr:cNvSpPr txBox="1"/>
      </xdr:nvSpPr>
      <xdr:spPr>
        <a:xfrm>
          <a:off x="7772400" y="4524375"/>
          <a:ext cx="117493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b="1" baseline="0">
              <a:solidFill>
                <a:srgbClr val="FFFF00"/>
              </a:solidFill>
              <a:latin typeface="+mn-lt"/>
              <a:ea typeface="+mn-ea"/>
              <a:cs typeface="+mn-cs"/>
            </a:rPr>
            <a:t>PAYMENT</a:t>
          </a:r>
          <a:r>
            <a:rPr lang="en-GB" sz="1100" baseline="0"/>
            <a:t> </a:t>
          </a:r>
          <a:r>
            <a:rPr lang="en-GB" sz="1100" b="1" baseline="0">
              <a:solidFill>
                <a:srgbClr val="FFFF00"/>
              </a:solidFill>
              <a:latin typeface="+mn-lt"/>
              <a:ea typeface="+mn-ea"/>
              <a:cs typeface="+mn-cs"/>
            </a:rPr>
            <a:t>MODE</a:t>
          </a:r>
        </a:p>
      </xdr:txBody>
    </xdr:sp>
    <xdr:clientData/>
  </xdr:oneCellAnchor>
  <xdr:oneCellAnchor>
    <xdr:from>
      <xdr:col>15</xdr:col>
      <xdr:colOff>352425</xdr:colOff>
      <xdr:row>16</xdr:row>
      <xdr:rowOff>104775</xdr:rowOff>
    </xdr:from>
    <xdr:ext cx="821443" cy="264560"/>
    <xdr:sp macro="" textlink="">
      <xdr:nvSpPr>
        <xdr:cNvPr id="120" name="TextBox 119">
          <a:extLst>
            <a:ext uri="{FF2B5EF4-FFF2-40B4-BE49-F238E27FC236}">
              <a16:creationId xmlns:a16="http://schemas.microsoft.com/office/drawing/2014/main" id="{0BEC3191-F7A2-45B3-9D32-5A891E890F01}"/>
            </a:ext>
          </a:extLst>
        </xdr:cNvPr>
        <xdr:cNvSpPr txBox="1"/>
      </xdr:nvSpPr>
      <xdr:spPr>
        <a:xfrm>
          <a:off x="9496425" y="3152775"/>
          <a:ext cx="82144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b="1" baseline="0">
              <a:solidFill>
                <a:srgbClr val="FFFF00"/>
              </a:solidFill>
              <a:latin typeface="+mn-lt"/>
              <a:ea typeface="+mn-ea"/>
              <a:cs typeface="+mn-cs"/>
            </a:rPr>
            <a:t>CATEGORY</a:t>
          </a:r>
        </a:p>
      </xdr:txBody>
    </xdr:sp>
    <xdr:clientData/>
  </xdr:oneCellAnchor>
  <xdr:twoCellAnchor editAs="oneCell">
    <xdr:from>
      <xdr:col>17</xdr:col>
      <xdr:colOff>323850</xdr:colOff>
      <xdr:row>0</xdr:row>
      <xdr:rowOff>171451</xdr:rowOff>
    </xdr:from>
    <xdr:to>
      <xdr:col>19</xdr:col>
      <xdr:colOff>409575</xdr:colOff>
      <xdr:row>4</xdr:row>
      <xdr:rowOff>98615</xdr:rowOff>
    </xdr:to>
    <xdr:pic>
      <xdr:nvPicPr>
        <xdr:cNvPr id="277" name="Picture 276">
          <a:extLst>
            <a:ext uri="{FF2B5EF4-FFF2-40B4-BE49-F238E27FC236}">
              <a16:creationId xmlns:a16="http://schemas.microsoft.com/office/drawing/2014/main" id="{854F40F1-D39C-42AD-A4D0-FB9A21638E38}"/>
            </a:ext>
          </a:extLst>
        </xdr:cNvPr>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10687050" y="171451"/>
          <a:ext cx="1304925" cy="689164"/>
        </a:xfrm>
        <a:prstGeom prst="rect">
          <a:avLst/>
        </a:prstGeom>
        <a:effectLst>
          <a:softEdge rad="50800"/>
        </a:effectLst>
      </xdr:spPr>
    </xdr:pic>
    <xdr:clientData/>
  </xdr:twoCellAnchor>
  <xdr:oneCellAnchor>
    <xdr:from>
      <xdr:col>15</xdr:col>
      <xdr:colOff>365897</xdr:colOff>
      <xdr:row>6</xdr:row>
      <xdr:rowOff>28575</xdr:rowOff>
    </xdr:from>
    <xdr:ext cx="760080" cy="436786"/>
    <xdr:sp macro="" textlink="">
      <xdr:nvSpPr>
        <xdr:cNvPr id="309" name="TextBox 308">
          <a:extLst>
            <a:ext uri="{FF2B5EF4-FFF2-40B4-BE49-F238E27FC236}">
              <a16:creationId xmlns:a16="http://schemas.microsoft.com/office/drawing/2014/main" id="{7EDC825D-4360-4D34-B2EC-2CB2C6337EE4}"/>
            </a:ext>
          </a:extLst>
        </xdr:cNvPr>
        <xdr:cNvSpPr txBox="1"/>
      </xdr:nvSpPr>
      <xdr:spPr>
        <a:xfrm>
          <a:off x="9509897" y="1171575"/>
          <a:ext cx="76008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100" b="1">
              <a:solidFill>
                <a:srgbClr val="FFFF00"/>
              </a:solidFill>
            </a:rPr>
            <a:t>TOP</a:t>
          </a:r>
        </a:p>
        <a:p>
          <a:pPr algn="ctr"/>
          <a:r>
            <a:rPr lang="en-GB" sz="1100" b="1">
              <a:solidFill>
                <a:srgbClr val="FFFF00"/>
              </a:solidFill>
            </a:rPr>
            <a:t>PRODUCT</a:t>
          </a:r>
        </a:p>
      </xdr:txBody>
    </xdr:sp>
    <xdr:clientData/>
  </xdr:oneCellAnchor>
  <xdr:oneCellAnchor>
    <xdr:from>
      <xdr:col>17</xdr:col>
      <xdr:colOff>516192</xdr:colOff>
      <xdr:row>6</xdr:row>
      <xdr:rowOff>28575</xdr:rowOff>
    </xdr:from>
    <xdr:ext cx="821443" cy="436786"/>
    <xdr:sp macro="" textlink="">
      <xdr:nvSpPr>
        <xdr:cNvPr id="310" name="TextBox 309">
          <a:extLst>
            <a:ext uri="{FF2B5EF4-FFF2-40B4-BE49-F238E27FC236}">
              <a16:creationId xmlns:a16="http://schemas.microsoft.com/office/drawing/2014/main" id="{B7CCD1C9-BBF0-46F5-8E7D-2867715FBD02}"/>
            </a:ext>
          </a:extLst>
        </xdr:cNvPr>
        <xdr:cNvSpPr txBox="1"/>
      </xdr:nvSpPr>
      <xdr:spPr>
        <a:xfrm>
          <a:off x="10879392" y="1171575"/>
          <a:ext cx="821443"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100" b="1">
              <a:solidFill>
                <a:srgbClr val="FFFF00"/>
              </a:solidFill>
            </a:rPr>
            <a:t>TOP</a:t>
          </a:r>
        </a:p>
        <a:p>
          <a:pPr algn="ctr"/>
          <a:r>
            <a:rPr lang="en-GB" sz="1100" b="1">
              <a:solidFill>
                <a:srgbClr val="FFFF00"/>
              </a:solidFill>
            </a:rPr>
            <a:t>CATEGORY</a:t>
          </a:r>
        </a:p>
      </xdr:txBody>
    </xdr:sp>
    <xdr:clientData/>
  </xdr:oneCellAnchor>
  <xdr:oneCellAnchor>
    <xdr:from>
      <xdr:col>2</xdr:col>
      <xdr:colOff>449770</xdr:colOff>
      <xdr:row>6</xdr:row>
      <xdr:rowOff>161925</xdr:rowOff>
    </xdr:from>
    <xdr:ext cx="1173335" cy="461473"/>
    <xdr:sp macro="" textlink="Analysis!E4">
      <xdr:nvSpPr>
        <xdr:cNvPr id="311" name="TextBox 310">
          <a:extLst>
            <a:ext uri="{FF2B5EF4-FFF2-40B4-BE49-F238E27FC236}">
              <a16:creationId xmlns:a16="http://schemas.microsoft.com/office/drawing/2014/main" id="{F4F5481D-E21A-4468-BD48-9BB696122828}"/>
            </a:ext>
          </a:extLst>
        </xdr:cNvPr>
        <xdr:cNvSpPr txBox="1"/>
      </xdr:nvSpPr>
      <xdr:spPr>
        <a:xfrm>
          <a:off x="1668970" y="1304925"/>
          <a:ext cx="1173335" cy="4614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fld id="{0A2ECD64-F155-443C-9820-5B2D8550DA86}" type="TxLink">
            <a:rPr lang="en-US" sz="2400" b="1" i="0" u="none" strike="noStrike">
              <a:solidFill>
                <a:schemeClr val="bg1"/>
              </a:solidFill>
              <a:latin typeface="Bodoni MT" panose="02070603080606020203" pitchFamily="18" charset="0"/>
              <a:ea typeface="+mn-ea"/>
              <a:cs typeface="Calibri"/>
            </a:rPr>
            <a:pPr marL="0" indent="0" algn="ctr"/>
            <a:t>$401,412</a:t>
          </a:fld>
          <a:endParaRPr lang="en-GB" sz="2400" b="1" i="0" u="none" strike="noStrike">
            <a:solidFill>
              <a:schemeClr val="bg1"/>
            </a:solidFill>
            <a:latin typeface="Bodoni MT" panose="02070603080606020203" pitchFamily="18" charset="0"/>
            <a:ea typeface="+mn-ea"/>
            <a:cs typeface="Calibri"/>
          </a:endParaRPr>
        </a:p>
      </xdr:txBody>
    </xdr:sp>
    <xdr:clientData/>
  </xdr:oneCellAnchor>
  <xdr:oneCellAnchor>
    <xdr:from>
      <xdr:col>6</xdr:col>
      <xdr:colOff>451361</xdr:colOff>
      <xdr:row>6</xdr:row>
      <xdr:rowOff>171450</xdr:rowOff>
    </xdr:from>
    <xdr:ext cx="1022459" cy="461473"/>
    <xdr:sp macro="" textlink="Analysis!E5">
      <xdr:nvSpPr>
        <xdr:cNvPr id="312" name="TextBox 311">
          <a:extLst>
            <a:ext uri="{FF2B5EF4-FFF2-40B4-BE49-F238E27FC236}">
              <a16:creationId xmlns:a16="http://schemas.microsoft.com/office/drawing/2014/main" id="{C3A81D6F-3DF7-4753-B50D-4AB303015793}"/>
            </a:ext>
          </a:extLst>
        </xdr:cNvPr>
        <xdr:cNvSpPr txBox="1"/>
      </xdr:nvSpPr>
      <xdr:spPr>
        <a:xfrm>
          <a:off x="4108961" y="1314450"/>
          <a:ext cx="1022459" cy="4614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fld id="{8C14ACCD-E48F-4657-BED5-B5F54F7FE9D6}" type="TxLink">
            <a:rPr lang="en-US" sz="2400" b="1" i="0" u="none" strike="noStrike">
              <a:solidFill>
                <a:schemeClr val="bg1"/>
              </a:solidFill>
              <a:latin typeface="Bodoni MT" panose="02070603080606020203" pitchFamily="18" charset="0"/>
              <a:ea typeface="+mn-ea"/>
              <a:cs typeface="Calibri"/>
            </a:rPr>
            <a:pPr algn="ctr"/>
            <a:t>$68,908</a:t>
          </a:fld>
          <a:endParaRPr lang="en-GB" sz="2400" b="1">
            <a:solidFill>
              <a:schemeClr val="bg1"/>
            </a:solidFill>
            <a:latin typeface="Bodoni MT" panose="02070603080606020203" pitchFamily="18" charset="0"/>
            <a:ea typeface="+mn-ea"/>
            <a:cs typeface="+mn-cs"/>
          </a:endParaRPr>
        </a:p>
      </xdr:txBody>
    </xdr:sp>
    <xdr:clientData/>
  </xdr:oneCellAnchor>
  <xdr:oneCellAnchor>
    <xdr:from>
      <xdr:col>10</xdr:col>
      <xdr:colOff>485672</xdr:colOff>
      <xdr:row>6</xdr:row>
      <xdr:rowOff>180975</xdr:rowOff>
    </xdr:from>
    <xdr:ext cx="771621" cy="461473"/>
    <xdr:sp macro="" textlink="Analysis!E6">
      <xdr:nvSpPr>
        <xdr:cNvPr id="313" name="TextBox 312">
          <a:extLst>
            <a:ext uri="{FF2B5EF4-FFF2-40B4-BE49-F238E27FC236}">
              <a16:creationId xmlns:a16="http://schemas.microsoft.com/office/drawing/2014/main" id="{CD00B7B6-22F3-43A7-B72D-13BB11457232}"/>
            </a:ext>
          </a:extLst>
        </xdr:cNvPr>
        <xdr:cNvSpPr txBox="1"/>
      </xdr:nvSpPr>
      <xdr:spPr>
        <a:xfrm>
          <a:off x="6581672" y="1323975"/>
          <a:ext cx="771621" cy="4614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fld id="{1AD7A1DB-016A-475F-8B1A-15C92B44D2B9}" type="TxLink">
            <a:rPr lang="en-US" sz="2400" b="1" i="0" u="none" strike="noStrike">
              <a:solidFill>
                <a:schemeClr val="bg1"/>
              </a:solidFill>
              <a:latin typeface="Bodoni MT" panose="02070603080606020203" pitchFamily="18" charset="0"/>
              <a:ea typeface="+mn-ea"/>
              <a:cs typeface="Calibri"/>
            </a:rPr>
            <a:pPr algn="ctr"/>
            <a:t>21%</a:t>
          </a:fld>
          <a:endParaRPr lang="en-GB" sz="2400" b="1">
            <a:solidFill>
              <a:schemeClr val="bg1"/>
            </a:solidFill>
            <a:latin typeface="Bodoni MT" panose="02070603080606020203" pitchFamily="18" charset="0"/>
            <a:ea typeface="+mn-ea"/>
            <a:cs typeface="+mn-cs"/>
          </a:endParaRPr>
        </a:p>
      </xdr:txBody>
    </xdr:sp>
    <xdr:clientData/>
  </xdr:oneCellAnchor>
  <xdr:oneCellAnchor>
    <xdr:from>
      <xdr:col>15</xdr:col>
      <xdr:colOff>323850</xdr:colOff>
      <xdr:row>8</xdr:row>
      <xdr:rowOff>19050</xdr:rowOff>
    </xdr:from>
    <xdr:ext cx="952633" cy="311496"/>
    <xdr:sp macro="" textlink="Analysis!U1">
      <xdr:nvSpPr>
        <xdr:cNvPr id="314" name="TextBox 313">
          <a:extLst>
            <a:ext uri="{FF2B5EF4-FFF2-40B4-BE49-F238E27FC236}">
              <a16:creationId xmlns:a16="http://schemas.microsoft.com/office/drawing/2014/main" id="{86A11125-ADF2-4DFE-A2B3-A0A10BDDB8BD}"/>
            </a:ext>
          </a:extLst>
        </xdr:cNvPr>
        <xdr:cNvSpPr txBox="1"/>
      </xdr:nvSpPr>
      <xdr:spPr>
        <a:xfrm>
          <a:off x="9467850" y="1543050"/>
          <a:ext cx="95263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fld id="{C4B8E4DB-59CB-405A-AE0C-1F84F8560266}" type="TxLink">
            <a:rPr lang="en-US" sz="1400" b="1" i="0" u="none" strike="noStrike" baseline="0">
              <a:solidFill>
                <a:schemeClr val="bg1"/>
              </a:solidFill>
              <a:latin typeface="Calibri"/>
              <a:ea typeface="+mn-ea"/>
              <a:cs typeface="Calibri"/>
            </a:rPr>
            <a:pPr algn="ctr"/>
            <a:t>Product41</a:t>
          </a:fld>
          <a:endParaRPr lang="en-GB" sz="1400" b="1" baseline="0">
            <a:solidFill>
              <a:schemeClr val="bg1"/>
            </a:solidFill>
            <a:latin typeface="+mn-lt"/>
            <a:ea typeface="+mn-ea"/>
            <a:cs typeface="+mn-cs"/>
          </a:endParaRPr>
        </a:p>
      </xdr:txBody>
    </xdr:sp>
    <xdr:clientData/>
  </xdr:oneCellAnchor>
  <xdr:oneCellAnchor>
    <xdr:from>
      <xdr:col>15</xdr:col>
      <xdr:colOff>352425</xdr:colOff>
      <xdr:row>9</xdr:row>
      <xdr:rowOff>28575</xdr:rowOff>
    </xdr:from>
    <xdr:ext cx="673518" cy="307648"/>
    <xdr:sp macro="" textlink="Analysis!V1">
      <xdr:nvSpPr>
        <xdr:cNvPr id="315" name="TextBox 314">
          <a:extLst>
            <a:ext uri="{FF2B5EF4-FFF2-40B4-BE49-F238E27FC236}">
              <a16:creationId xmlns:a16="http://schemas.microsoft.com/office/drawing/2014/main" id="{CC0A7DAE-4E86-404F-91A2-373C7595579A}"/>
            </a:ext>
          </a:extLst>
        </xdr:cNvPr>
        <xdr:cNvSpPr txBox="1"/>
      </xdr:nvSpPr>
      <xdr:spPr>
        <a:xfrm>
          <a:off x="9496425" y="1743075"/>
          <a:ext cx="673518" cy="3076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CB241BF2-76F5-48F0-9581-AEFF92D83B8D}" type="TxLink">
            <a:rPr lang="en-US" sz="1400" b="1" i="0" u="none" strike="noStrike" baseline="0">
              <a:solidFill>
                <a:schemeClr val="bg1"/>
              </a:solidFill>
              <a:latin typeface="Bodoni MT" panose="02070603080606020203" pitchFamily="18" charset="0"/>
              <a:ea typeface="+mn-ea"/>
              <a:cs typeface="Calibri"/>
            </a:rPr>
            <a:t>$22,952</a:t>
          </a:fld>
          <a:endParaRPr lang="en-US" sz="1400" b="1" i="0" u="none" strike="noStrike" baseline="0">
            <a:solidFill>
              <a:schemeClr val="bg1"/>
            </a:solidFill>
            <a:latin typeface="Bodoni MT" panose="02070603080606020203" pitchFamily="18" charset="0"/>
            <a:ea typeface="+mn-ea"/>
            <a:cs typeface="Calibri"/>
          </a:endParaRPr>
        </a:p>
      </xdr:txBody>
    </xdr:sp>
    <xdr:clientData/>
  </xdr:oneCellAnchor>
  <xdr:oneCellAnchor>
    <xdr:from>
      <xdr:col>17</xdr:col>
      <xdr:colOff>416805</xdr:colOff>
      <xdr:row>8</xdr:row>
      <xdr:rowOff>19050</xdr:rowOff>
    </xdr:from>
    <xdr:ext cx="1033424" cy="311496"/>
    <xdr:sp macro="" textlink="Analysis!AG4">
      <xdr:nvSpPr>
        <xdr:cNvPr id="316" name="TextBox 315">
          <a:extLst>
            <a:ext uri="{FF2B5EF4-FFF2-40B4-BE49-F238E27FC236}">
              <a16:creationId xmlns:a16="http://schemas.microsoft.com/office/drawing/2014/main" id="{627979FE-E87C-4EEC-A616-6A5C4ACB10B1}"/>
            </a:ext>
          </a:extLst>
        </xdr:cNvPr>
        <xdr:cNvSpPr txBox="1"/>
      </xdr:nvSpPr>
      <xdr:spPr>
        <a:xfrm>
          <a:off x="10780005" y="1543050"/>
          <a:ext cx="103342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fld id="{32276ABD-95E0-4F58-9868-2EF18A772B05}" type="TxLink">
            <a:rPr lang="en-US" sz="1400" b="1" i="0" u="none" strike="noStrike" baseline="0">
              <a:solidFill>
                <a:schemeClr val="bg1"/>
              </a:solidFill>
              <a:latin typeface="Calibri"/>
              <a:ea typeface="+mn-ea"/>
              <a:cs typeface="Calibri"/>
            </a:rPr>
            <a:t>Category04</a:t>
          </a:fld>
          <a:endParaRPr lang="en-US" sz="1400" b="1" i="0" u="none" strike="noStrike" baseline="0">
            <a:solidFill>
              <a:schemeClr val="bg1"/>
            </a:solidFill>
            <a:latin typeface="Calibri"/>
            <a:ea typeface="+mn-ea"/>
            <a:cs typeface="Calibri"/>
          </a:endParaRPr>
        </a:p>
      </xdr:txBody>
    </xdr:sp>
    <xdr:clientData/>
  </xdr:oneCellAnchor>
  <xdr:oneCellAnchor>
    <xdr:from>
      <xdr:col>17</xdr:col>
      <xdr:colOff>545814</xdr:colOff>
      <xdr:row>9</xdr:row>
      <xdr:rowOff>38100</xdr:rowOff>
    </xdr:from>
    <xdr:ext cx="775405" cy="311496"/>
    <xdr:sp macro="" textlink="Analysis!AH4">
      <xdr:nvSpPr>
        <xdr:cNvPr id="317" name="TextBox 316">
          <a:extLst>
            <a:ext uri="{FF2B5EF4-FFF2-40B4-BE49-F238E27FC236}">
              <a16:creationId xmlns:a16="http://schemas.microsoft.com/office/drawing/2014/main" id="{092DDF5A-56BB-47F6-828D-A33F2BC8AFDC}"/>
            </a:ext>
          </a:extLst>
        </xdr:cNvPr>
        <xdr:cNvSpPr txBox="1"/>
      </xdr:nvSpPr>
      <xdr:spPr>
        <a:xfrm>
          <a:off x="10909014" y="1752600"/>
          <a:ext cx="77540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fld id="{85FD1242-9636-46C6-B624-C862C02FBC14}" type="TxLink">
            <a:rPr lang="en-US" sz="1400" b="1" i="0" u="none" strike="noStrike" baseline="0">
              <a:solidFill>
                <a:schemeClr val="bg1"/>
              </a:solidFill>
              <a:latin typeface="Bodoni MT" panose="02070603080606020203" pitchFamily="18" charset="0"/>
              <a:ea typeface="+mn-ea"/>
              <a:cs typeface="Calibri"/>
            </a:rPr>
            <a:t>$95,269</a:t>
          </a:fld>
          <a:endParaRPr lang="en-US" sz="1400" b="1" i="0" u="none" strike="noStrike" baseline="0">
            <a:solidFill>
              <a:schemeClr val="bg1"/>
            </a:solidFill>
            <a:latin typeface="Bodoni MT" panose="02070603080606020203" pitchFamily="18" charset="0"/>
            <a:ea typeface="+mn-ea"/>
            <a:cs typeface="Calibri"/>
          </a:endParaRPr>
        </a:p>
      </xdr:txBody>
    </xdr:sp>
    <xdr:clientData/>
  </xdr:oneCellAnchor>
  <xdr:twoCellAnchor>
    <xdr:from>
      <xdr:col>3</xdr:col>
      <xdr:colOff>0</xdr:colOff>
      <xdr:row>25</xdr:row>
      <xdr:rowOff>76200</xdr:rowOff>
    </xdr:from>
    <xdr:to>
      <xdr:col>11</xdr:col>
      <xdr:colOff>171450</xdr:colOff>
      <xdr:row>34</xdr:row>
      <xdr:rowOff>9525</xdr:rowOff>
    </xdr:to>
    <xdr:graphicFrame macro="">
      <xdr:nvGraphicFramePr>
        <xdr:cNvPr id="318" name="Chart 317">
          <a:extLst>
            <a:ext uri="{FF2B5EF4-FFF2-40B4-BE49-F238E27FC236}">
              <a16:creationId xmlns:a16="http://schemas.microsoft.com/office/drawing/2014/main" id="{1686205E-267A-4B3D-AD60-77634CF513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editAs="oneCell">
    <xdr:from>
      <xdr:col>0</xdr:col>
      <xdr:colOff>219075</xdr:colOff>
      <xdr:row>12</xdr:row>
      <xdr:rowOff>142875</xdr:rowOff>
    </xdr:from>
    <xdr:to>
      <xdr:col>2</xdr:col>
      <xdr:colOff>142875</xdr:colOff>
      <xdr:row>29</xdr:row>
      <xdr:rowOff>28575</xdr:rowOff>
    </xdr:to>
    <mc:AlternateContent xmlns:mc="http://schemas.openxmlformats.org/markup-compatibility/2006">
      <mc:Choice xmlns:a14="http://schemas.microsoft.com/office/drawing/2010/main" Requires="a14">
        <xdr:graphicFrame macro="">
          <xdr:nvGraphicFramePr>
            <xdr:cNvPr id="319" name="MONTH 1">
              <a:extLst>
                <a:ext uri="{FF2B5EF4-FFF2-40B4-BE49-F238E27FC236}">
                  <a16:creationId xmlns:a16="http://schemas.microsoft.com/office/drawing/2014/main" id="{05C72F15-1F20-4AC7-9A99-23446C900E6C}"/>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219075" y="2428875"/>
              <a:ext cx="1136073" cy="3124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257175</xdr:colOff>
      <xdr:row>1</xdr:row>
      <xdr:rowOff>9524</xdr:rowOff>
    </xdr:from>
    <xdr:to>
      <xdr:col>16</xdr:col>
      <xdr:colOff>238125</xdr:colOff>
      <xdr:row>4</xdr:row>
      <xdr:rowOff>47625</xdr:rowOff>
    </xdr:to>
    <mc:AlternateContent xmlns:mc="http://schemas.openxmlformats.org/markup-compatibility/2006">
      <mc:Choice xmlns:a14="http://schemas.microsoft.com/office/drawing/2010/main" Requires="a14">
        <xdr:graphicFrame macro="">
          <xdr:nvGraphicFramePr>
            <xdr:cNvPr id="320" name="PAYMENT MODE 1">
              <a:extLst>
                <a:ext uri="{FF2B5EF4-FFF2-40B4-BE49-F238E27FC236}">
                  <a16:creationId xmlns:a16="http://schemas.microsoft.com/office/drawing/2014/main" id="{53756E99-E213-4170-B4F6-18350160438A}"/>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8136948" y="200024"/>
              <a:ext cx="1799359" cy="6096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209551</xdr:colOff>
      <xdr:row>6</xdr:row>
      <xdr:rowOff>76200</xdr:rowOff>
    </xdr:from>
    <xdr:to>
      <xdr:col>2</xdr:col>
      <xdr:colOff>171451</xdr:colOff>
      <xdr:row>10</xdr:row>
      <xdr:rowOff>123825</xdr:rowOff>
    </xdr:to>
    <mc:AlternateContent xmlns:mc="http://schemas.openxmlformats.org/markup-compatibility/2006">
      <mc:Choice xmlns:a14="http://schemas.microsoft.com/office/drawing/2010/main" Requires="a14">
        <xdr:graphicFrame macro="">
          <xdr:nvGraphicFramePr>
            <xdr:cNvPr id="321" name="YEAR 1">
              <a:extLst>
                <a:ext uri="{FF2B5EF4-FFF2-40B4-BE49-F238E27FC236}">
                  <a16:creationId xmlns:a16="http://schemas.microsoft.com/office/drawing/2014/main" id="{B1E1E477-E861-412C-920D-06FC6A04C76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209551" y="1219200"/>
              <a:ext cx="1174173" cy="8096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342900</xdr:colOff>
      <xdr:row>1</xdr:row>
      <xdr:rowOff>0</xdr:rowOff>
    </xdr:from>
    <xdr:to>
      <xdr:col>13</xdr:col>
      <xdr:colOff>76200</xdr:colOff>
      <xdr:row>4</xdr:row>
      <xdr:rowOff>38100</xdr:rowOff>
    </xdr:to>
    <mc:AlternateContent xmlns:mc="http://schemas.openxmlformats.org/markup-compatibility/2006">
      <mc:Choice xmlns:a14="http://schemas.microsoft.com/office/drawing/2010/main" Requires="a14">
        <xdr:graphicFrame macro="">
          <xdr:nvGraphicFramePr>
            <xdr:cNvPr id="322" name="SALE TYPE 1">
              <a:extLst>
                <a:ext uri="{FF2B5EF4-FFF2-40B4-BE49-F238E27FC236}">
                  <a16:creationId xmlns:a16="http://schemas.microsoft.com/office/drawing/2014/main" id="{8B0240BD-0AF3-478D-8FFB-DAE41101BCF7}"/>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5191991" y="190500"/>
              <a:ext cx="2763982" cy="609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466725</xdr:colOff>
      <xdr:row>12</xdr:row>
      <xdr:rowOff>161925</xdr:rowOff>
    </xdr:from>
    <xdr:to>
      <xdr:col>7</xdr:col>
      <xdr:colOff>523875</xdr:colOff>
      <xdr:row>22</xdr:row>
      <xdr:rowOff>33337</xdr:rowOff>
    </xdr:to>
    <xdr:graphicFrame macro="">
      <xdr:nvGraphicFramePr>
        <xdr:cNvPr id="323" name="Chart 322">
          <a:extLst>
            <a:ext uri="{FF2B5EF4-FFF2-40B4-BE49-F238E27FC236}">
              <a16:creationId xmlns:a16="http://schemas.microsoft.com/office/drawing/2014/main" id="{699CF6E2-459B-4EF5-BB3C-6935679CDE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12</xdr:col>
      <xdr:colOff>57151</xdr:colOff>
      <xdr:row>25</xdr:row>
      <xdr:rowOff>85726</xdr:rowOff>
    </xdr:from>
    <xdr:to>
      <xdr:col>14</xdr:col>
      <xdr:colOff>371475</xdr:colOff>
      <xdr:row>34</xdr:row>
      <xdr:rowOff>28575</xdr:rowOff>
    </xdr:to>
    <xdr:graphicFrame macro="">
      <xdr:nvGraphicFramePr>
        <xdr:cNvPr id="324" name="Chart 323">
          <a:extLst>
            <a:ext uri="{FF2B5EF4-FFF2-40B4-BE49-F238E27FC236}">
              <a16:creationId xmlns:a16="http://schemas.microsoft.com/office/drawing/2014/main" id="{30A572A1-F118-4F17-8F16-A08FF86842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12</xdr:col>
      <xdr:colOff>85725</xdr:colOff>
      <xdr:row>12</xdr:row>
      <xdr:rowOff>152400</xdr:rowOff>
    </xdr:from>
    <xdr:to>
      <xdr:col>14</xdr:col>
      <xdr:colOff>333375</xdr:colOff>
      <xdr:row>22</xdr:row>
      <xdr:rowOff>57150</xdr:rowOff>
    </xdr:to>
    <xdr:graphicFrame macro="">
      <xdr:nvGraphicFramePr>
        <xdr:cNvPr id="325" name="Chart 324">
          <a:extLst>
            <a:ext uri="{FF2B5EF4-FFF2-40B4-BE49-F238E27FC236}">
              <a16:creationId xmlns:a16="http://schemas.microsoft.com/office/drawing/2014/main" id="{B7BD104C-BA70-4B70-A27D-A4DED8971A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15</xdr:col>
      <xdr:colOff>123825</xdr:colOff>
      <xdr:row>18</xdr:row>
      <xdr:rowOff>57150</xdr:rowOff>
    </xdr:from>
    <xdr:to>
      <xdr:col>19</xdr:col>
      <xdr:colOff>85725</xdr:colOff>
      <xdr:row>34</xdr:row>
      <xdr:rowOff>19050</xdr:rowOff>
    </xdr:to>
    <mc:AlternateContent xmlns:mc="http://schemas.openxmlformats.org/markup-compatibility/2006">
      <mc:Choice xmlns:cx1="http://schemas.microsoft.com/office/drawing/2015/9/8/chartex" Requires="cx1">
        <xdr:graphicFrame macro="">
          <xdr:nvGraphicFramePr>
            <xdr:cNvPr id="326" name="Chart 325">
              <a:extLst>
                <a:ext uri="{FF2B5EF4-FFF2-40B4-BE49-F238E27FC236}">
                  <a16:creationId xmlns:a16="http://schemas.microsoft.com/office/drawing/2014/main" id="{E3140545-5CEE-4571-BA94-C7C47F3D55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2"/>
            </a:graphicData>
          </a:graphic>
        </xdr:graphicFrame>
      </mc:Choice>
      <mc:Fallback>
        <xdr:sp macro="" textlink="">
          <xdr:nvSpPr>
            <xdr:cNvPr id="0" name=""/>
            <xdr:cNvSpPr>
              <a:spLocks noTextEdit="1"/>
            </xdr:cNvSpPr>
          </xdr:nvSpPr>
          <xdr:spPr>
            <a:xfrm>
              <a:off x="9267825" y="3486150"/>
              <a:ext cx="2400300" cy="30099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276224</xdr:colOff>
      <xdr:row>12</xdr:row>
      <xdr:rowOff>142876</xdr:rowOff>
    </xdr:from>
    <xdr:to>
      <xdr:col>11</xdr:col>
      <xdr:colOff>323849</xdr:colOff>
      <xdr:row>22</xdr:row>
      <xdr:rowOff>47626</xdr:rowOff>
    </xdr:to>
    <xdr:graphicFrame macro="">
      <xdr:nvGraphicFramePr>
        <xdr:cNvPr id="327" name="Chart 326">
          <a:extLst>
            <a:ext uri="{FF2B5EF4-FFF2-40B4-BE49-F238E27FC236}">
              <a16:creationId xmlns:a16="http://schemas.microsoft.com/office/drawing/2014/main" id="{FFCC46D3-E6D3-4485-818A-2B9F5A15EB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133350</xdr:colOff>
      <xdr:row>6</xdr:row>
      <xdr:rowOff>28576</xdr:rowOff>
    </xdr:from>
    <xdr:to>
      <xdr:col>3</xdr:col>
      <xdr:colOff>876300</xdr:colOff>
      <xdr:row>11</xdr:row>
      <xdr:rowOff>171450</xdr:rowOff>
    </xdr:to>
    <mc:AlternateContent xmlns:mc="http://schemas.openxmlformats.org/markup-compatibility/2006">
      <mc:Choice xmlns:a14="http://schemas.microsoft.com/office/drawing/2010/main" Requires="a14">
        <xdr:graphicFrame macro="">
          <xdr:nvGraphicFramePr>
            <xdr:cNvPr id="2" name="SALE TYPE">
              <a:extLst>
                <a:ext uri="{FF2B5EF4-FFF2-40B4-BE49-F238E27FC236}">
                  <a16:creationId xmlns:a16="http://schemas.microsoft.com/office/drawing/2014/main" id="{084EF809-8212-446F-BC30-A069A10F543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2847975" y="1171576"/>
              <a:ext cx="1352550" cy="10953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133350</xdr:colOff>
      <xdr:row>12</xdr:row>
      <xdr:rowOff>9525</xdr:rowOff>
    </xdr:from>
    <xdr:to>
      <xdr:col>3</xdr:col>
      <xdr:colOff>876300</xdr:colOff>
      <xdr:row>17</xdr:row>
      <xdr:rowOff>57150</xdr:rowOff>
    </xdr:to>
    <mc:AlternateContent xmlns:mc="http://schemas.openxmlformats.org/markup-compatibility/2006">
      <mc:Choice xmlns:a14="http://schemas.microsoft.com/office/drawing/2010/main" Requires="a14">
        <xdr:graphicFrame macro="">
          <xdr:nvGraphicFramePr>
            <xdr:cNvPr id="3" name="PAYMENT MODE">
              <a:extLst>
                <a:ext uri="{FF2B5EF4-FFF2-40B4-BE49-F238E27FC236}">
                  <a16:creationId xmlns:a16="http://schemas.microsoft.com/office/drawing/2014/main" id="{2339D9DF-176F-4DB1-BDC4-61F30715C1E4}"/>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2847975" y="2295525"/>
              <a:ext cx="1352550" cy="1000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1076325</xdr:colOff>
      <xdr:row>6</xdr:row>
      <xdr:rowOff>19050</xdr:rowOff>
    </xdr:from>
    <xdr:to>
      <xdr:col>4</xdr:col>
      <xdr:colOff>1066800</xdr:colOff>
      <xdr:row>19</xdr:row>
      <xdr:rowOff>66675</xdr:rowOff>
    </xdr:to>
    <mc:AlternateContent xmlns:mc="http://schemas.openxmlformats.org/markup-compatibility/2006">
      <mc:Choice xmlns:a14="http://schemas.microsoft.com/office/drawing/2010/main" Requires="a14">
        <xdr:graphicFrame macro="">
          <xdr:nvGraphicFramePr>
            <xdr:cNvPr id="4" name="MONTH">
              <a:extLst>
                <a:ext uri="{FF2B5EF4-FFF2-40B4-BE49-F238E27FC236}">
                  <a16:creationId xmlns:a16="http://schemas.microsoft.com/office/drawing/2014/main" id="{157630A0-B0ED-4C43-8E50-174B3198720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400550" y="11620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142875</xdr:colOff>
      <xdr:row>17</xdr:row>
      <xdr:rowOff>95250</xdr:rowOff>
    </xdr:from>
    <xdr:to>
      <xdr:col>3</xdr:col>
      <xdr:colOff>876300</xdr:colOff>
      <xdr:row>22</xdr:row>
      <xdr:rowOff>104775</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C54E58A9-1BB0-4073-88D4-9A5A286DFCE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857500" y="3333750"/>
              <a:ext cx="1343025"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22</xdr:row>
      <xdr:rowOff>185736</xdr:rowOff>
    </xdr:from>
    <xdr:to>
      <xdr:col>2</xdr:col>
      <xdr:colOff>0</xdr:colOff>
      <xdr:row>31</xdr:row>
      <xdr:rowOff>190499</xdr:rowOff>
    </xdr:to>
    <xdr:graphicFrame macro="">
      <xdr:nvGraphicFramePr>
        <xdr:cNvPr id="6" name="Chart 5">
          <a:extLst>
            <a:ext uri="{FF2B5EF4-FFF2-40B4-BE49-F238E27FC236}">
              <a16:creationId xmlns:a16="http://schemas.microsoft.com/office/drawing/2014/main" id="{BEFF621A-6A8F-47C7-AE5A-4FCDCC0AA0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314325</xdr:colOff>
      <xdr:row>18</xdr:row>
      <xdr:rowOff>0</xdr:rowOff>
    </xdr:from>
    <xdr:to>
      <xdr:col>14</xdr:col>
      <xdr:colOff>390525</xdr:colOff>
      <xdr:row>27</xdr:row>
      <xdr:rowOff>61912</xdr:rowOff>
    </xdr:to>
    <xdr:graphicFrame macro="">
      <xdr:nvGraphicFramePr>
        <xdr:cNvPr id="7" name="Chart 6">
          <a:extLst>
            <a:ext uri="{FF2B5EF4-FFF2-40B4-BE49-F238E27FC236}">
              <a16:creationId xmlns:a16="http://schemas.microsoft.com/office/drawing/2014/main" id="{DA53789B-BE55-4A60-8689-00F67E644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133350</xdr:colOff>
      <xdr:row>16</xdr:row>
      <xdr:rowOff>114299</xdr:rowOff>
    </xdr:from>
    <xdr:to>
      <xdr:col>33</xdr:col>
      <xdr:colOff>1695450</xdr:colOff>
      <xdr:row>17</xdr:row>
      <xdr:rowOff>128586</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33D15D84-E447-4A14-B55B-4C00E45C3C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3375600" y="3162299"/>
              <a:ext cx="3400425" cy="204787"/>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31</xdr:col>
      <xdr:colOff>971549</xdr:colOff>
      <xdr:row>10</xdr:row>
      <xdr:rowOff>85724</xdr:rowOff>
    </xdr:from>
    <xdr:to>
      <xdr:col>34</xdr:col>
      <xdr:colOff>1638299</xdr:colOff>
      <xdr:row>23</xdr:row>
      <xdr:rowOff>114299</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BF67AB9A-2428-481B-B030-2AE94392E8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2375474" y="1990724"/>
              <a:ext cx="3990975" cy="250507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34</xdr:col>
      <xdr:colOff>1814512</xdr:colOff>
      <xdr:row>5</xdr:row>
      <xdr:rowOff>23812</xdr:rowOff>
    </xdr:from>
    <xdr:to>
      <xdr:col>36</xdr:col>
      <xdr:colOff>1828800</xdr:colOff>
      <xdr:row>15</xdr:row>
      <xdr:rowOff>133350</xdr:rowOff>
    </xdr:to>
    <xdr:graphicFrame macro="">
      <xdr:nvGraphicFramePr>
        <xdr:cNvPr id="10" name="Chart 9">
          <a:extLst>
            <a:ext uri="{FF2B5EF4-FFF2-40B4-BE49-F238E27FC236}">
              <a16:creationId xmlns:a16="http://schemas.microsoft.com/office/drawing/2014/main" id="{9572EB9E-57DB-46A9-98B4-A378553515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38</xdr:col>
      <xdr:colOff>33337</xdr:colOff>
      <xdr:row>4</xdr:row>
      <xdr:rowOff>42862</xdr:rowOff>
    </xdr:from>
    <xdr:to>
      <xdr:col>39</xdr:col>
      <xdr:colOff>1466850</xdr:colOff>
      <xdr:row>12</xdr:row>
      <xdr:rowOff>161925</xdr:rowOff>
    </xdr:to>
    <xdr:graphicFrame macro="">
      <xdr:nvGraphicFramePr>
        <xdr:cNvPr id="11" name="Chart 10">
          <a:extLst>
            <a:ext uri="{FF2B5EF4-FFF2-40B4-BE49-F238E27FC236}">
              <a16:creationId xmlns:a16="http://schemas.microsoft.com/office/drawing/2014/main" id="{3560C9D8-BCE0-46E7-B213-303F5EB00D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690562</xdr:colOff>
      <xdr:row>13</xdr:row>
      <xdr:rowOff>128587</xdr:rowOff>
    </xdr:from>
    <xdr:to>
      <xdr:col>28</xdr:col>
      <xdr:colOff>0</xdr:colOff>
      <xdr:row>28</xdr:row>
      <xdr:rowOff>14287</xdr:rowOff>
    </xdr:to>
    <xdr:graphicFrame macro="">
      <xdr:nvGraphicFramePr>
        <xdr:cNvPr id="12" name="Chart 11">
          <a:extLst>
            <a:ext uri="{FF2B5EF4-FFF2-40B4-BE49-F238E27FC236}">
              <a16:creationId xmlns:a16="http://schemas.microsoft.com/office/drawing/2014/main" id="{7ECBF061-1F74-49E0-9805-7C1D909A18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refreshedDate="45335.506999074074" createdVersion="7" refreshedVersion="7" minRefreshableVersion="3" recordCount="527" xr:uid="{7645124D-E6BD-4C2D-8A10-84A8FF19FEF8}">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ID2"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5174703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95D8FB-3255-4A53-892D-ABA6F28BDC0C}" name="PaymentMode" cacheId="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2">
  <location ref="AM1:AN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4">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81C43-95FE-4C7E-BF1E-2E83658DD6D0}" name="SalesType" cacheId="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2">
  <location ref="AJ1:AK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5">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B76915-0AE0-461D-BA5F-FAEDD634B8B7}" name="CategoryWise" cacheId="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D1:AE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numFmtId="165"/>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AD761B-EB08-4CF9-AE7F-C2E9F4CBFACE}" name="ProductWise" cacheId="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Product">
  <location ref="P1:R45"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s>
    </pivotField>
    <pivotField showAll="0"/>
    <pivotField axis="axisRow"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639091-70F1-4BA6-8D25-C72951BFF94E}" name="Monthly" cacheId="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G1:I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5045393-85A0-4BF2-9DA9-B8348982FF2F}" name="TotalSales"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5BD04E-9E36-4641-8E16-AF66076C9B8D}" name="PivotTable1" cacheId="8"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1">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2">
    <format dxfId="13">
      <pivotArea outline="0" collapsedLevelsAreSubtotals="1" fieldPosition="0"/>
    </format>
    <format dxfId="1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ECCE0C8E-F704-4F00-8C66-D0E29B3F2600}" sourceName="SALE TYPE">
  <pivotTables>
    <pivotTable tabId="4" name="PivotTable1"/>
    <pivotTable tabId="4" name="CategoryWise"/>
    <pivotTable tabId="4" name="Monthly"/>
    <pivotTable tabId="4" name="PaymentMode"/>
    <pivotTable tabId="4" name="ProductWise"/>
    <pivotTable tabId="4" name="TotalSales"/>
  </pivotTables>
  <data>
    <tabular pivotCacheId="51747032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723A7EBC-D190-41FC-9D97-D7579BE6BD13}" sourceName="PAYMENT MODE">
  <pivotTables>
    <pivotTable tabId="4" name="PivotTable1"/>
    <pivotTable tabId="4" name="CategoryWise"/>
    <pivotTable tabId="4" name="Monthly"/>
    <pivotTable tabId="4" name="ProductWise"/>
    <pivotTable tabId="4" name="SalesType"/>
    <pivotTable tabId="4" name="TotalSales"/>
  </pivotTables>
  <data>
    <tabular pivotCacheId="517470323">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A5C0EF7-EC43-4819-A691-5610C0D1B4ED}" sourceName="MONTH">
  <pivotTables>
    <pivotTable tabId="4" name="PivotTable1"/>
    <pivotTable tabId="4" name="CategoryWise"/>
    <pivotTable tabId="4" name="PaymentMode"/>
    <pivotTable tabId="4" name="ProductWise"/>
    <pivotTable tabId="4" name="SalesType"/>
    <pivotTable tabId="4" name="TotalSales"/>
  </pivotTables>
  <data>
    <tabular pivotCacheId="517470323">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655D533-D455-43A4-8D70-E7C8D67037CF}" sourceName="YEAR">
  <pivotTables>
    <pivotTable tabId="4" name="PivotTable1"/>
    <pivotTable tabId="4" name="CategoryWise"/>
    <pivotTable tabId="4" name="Monthly"/>
    <pivotTable tabId="4" name="PaymentMode"/>
    <pivotTable tabId="4" name="ProductWise"/>
    <pivotTable tabId="4" name="SalesType"/>
    <pivotTable tabId="4" name="TotalSales"/>
  </pivotTables>
  <data>
    <tabular pivotCacheId="51747032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2E356A97-E924-4314-9F9B-876BE1EDE9A0}" cache="Slicer_SALE_TYPE" caption="SALE TYPE" columnCount="3" style="SLICER." rowHeight="241300"/>
  <slicer name="PAYMENT MODE 1" xr10:uid="{6F753439-E90E-47AA-A389-F51DE9F40811}" cache="Slicer_PAYMENT_MODE" caption="PAYMENT MODE" columnCount="2" style="SLICER." rowHeight="241300"/>
  <slicer name="MONTH 1" xr10:uid="{182B5242-E1CC-48F9-98A8-634CEAD97F3B}" cache="Slicer_MONTH" caption="MONTH" style="SLICER." rowHeight="241300"/>
  <slicer name="YEAR 1" xr10:uid="{E6D6333B-952D-4F90-85DB-BE2204126816}" cache="Slicer_YEAR" caption="YEAR" style="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FFFB6603-20F0-4645-A9D5-1042D9DB79BA}" cache="Slicer_SALE_TYPE" caption="SALE TYPE" rowHeight="241300"/>
  <slicer name="PAYMENT MODE" xr10:uid="{D4A2458F-CDBB-4CFE-BE18-ABE9CA247E45}" cache="Slicer_PAYMENT_MODE" caption="PAYMENT MODE" rowHeight="241300"/>
  <slicer name="MONTH" xr10:uid="{5472B4DA-2BCE-4A85-AF85-F0984DC0FBD9}" cache="Slicer_MONTH" caption="MONTH" rowHeight="241300"/>
  <slicer name="YEAR" xr10:uid="{CB5D99BD-EB48-43F6-9E5F-96835FE74E49}"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40" headerRowBorderDxfId="39">
  <autoFilter ref="A1:P528" xr:uid="{60351B27-4213-4B50-AF1E-6DD234ED1CD8}"/>
  <sortState xmlns:xlrd2="http://schemas.microsoft.com/office/spreadsheetml/2017/richdata2" ref="A2:E527">
    <sortCondition ref="A1:A527"/>
  </sortState>
  <tableColumns count="16">
    <tableColumn id="1" xr3:uid="{7E2D9722-C99A-4D79-AD8A-A4AF24D31B15}" name="DATE" dataDxfId="38"/>
    <tableColumn id="3" xr3:uid="{1B687DA1-746A-409E-8132-464ADA2D65F7}" name="PRODUCT ID" dataDxfId="37"/>
    <tableColumn id="2" xr3:uid="{3D21C161-3520-4EEB-95C2-BC89A67F811B}" name="QUANTITY" dataDxfId="36"/>
    <tableColumn id="4" xr3:uid="{51AFA112-3989-4C7A-B537-003512753602}" name="SALE TYPE" dataDxfId="35"/>
    <tableColumn id="5" xr3:uid="{057B8FDA-60FB-4816-999C-2030B688B9CF}" name="PAYMENT MODE" dataDxfId="34"/>
    <tableColumn id="6" xr3:uid="{A77A9445-20AF-4122-92EB-C3706E536AB4}" name="DISCOUNT %" dataDxfId="33"/>
    <tableColumn id="7" xr3:uid="{BD8BFF62-94FB-45AF-9F84-530CD10B2365}" name="PRODUCT ID2" dataDxfId="32">
      <calculatedColumnFormula>VLOOKUP(InputData[[#This Row],[PRODUCT ID]],MasterData[],2,0)</calculatedColumnFormula>
    </tableColumn>
    <tableColumn id="9" xr3:uid="{0D6263D0-7128-43D9-ADFE-A10FBC7FF7B0}" name="CATEGORY" dataDxfId="31">
      <calculatedColumnFormula>VLOOKUP(InputData[[#This Row],[PRODUCT ID]],MasterData[],3,0)</calculatedColumnFormula>
    </tableColumn>
    <tableColumn id="10" xr3:uid="{795020B0-5207-46DF-B6DA-BF8B3EF6220F}" name="UOM" dataDxfId="30">
      <calculatedColumnFormula>VLOOKUP(InputData[[#This Row],[PRODUCT ID]],MasterData[],4,0)</calculatedColumnFormula>
    </tableColumn>
    <tableColumn id="11" xr3:uid="{868568E9-76F3-4413-AA82-4261A5664FC9}" name="BUYING PRIZE" dataDxfId="29">
      <calculatedColumnFormula>VLOOKUP(InputData[[#This Row],[PRODUCT ID]],MasterData[],5,0)</calculatedColumnFormula>
    </tableColumn>
    <tableColumn id="12" xr3:uid="{2ABCF094-8C85-4A1A-807F-0BFFCD35E2CD}" name="SELLING PRICE" dataDxfId="28">
      <calculatedColumnFormula>VLOOKUP(InputData[[#This Row],[PRODUCT ID]],MasterData[],6,0)</calculatedColumnFormula>
    </tableColumn>
    <tableColumn id="13" xr3:uid="{0ADA1718-0F8E-4040-AC24-C44AC6A75AE7}" name="TOTAL BUYING VALUE" dataDxfId="27">
      <calculatedColumnFormula>InputData[[#This Row],[BUYING PRIZE]]*InputData[[#This Row],[QUANTITY]]</calculatedColumnFormula>
    </tableColumn>
    <tableColumn id="14" xr3:uid="{3E9400EF-1306-4D12-B954-EEB5BD477E5B}" name="TOTAL SELLING VALUE" dataDxfId="26">
      <calculatedColumnFormula>InputData[[#This Row],[SELLING PRICE]]*InputData[[#This Row],[QUANTITY]]*(1-InputData[[#This Row],[DISCOUNT %]])</calculatedColumnFormula>
    </tableColumn>
    <tableColumn id="15" xr3:uid="{0E88D15F-9509-497A-B77D-12C5E3635A10}" name="DAY" dataDxfId="25">
      <calculatedColumnFormula>DAY(InputData[[#This Row],[DATE]])</calculatedColumnFormula>
    </tableColumn>
    <tableColumn id="16" xr3:uid="{CF458970-31F7-41EA-B131-5A5DD10920BE}" name="MONTH" dataDxfId="24">
      <calculatedColumnFormula>TEXT(InputData[[#This Row],[DATE]],"mmm")</calculatedColumnFormula>
    </tableColumn>
    <tableColumn id="17" xr3:uid="{87A85E13-2DCF-40AF-A82B-EE1CA2B0A818}" name="YEAR" dataDxfId="23">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2" dataDxfId="20" headerRowBorderDxfId="21">
  <autoFilter ref="A1:F46" xr:uid="{DE6FA1E2-6EE8-430A-AF62-020400F3E926}"/>
  <tableColumns count="6">
    <tableColumn id="1" xr3:uid="{106E50BA-9FFB-484D-AC75-176578AFED44}" name="PRODUCT ID" dataDxfId="19"/>
    <tableColumn id="2" xr3:uid="{C6063C4C-22AC-43C3-B630-5C0916CFA263}" name="PRODUCT" dataDxfId="18"/>
    <tableColumn id="3" xr3:uid="{FEA9A0A4-A0D7-45FA-BD75-4D9EBBD09441}" name="CATEGORY" dataDxfId="17"/>
    <tableColumn id="4" xr3:uid="{3BDFD3DA-79CD-4B0E-9F98-1F406523093B}" name="UOM" dataDxfId="16"/>
    <tableColumn id="5" xr3:uid="{C286276F-25D5-4D9D-9759-32EF67A133BE}" name="BUYING PRIZE" dataDxfId="15"/>
    <tableColumn id="6" xr3:uid="{BFC92544-6510-4B40-ABEE-FD6A4B0302D7}" name="SELLING PRICE" dataDxfId="14"/>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2.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B5F6-1174-40FD-8F9C-A0D77A5DAAFB}">
  <dimension ref="A1"/>
  <sheetViews>
    <sheetView tabSelected="1" zoomScale="55" zoomScaleNormal="55" workbookViewId="0">
      <selection activeCell="B1" sqref="B1:T36"/>
    </sheetView>
  </sheetViews>
  <sheetFormatPr defaultRowHeight="15" x14ac:dyDescent="0.25"/>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80BD9-EC19-4114-81F6-E8267F80A85A}">
  <dimension ref="A1:AN89"/>
  <sheetViews>
    <sheetView topLeftCell="X1" workbookViewId="0">
      <selection activeCell="E22" sqref="E22"/>
    </sheetView>
  </sheetViews>
  <sheetFormatPr defaultRowHeight="15" x14ac:dyDescent="0.25"/>
  <cols>
    <col min="1" max="1" width="13.140625" bestFit="1" customWidth="1"/>
    <col min="2" max="2" width="27.5703125" style="13" bestFit="1" customWidth="1"/>
    <col min="4" max="6" width="27.5703125" bestFit="1" customWidth="1"/>
    <col min="7" max="7" width="13.140625" bestFit="1" customWidth="1"/>
    <col min="8" max="9" width="27.5703125" bestFit="1" customWidth="1"/>
    <col min="10" max="10" width="15.5703125" customWidth="1"/>
    <col min="11" max="11" width="9.140625" customWidth="1"/>
    <col min="12" max="12" width="11.42578125" customWidth="1"/>
    <col min="13" max="13" width="9.42578125" customWidth="1"/>
    <col min="14" max="14" width="9.7109375" customWidth="1"/>
    <col min="16" max="16" width="11.7109375" bestFit="1" customWidth="1"/>
    <col min="17" max="17" width="27.5703125" bestFit="1" customWidth="1"/>
    <col min="18" max="18" width="17" bestFit="1" customWidth="1"/>
    <col min="19" max="19" width="13.85546875" bestFit="1" customWidth="1"/>
    <col min="20" max="20" width="13.85546875" customWidth="1"/>
    <col min="21" max="23" width="17" customWidth="1"/>
    <col min="24" max="29" width="15" customWidth="1"/>
    <col min="30" max="30" width="13.140625" bestFit="1" customWidth="1"/>
    <col min="31" max="31" width="27.5703125" bestFit="1" customWidth="1"/>
    <col min="32" max="32" width="27.5703125" customWidth="1"/>
    <col min="33" max="33" width="10.85546875" bestFit="1" customWidth="1"/>
    <col min="34" max="34" width="11.42578125" customWidth="1"/>
    <col min="35" max="35" width="27.5703125" customWidth="1"/>
    <col min="36" max="36" width="13.140625" bestFit="1" customWidth="1"/>
    <col min="37" max="38" width="27.5703125" bestFit="1" customWidth="1"/>
    <col min="39" max="39" width="13.140625" bestFit="1" customWidth="1"/>
    <col min="40" max="40" width="27.5703125" bestFit="1" customWidth="1"/>
  </cols>
  <sheetData>
    <row r="1" spans="1:40" x14ac:dyDescent="0.25">
      <c r="A1" s="14" t="s">
        <v>120</v>
      </c>
      <c r="B1" s="13" t="s">
        <v>121</v>
      </c>
      <c r="D1" t="s">
        <v>121</v>
      </c>
      <c r="E1" t="s">
        <v>122</v>
      </c>
      <c r="G1" s="14" t="s">
        <v>120</v>
      </c>
      <c r="H1" t="s">
        <v>122</v>
      </c>
      <c r="I1" t="s">
        <v>121</v>
      </c>
      <c r="P1" s="14" t="s">
        <v>143</v>
      </c>
      <c r="Q1" t="s">
        <v>121</v>
      </c>
      <c r="R1" t="s">
        <v>135</v>
      </c>
      <c r="U1" t="str">
        <f ca="1">VLOOKUP(1,T:W,2,0)</f>
        <v>Product41</v>
      </c>
      <c r="V1" s="17">
        <f ca="1">VLOOKUP(1,T:W,3,0)</f>
        <v>22952.16</v>
      </c>
      <c r="W1">
        <f ca="1">VLOOKUP(1,T:W,4,0)</f>
        <v>132</v>
      </c>
      <c r="AD1" s="14" t="s">
        <v>120</v>
      </c>
      <c r="AE1" t="s">
        <v>121</v>
      </c>
      <c r="AJ1" s="14" t="s">
        <v>120</v>
      </c>
      <c r="AK1" t="s">
        <v>121</v>
      </c>
      <c r="AM1" s="14" t="s">
        <v>120</v>
      </c>
      <c r="AN1" t="s">
        <v>121</v>
      </c>
    </row>
    <row r="2" spans="1:40" x14ac:dyDescent="0.25">
      <c r="A2" s="15">
        <v>1</v>
      </c>
      <c r="B2" s="13">
        <v>13167.810000000001</v>
      </c>
      <c r="D2" s="11">
        <v>401411.91999999969</v>
      </c>
      <c r="E2" s="11">
        <v>332504</v>
      </c>
      <c r="G2" s="15" t="s">
        <v>123</v>
      </c>
      <c r="H2" s="11">
        <v>34290</v>
      </c>
      <c r="I2" s="11">
        <v>41346.959999999992</v>
      </c>
      <c r="J2" s="11"/>
      <c r="K2" s="11" t="s">
        <v>139</v>
      </c>
      <c r="L2" s="11" t="s">
        <v>140</v>
      </c>
      <c r="M2" s="11" t="s">
        <v>141</v>
      </c>
      <c r="N2" s="11" t="s">
        <v>142</v>
      </c>
      <c r="P2" s="15" t="s">
        <v>7</v>
      </c>
      <c r="Q2" s="11">
        <v>9764.7199999999993</v>
      </c>
      <c r="R2" s="11">
        <v>94</v>
      </c>
      <c r="T2" cm="1">
        <f t="array" aca="1" ref="T2:T45" ca="1">RANK(_xlfn.ANCHORARRAY(V2),_xlfn.ANCHORARRAY(V2))</f>
        <v>19</v>
      </c>
      <c r="U2" s="11" t="str" cm="1">
        <f t="array" aca="1" ref="U2:U45" ca="1">OFFSET($P$1,1,0,COUNT($Q:$Q))</f>
        <v>Product01</v>
      </c>
      <c r="V2" s="11" cm="1">
        <f t="array" aca="1" ref="V2:V45" ca="1">OFFSET($P$1,1,1,COUNT($Q:$Q))</f>
        <v>9764.7199999999993</v>
      </c>
      <c r="W2" s="11" cm="1">
        <f t="array" aca="1" ref="W2:W45" ca="1">OFFSET($P$1,1,2,COUNT($Q:$Q))</f>
        <v>94</v>
      </c>
      <c r="X2" t="str" cm="1">
        <f t="array" aca="1" ref="X2:X45" ca="1">OFFSET(P1,1,0,COUNT(Q:Q))</f>
        <v>Product01</v>
      </c>
      <c r="AD2" s="15" t="s">
        <v>8</v>
      </c>
      <c r="AE2" s="13">
        <v>69261.950000000012</v>
      </c>
      <c r="AF2" s="11"/>
      <c r="AG2" s="11"/>
      <c r="AJ2" s="15" t="s">
        <v>108</v>
      </c>
      <c r="AK2" s="11">
        <v>208140.15000000005</v>
      </c>
      <c r="AM2" s="15" t="s">
        <v>107</v>
      </c>
      <c r="AN2" s="11">
        <v>199516.90000000008</v>
      </c>
    </row>
    <row r="3" spans="1:40" x14ac:dyDescent="0.25">
      <c r="A3" s="15">
        <v>2</v>
      </c>
      <c r="B3" s="13">
        <v>13210.220000000001</v>
      </c>
      <c r="G3" s="15" t="s">
        <v>124</v>
      </c>
      <c r="H3" s="11">
        <v>25341</v>
      </c>
      <c r="I3" s="11">
        <v>30857.300000000003</v>
      </c>
      <c r="J3" s="11"/>
      <c r="K3" s="15" t="s">
        <v>123</v>
      </c>
      <c r="L3" s="17">
        <f>VLOOKUP(K3,G:I,3,0)</f>
        <v>41346.959999999992</v>
      </c>
      <c r="M3" s="17">
        <f>VLOOKUP(K3,G:I,3,0)-VLOOKUP(K3,G:I,2,0)</f>
        <v>7056.9599999999919</v>
      </c>
      <c r="N3" s="16">
        <f>M3/VLOOKUP(K3,G:I,2,0)</f>
        <v>0.20580227471566032</v>
      </c>
      <c r="P3" s="15" t="s">
        <v>11</v>
      </c>
      <c r="Q3" s="11">
        <v>13423.199999999999</v>
      </c>
      <c r="R3" s="11">
        <v>94</v>
      </c>
      <c r="T3">
        <f ca="1"/>
        <v>10</v>
      </c>
      <c r="U3" s="11" t="str">
        <f ca="1"/>
        <v>Product02</v>
      </c>
      <c r="V3" s="11">
        <f ca="1"/>
        <v>13423.199999999999</v>
      </c>
      <c r="W3" s="11">
        <f ca="1"/>
        <v>94</v>
      </c>
      <c r="X3" t="str">
        <f ca="1"/>
        <v>Product02</v>
      </c>
      <c r="AD3" s="15" t="s">
        <v>28</v>
      </c>
      <c r="AE3" s="13">
        <v>92963.87</v>
      </c>
      <c r="AF3" s="11"/>
      <c r="AG3" s="11"/>
      <c r="AJ3" s="15" t="s">
        <v>106</v>
      </c>
      <c r="AK3" s="11">
        <v>133923.87000000002</v>
      </c>
      <c r="AM3" s="15" t="s">
        <v>106</v>
      </c>
      <c r="AN3" s="11">
        <v>201895.01999999993</v>
      </c>
    </row>
    <row r="4" spans="1:40" x14ac:dyDescent="0.25">
      <c r="A4" s="15">
        <v>3</v>
      </c>
      <c r="B4" s="13">
        <v>20202.099999999995</v>
      </c>
      <c r="D4" t="s">
        <v>136</v>
      </c>
      <c r="E4" s="17">
        <f>GETPIVOTDATA("Sum of TOTAL SELLING VALUE",$D$1)</f>
        <v>401411.91999999969</v>
      </c>
      <c r="G4" s="15" t="s">
        <v>125</v>
      </c>
      <c r="H4" s="11">
        <v>23437</v>
      </c>
      <c r="I4" s="11">
        <v>28616.65</v>
      </c>
      <c r="J4" s="11"/>
      <c r="K4" s="15" t="s">
        <v>124</v>
      </c>
      <c r="L4" s="17">
        <f t="shared" ref="L4:L14" si="0">VLOOKUP(K4,G:I,3,0)</f>
        <v>30857.300000000003</v>
      </c>
      <c r="M4" s="17">
        <f t="shared" ref="M4:M14" si="1">VLOOKUP(K4,G:I,3,0)-VLOOKUP(K4,G:I,2,0)</f>
        <v>5516.3000000000029</v>
      </c>
      <c r="N4" s="16">
        <f t="shared" ref="N4:N14" si="2">M4/VLOOKUP(K4,G:I,2,0)</f>
        <v>0.21768280651907987</v>
      </c>
      <c r="P4" s="15" t="s">
        <v>13</v>
      </c>
      <c r="Q4" s="11">
        <v>6394.2599999999993</v>
      </c>
      <c r="R4" s="11">
        <v>79</v>
      </c>
      <c r="T4">
        <f ca="1"/>
        <v>26</v>
      </c>
      <c r="U4" s="11" t="str">
        <f ca="1"/>
        <v>Product03</v>
      </c>
      <c r="V4" s="11">
        <f ca="1"/>
        <v>6394.2599999999993</v>
      </c>
      <c r="W4" s="11">
        <f ca="1"/>
        <v>79</v>
      </c>
      <c r="X4" t="str">
        <f ca="1"/>
        <v>Product03</v>
      </c>
      <c r="Z4" t="str" cm="1">
        <f t="array" aca="1" ref="Z4:Z13" ca="1">OFFSET($P$1,1,0,10)</f>
        <v>Product01</v>
      </c>
      <c r="AA4" s="17" cm="1">
        <f t="array" aca="1" ref="AA4:AA13" ca="1">OFFSET($P$1,1,1,10)</f>
        <v>9764.7199999999993</v>
      </c>
      <c r="AD4" s="15" t="s">
        <v>49</v>
      </c>
      <c r="AE4" s="13">
        <v>52299.509999999995</v>
      </c>
      <c r="AF4" s="11"/>
      <c r="AG4" s="11" t="str">
        <f ca="1">VLOOKUP(1,$AF:$AH,2,0)</f>
        <v>Category04</v>
      </c>
      <c r="AH4" s="17">
        <f ca="1">VLOOKUP(1,$AF:$AH,3,0)</f>
        <v>95269.4</v>
      </c>
      <c r="AJ4" s="15" t="s">
        <v>105</v>
      </c>
      <c r="AK4" s="11">
        <v>59347.900000000009</v>
      </c>
    </row>
    <row r="5" spans="1:40" x14ac:dyDescent="0.25">
      <c r="A5" s="15">
        <v>4</v>
      </c>
      <c r="B5" s="13">
        <v>11312.2</v>
      </c>
      <c r="D5" t="s">
        <v>137</v>
      </c>
      <c r="E5" s="17">
        <f>GETPIVOTDATA("Sum of TOTAL SELLING VALUE",$D$1)-GETPIVOTDATA("Sum of TOTAL BUYING VALUE",$D$1)</f>
        <v>68907.919999999693</v>
      </c>
      <c r="G5" s="15" t="s">
        <v>126</v>
      </c>
      <c r="H5" s="11">
        <v>21282</v>
      </c>
      <c r="I5" s="11">
        <v>26579.11</v>
      </c>
      <c r="J5" s="11"/>
      <c r="K5" s="15" t="s">
        <v>125</v>
      </c>
      <c r="L5" s="17">
        <f t="shared" si="0"/>
        <v>28616.65</v>
      </c>
      <c r="M5" s="17">
        <f t="shared" si="1"/>
        <v>5179.6500000000015</v>
      </c>
      <c r="N5" s="16">
        <f t="shared" si="2"/>
        <v>0.22100311473311438</v>
      </c>
      <c r="P5" s="15" t="s">
        <v>15</v>
      </c>
      <c r="Q5" s="11">
        <v>6056.1600000000008</v>
      </c>
      <c r="R5" s="11">
        <v>124</v>
      </c>
      <c r="T5">
        <f ca="1"/>
        <v>30</v>
      </c>
      <c r="U5" s="11" t="str">
        <f ca="1"/>
        <v>Product04</v>
      </c>
      <c r="V5" s="11">
        <f ca="1"/>
        <v>6056.1600000000008</v>
      </c>
      <c r="W5" s="11">
        <f ca="1"/>
        <v>124</v>
      </c>
      <c r="X5" t="str">
        <f ca="1"/>
        <v>Product04</v>
      </c>
      <c r="Z5" t="str">
        <f ca="1"/>
        <v>Product02</v>
      </c>
      <c r="AA5" s="17">
        <f ca="1"/>
        <v>13423.199999999999</v>
      </c>
      <c r="AD5" s="15" t="s">
        <v>62</v>
      </c>
      <c r="AE5" s="13">
        <v>95269.4</v>
      </c>
      <c r="AF5" s="11"/>
      <c r="AG5" s="11"/>
    </row>
    <row r="6" spans="1:40" x14ac:dyDescent="0.25">
      <c r="A6" s="15">
        <v>5</v>
      </c>
      <c r="B6" s="13">
        <v>11711.449999999999</v>
      </c>
      <c r="D6" t="s">
        <v>138</v>
      </c>
      <c r="E6" s="16">
        <f>E5/GETPIVOTDATA("Sum of TOTAL BUYING VALUE",$D$1)</f>
        <v>0.20723937155643149</v>
      </c>
      <c r="G6" s="15" t="s">
        <v>127</v>
      </c>
      <c r="H6" s="11">
        <v>26526</v>
      </c>
      <c r="I6" s="11">
        <v>30910.45</v>
      </c>
      <c r="J6" s="11"/>
      <c r="K6" s="15" t="s">
        <v>126</v>
      </c>
      <c r="L6" s="17">
        <f t="shared" si="0"/>
        <v>26579.11</v>
      </c>
      <c r="M6" s="17">
        <f t="shared" si="1"/>
        <v>5297.1100000000006</v>
      </c>
      <c r="N6" s="16">
        <f t="shared" si="2"/>
        <v>0.24890094915891367</v>
      </c>
      <c r="P6" s="15" t="s">
        <v>17</v>
      </c>
      <c r="Q6" s="11">
        <v>15716.61</v>
      </c>
      <c r="R6" s="11">
        <v>101</v>
      </c>
      <c r="T6">
        <f ca="1"/>
        <v>8</v>
      </c>
      <c r="U6" s="11" t="str">
        <f ca="1"/>
        <v>Product05</v>
      </c>
      <c r="V6" s="11">
        <f ca="1"/>
        <v>15716.61</v>
      </c>
      <c r="W6" s="11">
        <f ca="1"/>
        <v>101</v>
      </c>
      <c r="X6" t="str">
        <f ca="1"/>
        <v>Product05</v>
      </c>
      <c r="Z6" t="str">
        <f ca="1"/>
        <v>Product03</v>
      </c>
      <c r="AA6" s="17">
        <f ca="1"/>
        <v>6394.2599999999993</v>
      </c>
      <c r="AD6" s="15" t="s">
        <v>85</v>
      </c>
      <c r="AE6" s="13">
        <v>91617.19</v>
      </c>
      <c r="AF6" s="11" cm="1">
        <f t="array" aca="1" ref="AF6:AF10" ca="1">RANK(_xlfn.ANCHORARRAY(AH6),_xlfn.ANCHORARRAY(AH6))</f>
        <v>4</v>
      </c>
      <c r="AG6" s="11" t="str" cm="1">
        <f t="array" aca="1" ref="AG6:AG10" ca="1">OFFSET($AD$1,1,0,COUNT($AE:$AE))</f>
        <v>Category01</v>
      </c>
      <c r="AH6" s="17" cm="1">
        <f t="array" aca="1" ref="AH6:AH10" ca="1">OFFSET($AD$1,1,1,COUNT($AE:$AE))</f>
        <v>69261.950000000012</v>
      </c>
    </row>
    <row r="7" spans="1:40" x14ac:dyDescent="0.25">
      <c r="A7" s="15">
        <v>6</v>
      </c>
      <c r="B7" s="13">
        <v>14365.540000000005</v>
      </c>
      <c r="G7" s="15" t="s">
        <v>128</v>
      </c>
      <c r="H7" s="11">
        <v>24879</v>
      </c>
      <c r="I7" s="11">
        <v>30533.710000000003</v>
      </c>
      <c r="J7" s="11"/>
      <c r="K7" s="15" t="s">
        <v>127</v>
      </c>
      <c r="L7" s="17">
        <f t="shared" si="0"/>
        <v>30910.45</v>
      </c>
      <c r="M7" s="17">
        <f t="shared" si="1"/>
        <v>4384.4500000000007</v>
      </c>
      <c r="N7" s="16">
        <f t="shared" si="2"/>
        <v>0.16528877327904701</v>
      </c>
      <c r="P7" s="15" t="s">
        <v>19</v>
      </c>
      <c r="Q7" s="11">
        <v>4531.5</v>
      </c>
      <c r="R7" s="11">
        <v>53</v>
      </c>
      <c r="T7">
        <f ca="1"/>
        <v>35</v>
      </c>
      <c r="U7" s="11" t="str">
        <f ca="1"/>
        <v>Product06</v>
      </c>
      <c r="V7" s="11">
        <f ca="1"/>
        <v>4531.5</v>
      </c>
      <c r="W7" s="11">
        <f ca="1"/>
        <v>53</v>
      </c>
      <c r="X7" t="str">
        <f ca="1"/>
        <v>Product06</v>
      </c>
      <c r="Z7" t="str">
        <f ca="1"/>
        <v>Product04</v>
      </c>
      <c r="AA7" s="17">
        <f ca="1"/>
        <v>6056.1600000000008</v>
      </c>
      <c r="AF7">
        <f ca="1"/>
        <v>2</v>
      </c>
      <c r="AG7" t="str">
        <f ca="1"/>
        <v>Category02</v>
      </c>
      <c r="AH7" s="17">
        <f ca="1"/>
        <v>92963.87</v>
      </c>
    </row>
    <row r="8" spans="1:40" x14ac:dyDescent="0.25">
      <c r="A8" s="15">
        <v>7</v>
      </c>
      <c r="B8" s="13">
        <v>7132.79</v>
      </c>
      <c r="G8" s="15" t="s">
        <v>129</v>
      </c>
      <c r="H8" s="11">
        <v>29878</v>
      </c>
      <c r="I8" s="11">
        <v>35251.79</v>
      </c>
      <c r="J8" s="11"/>
      <c r="K8" s="15" t="s">
        <v>128</v>
      </c>
      <c r="L8" s="17">
        <f t="shared" si="0"/>
        <v>30533.710000000003</v>
      </c>
      <c r="M8" s="17">
        <f t="shared" si="1"/>
        <v>5654.7100000000028</v>
      </c>
      <c r="N8" s="16">
        <f t="shared" si="2"/>
        <v>0.22728847622492876</v>
      </c>
      <c r="P8" s="15" t="s">
        <v>21</v>
      </c>
      <c r="Q8" s="11">
        <v>2291.04</v>
      </c>
      <c r="R8" s="11">
        <v>48</v>
      </c>
      <c r="T8">
        <f ca="1"/>
        <v>39</v>
      </c>
      <c r="U8" s="11" t="str">
        <f ca="1"/>
        <v>Product07</v>
      </c>
      <c r="V8" s="11">
        <f ca="1"/>
        <v>2291.04</v>
      </c>
      <c r="W8" s="11">
        <f ca="1"/>
        <v>48</v>
      </c>
      <c r="X8" t="str">
        <f ca="1"/>
        <v>Product07</v>
      </c>
      <c r="Z8" t="str">
        <f ca="1"/>
        <v>Product05</v>
      </c>
      <c r="AA8" s="17">
        <f ca="1"/>
        <v>15716.61</v>
      </c>
      <c r="AF8">
        <f ca="1"/>
        <v>5</v>
      </c>
      <c r="AG8" t="str">
        <f ca="1"/>
        <v>Category03</v>
      </c>
      <c r="AH8" s="17">
        <f ca="1"/>
        <v>52299.509999999995</v>
      </c>
    </row>
    <row r="9" spans="1:40" x14ac:dyDescent="0.25">
      <c r="A9" s="15">
        <v>8</v>
      </c>
      <c r="B9" s="13">
        <v>14262.46</v>
      </c>
      <c r="G9" s="15" t="s">
        <v>130</v>
      </c>
      <c r="H9" s="11">
        <v>29831</v>
      </c>
      <c r="I9" s="11">
        <v>35350.400000000016</v>
      </c>
      <c r="J9" s="11"/>
      <c r="K9" s="15" t="s">
        <v>129</v>
      </c>
      <c r="L9" s="17">
        <f t="shared" si="0"/>
        <v>35251.79</v>
      </c>
      <c r="M9" s="17">
        <f t="shared" si="1"/>
        <v>5373.7900000000009</v>
      </c>
      <c r="N9" s="16">
        <f t="shared" si="2"/>
        <v>0.1798577548698039</v>
      </c>
      <c r="P9" s="15" t="s">
        <v>23</v>
      </c>
      <c r="Q9" s="11">
        <v>10502.82</v>
      </c>
      <c r="R9" s="11">
        <v>111</v>
      </c>
      <c r="T9">
        <f ca="1"/>
        <v>15</v>
      </c>
      <c r="U9" s="11" t="str">
        <f ca="1"/>
        <v>Product08</v>
      </c>
      <c r="V9" s="11">
        <f ca="1"/>
        <v>10502.82</v>
      </c>
      <c r="W9" s="11">
        <f ca="1"/>
        <v>111</v>
      </c>
      <c r="X9" t="str">
        <f ca="1"/>
        <v>Product08</v>
      </c>
      <c r="Z9" t="str">
        <f ca="1"/>
        <v>Product06</v>
      </c>
      <c r="AA9" s="17">
        <f ca="1"/>
        <v>4531.5</v>
      </c>
      <c r="AF9">
        <f ca="1"/>
        <v>1</v>
      </c>
      <c r="AG9" t="str">
        <f ca="1"/>
        <v>Category04</v>
      </c>
      <c r="AH9" s="17">
        <f ca="1"/>
        <v>95269.4</v>
      </c>
    </row>
    <row r="10" spans="1:40" x14ac:dyDescent="0.25">
      <c r="A10" s="15">
        <v>9</v>
      </c>
      <c r="B10" s="13">
        <v>16824.670000000002</v>
      </c>
      <c r="G10" s="15" t="s">
        <v>131</v>
      </c>
      <c r="H10" s="11">
        <v>28758</v>
      </c>
      <c r="I10" s="11">
        <v>35242.810000000005</v>
      </c>
      <c r="J10" s="11"/>
      <c r="K10" s="15" t="s">
        <v>130</v>
      </c>
      <c r="L10" s="17">
        <f t="shared" si="0"/>
        <v>35350.400000000016</v>
      </c>
      <c r="M10" s="17">
        <f t="shared" si="1"/>
        <v>5519.400000000016</v>
      </c>
      <c r="N10" s="16">
        <f t="shared" si="2"/>
        <v>0.18502229224632147</v>
      </c>
      <c r="P10" s="15" t="s">
        <v>25</v>
      </c>
      <c r="Q10" s="11">
        <v>581.64</v>
      </c>
      <c r="R10" s="11">
        <v>74</v>
      </c>
      <c r="T10">
        <f ca="1"/>
        <v>44</v>
      </c>
      <c r="U10" s="11" t="str">
        <f ca="1"/>
        <v>Product09</v>
      </c>
      <c r="V10" s="11">
        <f ca="1"/>
        <v>581.64</v>
      </c>
      <c r="W10" s="11">
        <f ca="1"/>
        <v>74</v>
      </c>
      <c r="X10" t="str">
        <f ca="1"/>
        <v>Product09</v>
      </c>
      <c r="Z10" t="str">
        <f ca="1"/>
        <v>Product07</v>
      </c>
      <c r="AA10" s="17">
        <f ca="1"/>
        <v>2291.04</v>
      </c>
      <c r="AF10">
        <f ca="1"/>
        <v>3</v>
      </c>
      <c r="AG10" t="str">
        <f ca="1"/>
        <v>Category05</v>
      </c>
      <c r="AH10" s="17">
        <f ca="1"/>
        <v>91617.19</v>
      </c>
    </row>
    <row r="11" spans="1:40" x14ac:dyDescent="0.25">
      <c r="A11" s="15">
        <v>10</v>
      </c>
      <c r="B11" s="13">
        <v>15229.35</v>
      </c>
      <c r="G11" s="15" t="s">
        <v>132</v>
      </c>
      <c r="H11" s="11">
        <v>27842</v>
      </c>
      <c r="I11" s="11">
        <v>33500.69000000001</v>
      </c>
      <c r="J11" s="11"/>
      <c r="K11" s="15" t="s">
        <v>131</v>
      </c>
      <c r="L11" s="17">
        <f t="shared" si="0"/>
        <v>35242.810000000005</v>
      </c>
      <c r="M11" s="17">
        <f t="shared" si="1"/>
        <v>6484.8100000000049</v>
      </c>
      <c r="N11" s="16">
        <f t="shared" si="2"/>
        <v>0.22549586202100302</v>
      </c>
      <c r="P11" s="15" t="s">
        <v>27</v>
      </c>
      <c r="Q11" s="11">
        <v>16428</v>
      </c>
      <c r="R11" s="11">
        <v>100</v>
      </c>
      <c r="T11">
        <f ca="1"/>
        <v>5</v>
      </c>
      <c r="U11" s="11" t="str">
        <f ca="1"/>
        <v>Product10</v>
      </c>
      <c r="V11" s="11">
        <f ca="1"/>
        <v>16428</v>
      </c>
      <c r="W11" s="11">
        <f ca="1"/>
        <v>100</v>
      </c>
      <c r="X11" t="str">
        <f ca="1"/>
        <v>Product10</v>
      </c>
      <c r="Z11" t="str">
        <f ca="1"/>
        <v>Product08</v>
      </c>
      <c r="AA11" s="17">
        <f ca="1"/>
        <v>10502.82</v>
      </c>
    </row>
    <row r="12" spans="1:40" x14ac:dyDescent="0.25">
      <c r="A12" s="15">
        <v>11</v>
      </c>
      <c r="B12" s="13">
        <v>11915.58</v>
      </c>
      <c r="G12" s="15" t="s">
        <v>133</v>
      </c>
      <c r="H12" s="11">
        <v>29306</v>
      </c>
      <c r="I12" s="11">
        <v>36124.07</v>
      </c>
      <c r="J12" s="11"/>
      <c r="K12" s="15" t="s">
        <v>132</v>
      </c>
      <c r="L12" s="17">
        <f t="shared" si="0"/>
        <v>33500.69000000001</v>
      </c>
      <c r="M12" s="17">
        <f t="shared" si="1"/>
        <v>5658.6900000000096</v>
      </c>
      <c r="N12" s="16">
        <f t="shared" si="2"/>
        <v>0.20324294231736259</v>
      </c>
      <c r="P12" s="15" t="s">
        <v>30</v>
      </c>
      <c r="Q12" s="11">
        <v>5856.4</v>
      </c>
      <c r="R12" s="11">
        <v>121</v>
      </c>
      <c r="T12">
        <f ca="1"/>
        <v>31</v>
      </c>
      <c r="U12" s="11" t="str">
        <f ca="1"/>
        <v>Product11</v>
      </c>
      <c r="V12" s="11">
        <f ca="1"/>
        <v>5856.4</v>
      </c>
      <c r="W12" s="11">
        <f ca="1"/>
        <v>121</v>
      </c>
      <c r="X12" t="str">
        <f ca="1"/>
        <v>Product11</v>
      </c>
      <c r="Z12" t="str">
        <f ca="1"/>
        <v>Product09</v>
      </c>
      <c r="AA12" s="17">
        <f ca="1"/>
        <v>581.64</v>
      </c>
    </row>
    <row r="13" spans="1:40" x14ac:dyDescent="0.25">
      <c r="A13" s="15">
        <v>12</v>
      </c>
      <c r="B13" s="13">
        <v>14837.359999999999</v>
      </c>
      <c r="G13" s="15" t="s">
        <v>134</v>
      </c>
      <c r="H13" s="11">
        <v>31134</v>
      </c>
      <c r="I13" s="11">
        <v>37097.979999999996</v>
      </c>
      <c r="J13" s="11"/>
      <c r="K13" s="15" t="s">
        <v>133</v>
      </c>
      <c r="L13" s="17">
        <f t="shared" si="0"/>
        <v>36124.07</v>
      </c>
      <c r="M13" s="17">
        <f t="shared" si="1"/>
        <v>6818.07</v>
      </c>
      <c r="N13" s="16">
        <f t="shared" si="2"/>
        <v>0.2326509929707227</v>
      </c>
      <c r="P13" s="15" t="s">
        <v>32</v>
      </c>
      <c r="Q13" s="11">
        <v>11582.910000000003</v>
      </c>
      <c r="R13" s="11">
        <v>123</v>
      </c>
      <c r="T13">
        <f ca="1"/>
        <v>13</v>
      </c>
      <c r="U13" s="11" t="str">
        <f ca="1"/>
        <v>Product12</v>
      </c>
      <c r="V13" s="11">
        <f ca="1"/>
        <v>11582.910000000003</v>
      </c>
      <c r="W13" s="11">
        <f ca="1"/>
        <v>123</v>
      </c>
      <c r="X13" t="str">
        <f ca="1"/>
        <v>Product12</v>
      </c>
      <c r="Z13" t="str">
        <f ca="1"/>
        <v>Product10</v>
      </c>
      <c r="AA13" s="17">
        <f ca="1"/>
        <v>16428</v>
      </c>
    </row>
    <row r="14" spans="1:40" x14ac:dyDescent="0.25">
      <c r="A14" s="15">
        <v>13</v>
      </c>
      <c r="B14" s="13">
        <v>8084.26</v>
      </c>
      <c r="K14" s="15" t="s">
        <v>134</v>
      </c>
      <c r="L14" s="17">
        <f t="shared" si="0"/>
        <v>37097.979999999996</v>
      </c>
      <c r="M14" s="17">
        <f t="shared" si="1"/>
        <v>5963.9799999999959</v>
      </c>
      <c r="N14" s="16">
        <f t="shared" si="2"/>
        <v>0.19155842487312894</v>
      </c>
      <c r="P14" s="15" t="s">
        <v>34</v>
      </c>
      <c r="Q14" s="11">
        <v>8423.52</v>
      </c>
      <c r="R14" s="11">
        <v>69</v>
      </c>
      <c r="T14">
        <f ca="1"/>
        <v>22</v>
      </c>
      <c r="U14" s="11" t="str">
        <f ca="1"/>
        <v>Product13</v>
      </c>
      <c r="V14" s="11">
        <f ca="1"/>
        <v>8423.52</v>
      </c>
      <c r="W14" s="11">
        <f ca="1"/>
        <v>69</v>
      </c>
      <c r="X14" t="str">
        <f ca="1"/>
        <v>Product13</v>
      </c>
    </row>
    <row r="15" spans="1:40" x14ac:dyDescent="0.25">
      <c r="A15" s="15">
        <v>14</v>
      </c>
      <c r="B15" s="13">
        <v>9461.1400000000012</v>
      </c>
      <c r="P15" s="15" t="s">
        <v>36</v>
      </c>
      <c r="Q15" s="11">
        <v>12764.640000000001</v>
      </c>
      <c r="R15" s="11">
        <v>87</v>
      </c>
      <c r="T15">
        <f ca="1"/>
        <v>12</v>
      </c>
      <c r="U15" s="11" t="str">
        <f ca="1"/>
        <v>Product14</v>
      </c>
      <c r="V15" s="11">
        <f ca="1"/>
        <v>12764.640000000001</v>
      </c>
      <c r="W15" s="11">
        <f ca="1"/>
        <v>87</v>
      </c>
      <c r="X15" t="str">
        <f ca="1"/>
        <v>Product14</v>
      </c>
    </row>
    <row r="16" spans="1:40" x14ac:dyDescent="0.25">
      <c r="A16" s="15">
        <v>15</v>
      </c>
      <c r="B16" s="13">
        <v>12189.7</v>
      </c>
      <c r="P16" s="15" t="s">
        <v>38</v>
      </c>
      <c r="Q16" s="11">
        <v>1839.2399999999998</v>
      </c>
      <c r="R16" s="11">
        <v>117</v>
      </c>
      <c r="T16">
        <f ca="1"/>
        <v>41</v>
      </c>
      <c r="U16" s="11" t="str">
        <f ca="1"/>
        <v>Product15</v>
      </c>
      <c r="V16" s="11">
        <f ca="1"/>
        <v>1839.2399999999998</v>
      </c>
      <c r="W16" s="11">
        <f ca="1"/>
        <v>117</v>
      </c>
      <c r="X16" t="str">
        <f ca="1"/>
        <v>Product15</v>
      </c>
    </row>
    <row r="17" spans="1:24" x14ac:dyDescent="0.25">
      <c r="A17" s="15">
        <v>16</v>
      </c>
      <c r="B17" s="13">
        <v>12762.63</v>
      </c>
      <c r="P17" s="15" t="s">
        <v>40</v>
      </c>
      <c r="Q17" s="11">
        <v>1996.8</v>
      </c>
      <c r="R17" s="11">
        <v>120</v>
      </c>
      <c r="T17">
        <f ca="1"/>
        <v>40</v>
      </c>
      <c r="U17" s="11" t="str">
        <f ca="1"/>
        <v>Product16</v>
      </c>
      <c r="V17" s="11">
        <f ca="1"/>
        <v>1996.8</v>
      </c>
      <c r="W17" s="11">
        <f ca="1"/>
        <v>120</v>
      </c>
      <c r="X17" t="str">
        <f ca="1"/>
        <v>Product16</v>
      </c>
    </row>
    <row r="18" spans="1:24" x14ac:dyDescent="0.25">
      <c r="A18" s="15">
        <v>17</v>
      </c>
      <c r="B18" s="13">
        <v>3659.24</v>
      </c>
      <c r="F18" s="13"/>
      <c r="P18" s="15" t="s">
        <v>42</v>
      </c>
      <c r="Q18" s="11">
        <v>9877.1400000000012</v>
      </c>
      <c r="R18" s="11">
        <v>63</v>
      </c>
      <c r="T18">
        <f ca="1"/>
        <v>18</v>
      </c>
      <c r="U18" s="11" t="str">
        <f ca="1"/>
        <v>Product17</v>
      </c>
      <c r="V18" s="11">
        <f ca="1"/>
        <v>9877.1400000000012</v>
      </c>
      <c r="W18" s="11">
        <f ca="1"/>
        <v>63</v>
      </c>
      <c r="X18" t="str">
        <f ca="1"/>
        <v>Product17</v>
      </c>
    </row>
    <row r="19" spans="1:24" x14ac:dyDescent="0.25">
      <c r="A19" s="15">
        <v>18</v>
      </c>
      <c r="B19" s="13">
        <v>18582.390000000003</v>
      </c>
      <c r="P19" s="15" t="s">
        <v>44</v>
      </c>
      <c r="Q19" s="11">
        <v>4035.2200000000003</v>
      </c>
      <c r="R19" s="11">
        <v>82</v>
      </c>
      <c r="T19">
        <f ca="1"/>
        <v>36</v>
      </c>
      <c r="U19" s="11" t="str">
        <f ca="1"/>
        <v>Product18</v>
      </c>
      <c r="V19" s="11">
        <f ca="1"/>
        <v>4035.2200000000003</v>
      </c>
      <c r="W19" s="11">
        <f ca="1"/>
        <v>82</v>
      </c>
      <c r="X19" t="str">
        <f ca="1"/>
        <v>Product18</v>
      </c>
    </row>
    <row r="20" spans="1:24" x14ac:dyDescent="0.25">
      <c r="A20" s="15">
        <v>19</v>
      </c>
      <c r="B20" s="13">
        <v>10204.229999999998</v>
      </c>
      <c r="P20" s="15" t="s">
        <v>46</v>
      </c>
      <c r="Q20" s="11">
        <v>20160</v>
      </c>
      <c r="R20" s="11">
        <v>96</v>
      </c>
      <c r="T20">
        <f ca="1"/>
        <v>4</v>
      </c>
      <c r="U20" s="11" t="str">
        <f ca="1"/>
        <v>Product19</v>
      </c>
      <c r="V20" s="11">
        <f ca="1"/>
        <v>20160</v>
      </c>
      <c r="W20" s="11">
        <f ca="1"/>
        <v>96</v>
      </c>
      <c r="X20" t="str">
        <f ca="1"/>
        <v>Product19</v>
      </c>
    </row>
    <row r="21" spans="1:24" x14ac:dyDescent="0.25">
      <c r="A21" s="15">
        <v>20</v>
      </c>
      <c r="B21" s="13">
        <v>20482.78</v>
      </c>
      <c r="P21" s="15" t="s">
        <v>48</v>
      </c>
      <c r="Q21" s="11">
        <v>8006.25</v>
      </c>
      <c r="R21" s="11">
        <v>105</v>
      </c>
      <c r="T21">
        <f ca="1"/>
        <v>23</v>
      </c>
      <c r="U21" s="11" t="str">
        <f ca="1"/>
        <v>Product20</v>
      </c>
      <c r="V21" s="11">
        <f ca="1"/>
        <v>8006.25</v>
      </c>
      <c r="W21" s="11">
        <f ca="1"/>
        <v>105</v>
      </c>
      <c r="X21" t="str">
        <f ca="1"/>
        <v>Product20</v>
      </c>
    </row>
    <row r="22" spans="1:24" x14ac:dyDescent="0.25">
      <c r="A22" s="15">
        <v>21</v>
      </c>
      <c r="B22" s="13">
        <v>10665.4</v>
      </c>
      <c r="P22" s="15" t="s">
        <v>51</v>
      </c>
      <c r="Q22" s="11">
        <v>10727.64</v>
      </c>
      <c r="R22" s="11">
        <v>66</v>
      </c>
      <c r="T22">
        <f ca="1"/>
        <v>14</v>
      </c>
      <c r="U22" s="11" t="str">
        <f ca="1"/>
        <v>Product21</v>
      </c>
      <c r="V22" s="11">
        <f ca="1"/>
        <v>10727.64</v>
      </c>
      <c r="W22" s="11">
        <f ca="1"/>
        <v>66</v>
      </c>
      <c r="X22" t="str">
        <f ca="1"/>
        <v>Product21</v>
      </c>
    </row>
    <row r="23" spans="1:24" x14ac:dyDescent="0.25">
      <c r="A23" s="15">
        <v>22</v>
      </c>
      <c r="B23" s="13">
        <v>11315.839999999997</v>
      </c>
      <c r="P23" s="15" t="s">
        <v>53</v>
      </c>
      <c r="Q23" s="11">
        <v>9909.9</v>
      </c>
      <c r="R23" s="11">
        <v>70</v>
      </c>
      <c r="T23">
        <f ca="1"/>
        <v>17</v>
      </c>
      <c r="U23" s="11" t="str">
        <f ca="1"/>
        <v>Product22</v>
      </c>
      <c r="V23" s="11">
        <f ca="1"/>
        <v>9909.9</v>
      </c>
      <c r="W23" s="11">
        <f ca="1"/>
        <v>70</v>
      </c>
      <c r="X23" t="str">
        <f ca="1"/>
        <v>Product22</v>
      </c>
    </row>
    <row r="24" spans="1:24" x14ac:dyDescent="0.25">
      <c r="A24" s="15">
        <v>23</v>
      </c>
      <c r="B24" s="13">
        <v>18818.189999999999</v>
      </c>
      <c r="P24" s="15" t="s">
        <v>55</v>
      </c>
      <c r="Q24" s="11">
        <v>12853.560000000001</v>
      </c>
      <c r="R24" s="11">
        <v>86</v>
      </c>
      <c r="T24">
        <f ca="1"/>
        <v>11</v>
      </c>
      <c r="U24" s="11" t="str">
        <f ca="1"/>
        <v>Product23</v>
      </c>
      <c r="V24" s="11">
        <f ca="1"/>
        <v>12853.560000000001</v>
      </c>
      <c r="W24" s="11">
        <f ca="1"/>
        <v>86</v>
      </c>
      <c r="X24" t="str">
        <f ca="1"/>
        <v>Product23</v>
      </c>
    </row>
    <row r="25" spans="1:24" x14ac:dyDescent="0.25">
      <c r="A25" s="15">
        <v>24</v>
      </c>
      <c r="B25" s="13">
        <v>11488.4</v>
      </c>
      <c r="P25" s="15" t="s">
        <v>57</v>
      </c>
      <c r="Q25" s="11">
        <v>10202.400000000001</v>
      </c>
      <c r="R25" s="11">
        <v>65</v>
      </c>
      <c r="T25">
        <f ca="1"/>
        <v>16</v>
      </c>
      <c r="U25" s="11" t="str">
        <f ca="1"/>
        <v>Product24</v>
      </c>
      <c r="V25" s="11">
        <f ca="1"/>
        <v>10202.400000000001</v>
      </c>
      <c r="W25" s="11">
        <f ca="1"/>
        <v>65</v>
      </c>
      <c r="X25" t="str">
        <f ca="1"/>
        <v>Product24</v>
      </c>
    </row>
    <row r="26" spans="1:24" x14ac:dyDescent="0.25">
      <c r="A26" s="15">
        <v>25</v>
      </c>
      <c r="B26" s="13">
        <v>18688.430000000004</v>
      </c>
      <c r="P26" s="15" t="s">
        <v>59</v>
      </c>
      <c r="Q26" s="11">
        <v>599.7600000000001</v>
      </c>
      <c r="R26" s="11">
        <v>72</v>
      </c>
      <c r="T26">
        <f ca="1"/>
        <v>43</v>
      </c>
      <c r="U26" s="11" t="str">
        <f ca="1"/>
        <v>Product25</v>
      </c>
      <c r="V26" s="11">
        <f ca="1"/>
        <v>599.7600000000001</v>
      </c>
      <c r="W26" s="11">
        <f ca="1"/>
        <v>72</v>
      </c>
      <c r="X26" t="str">
        <f ca="1"/>
        <v>Product25</v>
      </c>
    </row>
    <row r="27" spans="1:24" x14ac:dyDescent="0.25">
      <c r="A27" s="15">
        <v>26</v>
      </c>
      <c r="B27" s="13">
        <v>13710.079999999998</v>
      </c>
      <c r="P27" s="15" t="s">
        <v>61</v>
      </c>
      <c r="Q27" s="11">
        <v>2761.9200000000005</v>
      </c>
      <c r="R27" s="11">
        <v>112</v>
      </c>
      <c r="T27">
        <f ca="1"/>
        <v>38</v>
      </c>
      <c r="U27" s="11" t="str">
        <f ca="1"/>
        <v>Product26</v>
      </c>
      <c r="V27" s="11">
        <f ca="1"/>
        <v>2761.9200000000005</v>
      </c>
      <c r="W27" s="11">
        <f ca="1"/>
        <v>112</v>
      </c>
      <c r="X27" t="str">
        <f ca="1"/>
        <v>Product26</v>
      </c>
    </row>
    <row r="28" spans="1:24" x14ac:dyDescent="0.25">
      <c r="A28" s="15">
        <v>27</v>
      </c>
      <c r="B28" s="13">
        <v>11440.67</v>
      </c>
      <c r="P28" s="15" t="s">
        <v>64</v>
      </c>
      <c r="Q28" s="11">
        <v>6226.0800000000008</v>
      </c>
      <c r="R28" s="11">
        <v>109</v>
      </c>
      <c r="T28">
        <f ca="1"/>
        <v>28</v>
      </c>
      <c r="U28" s="11" t="str">
        <f ca="1"/>
        <v>Product27</v>
      </c>
      <c r="V28" s="11">
        <f ca="1"/>
        <v>6226.0800000000008</v>
      </c>
      <c r="W28" s="11">
        <f ca="1"/>
        <v>109</v>
      </c>
      <c r="X28" t="str">
        <f ca="1"/>
        <v>Product27</v>
      </c>
    </row>
    <row r="29" spans="1:24" x14ac:dyDescent="0.25">
      <c r="A29" s="15">
        <v>28</v>
      </c>
      <c r="B29" s="13">
        <v>13306.16</v>
      </c>
      <c r="P29" s="15" t="s">
        <v>66</v>
      </c>
      <c r="Q29" s="11">
        <v>4682.72</v>
      </c>
      <c r="R29" s="11">
        <v>112</v>
      </c>
      <c r="T29">
        <f ca="1"/>
        <v>34</v>
      </c>
      <c r="U29" s="11" t="str">
        <f ca="1"/>
        <v>Product28</v>
      </c>
      <c r="V29" s="11">
        <f ca="1"/>
        <v>4682.72</v>
      </c>
      <c r="W29" s="11">
        <f ca="1"/>
        <v>112</v>
      </c>
      <c r="X29" t="str">
        <f ca="1"/>
        <v>Product28</v>
      </c>
    </row>
    <row r="30" spans="1:24" x14ac:dyDescent="0.25">
      <c r="A30" s="15">
        <v>29</v>
      </c>
      <c r="B30" s="13">
        <v>8794.48</v>
      </c>
      <c r="P30" s="15" t="s">
        <v>68</v>
      </c>
      <c r="Q30" s="11">
        <v>5523.44</v>
      </c>
      <c r="R30" s="11">
        <v>104</v>
      </c>
      <c r="T30">
        <f ca="1"/>
        <v>32</v>
      </c>
      <c r="U30" s="11" t="str">
        <f ca="1"/>
        <v>Product29</v>
      </c>
      <c r="V30" s="11">
        <f ca="1"/>
        <v>5523.44</v>
      </c>
      <c r="W30" s="11">
        <f ca="1"/>
        <v>104</v>
      </c>
      <c r="X30" t="str">
        <f ca="1"/>
        <v>Product29</v>
      </c>
    </row>
    <row r="31" spans="1:24" x14ac:dyDescent="0.25">
      <c r="A31" s="15">
        <v>30</v>
      </c>
      <c r="B31" s="13">
        <v>16666.269999999997</v>
      </c>
      <c r="P31" s="15" t="s">
        <v>70</v>
      </c>
      <c r="Q31" s="11">
        <v>22945.919999999998</v>
      </c>
      <c r="R31" s="11">
        <v>114</v>
      </c>
      <c r="T31">
        <f ca="1"/>
        <v>2</v>
      </c>
      <c r="U31" s="11" t="str">
        <f ca="1"/>
        <v>Product30</v>
      </c>
      <c r="V31" s="11">
        <f ca="1"/>
        <v>22945.919999999998</v>
      </c>
      <c r="W31" s="11">
        <f ca="1"/>
        <v>114</v>
      </c>
      <c r="X31" t="str">
        <f ca="1"/>
        <v>Product30</v>
      </c>
    </row>
    <row r="32" spans="1:24" x14ac:dyDescent="0.25">
      <c r="A32" s="15">
        <v>31</v>
      </c>
      <c r="B32" s="13">
        <v>6920.0999999999995</v>
      </c>
      <c r="P32" s="15" t="s">
        <v>72</v>
      </c>
      <c r="Q32" s="11">
        <v>6249.5999999999995</v>
      </c>
      <c r="R32" s="11">
        <v>60</v>
      </c>
      <c r="T32">
        <f ca="1"/>
        <v>27</v>
      </c>
      <c r="U32" s="11" t="str">
        <f ca="1"/>
        <v>Product31</v>
      </c>
      <c r="V32" s="11">
        <f ca="1"/>
        <v>6249.5999999999995</v>
      </c>
      <c r="W32" s="11">
        <f ca="1"/>
        <v>60</v>
      </c>
      <c r="X32" t="str">
        <f ca="1"/>
        <v>Product31</v>
      </c>
    </row>
    <row r="33" spans="16:24" x14ac:dyDescent="0.25">
      <c r="P33" s="15" t="s">
        <v>74</v>
      </c>
      <c r="Q33" s="11">
        <v>16329.72</v>
      </c>
      <c r="R33" s="11">
        <v>139</v>
      </c>
      <c r="T33">
        <f ca="1"/>
        <v>7</v>
      </c>
      <c r="U33" s="11" t="str">
        <f ca="1"/>
        <v>Product32</v>
      </c>
      <c r="V33" s="11">
        <f ca="1"/>
        <v>16329.72</v>
      </c>
      <c r="W33" s="11">
        <f ca="1"/>
        <v>139</v>
      </c>
      <c r="X33" t="str">
        <f ca="1"/>
        <v>Product32</v>
      </c>
    </row>
    <row r="34" spans="16:24" x14ac:dyDescent="0.25">
      <c r="P34" s="15" t="s">
        <v>76</v>
      </c>
      <c r="Q34" s="11">
        <v>13645.800000000001</v>
      </c>
      <c r="R34" s="11">
        <v>114</v>
      </c>
      <c r="T34">
        <f ca="1"/>
        <v>9</v>
      </c>
      <c r="U34" s="11" t="str">
        <f ca="1"/>
        <v>Product33</v>
      </c>
      <c r="V34" s="11">
        <f ca="1"/>
        <v>13645.800000000001</v>
      </c>
      <c r="W34" s="11">
        <f ca="1"/>
        <v>114</v>
      </c>
      <c r="X34" t="str">
        <f ca="1"/>
        <v>Product33</v>
      </c>
    </row>
    <row r="35" spans="16:24" x14ac:dyDescent="0.25">
      <c r="P35" s="15" t="s">
        <v>78</v>
      </c>
      <c r="Q35" s="11">
        <v>8978.2000000000007</v>
      </c>
      <c r="R35" s="11">
        <v>154</v>
      </c>
      <c r="T35">
        <f ca="1"/>
        <v>20</v>
      </c>
      <c r="U35" s="11" t="str">
        <f ca="1"/>
        <v>Product34</v>
      </c>
      <c r="V35" s="11">
        <f ca="1"/>
        <v>8978.2000000000007</v>
      </c>
      <c r="W35" s="11">
        <f ca="1"/>
        <v>154</v>
      </c>
      <c r="X35" t="str">
        <f ca="1"/>
        <v>Product34</v>
      </c>
    </row>
    <row r="36" spans="16:24" x14ac:dyDescent="0.25">
      <c r="P36" s="15" t="s">
        <v>80</v>
      </c>
      <c r="Q36" s="11">
        <v>703.5</v>
      </c>
      <c r="R36" s="11">
        <v>105</v>
      </c>
      <c r="T36">
        <f ca="1"/>
        <v>42</v>
      </c>
      <c r="U36" s="11" t="str">
        <f ca="1"/>
        <v>Product35</v>
      </c>
      <c r="V36" s="11">
        <f ca="1"/>
        <v>703.5</v>
      </c>
      <c r="W36" s="11">
        <f ca="1"/>
        <v>105</v>
      </c>
      <c r="X36" t="str">
        <f ca="1"/>
        <v>Product35</v>
      </c>
    </row>
    <row r="37" spans="16:24" x14ac:dyDescent="0.25">
      <c r="P37" s="15" t="s">
        <v>82</v>
      </c>
      <c r="Q37" s="11">
        <v>7222.5</v>
      </c>
      <c r="R37" s="11">
        <v>75</v>
      </c>
      <c r="T37">
        <f ca="1"/>
        <v>25</v>
      </c>
      <c r="U37" s="11" t="str">
        <f ca="1"/>
        <v>Product36</v>
      </c>
      <c r="V37" s="11">
        <f ca="1"/>
        <v>7222.5</v>
      </c>
      <c r="W37" s="11">
        <f ca="1"/>
        <v>75</v>
      </c>
      <c r="X37" t="str">
        <f ca="1"/>
        <v>Product36</v>
      </c>
    </row>
    <row r="38" spans="16:24" x14ac:dyDescent="0.25">
      <c r="P38" s="15" t="s">
        <v>84</v>
      </c>
      <c r="Q38" s="11">
        <v>5145.6000000000004</v>
      </c>
      <c r="R38" s="11">
        <v>60</v>
      </c>
      <c r="T38">
        <f ca="1"/>
        <v>33</v>
      </c>
      <c r="U38" s="11" t="str">
        <f ca="1"/>
        <v>Product37</v>
      </c>
      <c r="V38" s="11">
        <f ca="1"/>
        <v>5145.6000000000004</v>
      </c>
      <c r="W38" s="11">
        <f ca="1"/>
        <v>60</v>
      </c>
      <c r="X38" t="str">
        <f ca="1"/>
        <v>Product37</v>
      </c>
    </row>
    <row r="39" spans="16:24" x14ac:dyDescent="0.25">
      <c r="P39" s="15" t="s">
        <v>87</v>
      </c>
      <c r="Q39" s="11">
        <v>8871.1200000000008</v>
      </c>
      <c r="R39" s="11">
        <v>111</v>
      </c>
      <c r="T39">
        <f ca="1"/>
        <v>21</v>
      </c>
      <c r="U39" s="11" t="str">
        <f ca="1"/>
        <v>Product38</v>
      </c>
      <c r="V39" s="11">
        <f ca="1"/>
        <v>8871.1200000000008</v>
      </c>
      <c r="W39" s="11">
        <f ca="1"/>
        <v>111</v>
      </c>
      <c r="X39" t="str">
        <f ca="1"/>
        <v>Product38</v>
      </c>
    </row>
    <row r="40" spans="16:24" x14ac:dyDescent="0.25">
      <c r="P40" s="15" t="s">
        <v>89</v>
      </c>
      <c r="Q40" s="11">
        <v>3957.15</v>
      </c>
      <c r="R40" s="11">
        <v>93</v>
      </c>
      <c r="T40">
        <f ca="1"/>
        <v>37</v>
      </c>
      <c r="U40" s="11" t="str">
        <f ca="1"/>
        <v>Product39</v>
      </c>
      <c r="V40" s="11">
        <f ca="1"/>
        <v>3957.15</v>
      </c>
      <c r="W40" s="11">
        <f ca="1"/>
        <v>93</v>
      </c>
      <c r="X40" t="str">
        <f ca="1"/>
        <v>Product39</v>
      </c>
    </row>
    <row r="41" spans="16:24" x14ac:dyDescent="0.25">
      <c r="P41" s="15" t="s">
        <v>91</v>
      </c>
      <c r="Q41" s="11">
        <v>7718.4000000000005</v>
      </c>
      <c r="R41" s="11">
        <v>67</v>
      </c>
      <c r="T41">
        <f ca="1"/>
        <v>24</v>
      </c>
      <c r="U41" s="11" t="str">
        <f ca="1"/>
        <v>Product40</v>
      </c>
      <c r="V41" s="11">
        <f ca="1"/>
        <v>7718.4000000000005</v>
      </c>
      <c r="W41" s="11">
        <f ca="1"/>
        <v>67</v>
      </c>
      <c r="X41" t="str">
        <f ca="1"/>
        <v>Product40</v>
      </c>
    </row>
    <row r="42" spans="16:24" x14ac:dyDescent="0.25">
      <c r="P42" s="15" t="s">
        <v>93</v>
      </c>
      <c r="Q42" s="11">
        <v>22952.16</v>
      </c>
      <c r="R42" s="11">
        <v>132</v>
      </c>
      <c r="T42">
        <f ca="1"/>
        <v>1</v>
      </c>
      <c r="U42" s="11" t="str">
        <f ca="1"/>
        <v>Product41</v>
      </c>
      <c r="V42" s="11">
        <f ca="1"/>
        <v>22952.16</v>
      </c>
      <c r="W42" s="11">
        <f ca="1"/>
        <v>132</v>
      </c>
      <c r="X42" t="str">
        <f ca="1"/>
        <v>Product41</v>
      </c>
    </row>
    <row r="43" spans="16:24" x14ac:dyDescent="0.25">
      <c r="P43" s="15" t="s">
        <v>95</v>
      </c>
      <c r="Q43" s="11">
        <v>20574</v>
      </c>
      <c r="R43" s="11">
        <v>127</v>
      </c>
      <c r="T43">
        <f ca="1"/>
        <v>3</v>
      </c>
      <c r="U43" s="11" t="str">
        <f ca="1"/>
        <v>Product42</v>
      </c>
      <c r="V43" s="11">
        <f ca="1"/>
        <v>20574</v>
      </c>
      <c r="W43" s="11">
        <f ca="1"/>
        <v>127</v>
      </c>
      <c r="X43" t="str">
        <f ca="1"/>
        <v>Product42</v>
      </c>
    </row>
    <row r="44" spans="16:24" x14ac:dyDescent="0.25">
      <c r="P44" s="15" t="s">
        <v>97</v>
      </c>
      <c r="Q44" s="11">
        <v>6064.8399999999992</v>
      </c>
      <c r="R44" s="11">
        <v>73</v>
      </c>
      <c r="T44">
        <f ca="1"/>
        <v>29</v>
      </c>
      <c r="U44" s="11" t="str">
        <f ca="1"/>
        <v>Product43</v>
      </c>
      <c r="V44" s="11">
        <f ca="1"/>
        <v>6064.8399999999992</v>
      </c>
      <c r="W44" s="11">
        <f ca="1"/>
        <v>73</v>
      </c>
      <c r="X44" t="str">
        <f ca="1"/>
        <v>Product43</v>
      </c>
    </row>
    <row r="45" spans="16:24" x14ac:dyDescent="0.25">
      <c r="P45" s="15" t="s">
        <v>99</v>
      </c>
      <c r="Q45" s="11">
        <v>16333.92</v>
      </c>
      <c r="R45" s="11">
        <v>199</v>
      </c>
      <c r="T45">
        <f ca="1"/>
        <v>6</v>
      </c>
      <c r="U45" s="11" t="str">
        <f ca="1"/>
        <v>Product44</v>
      </c>
      <c r="V45" s="11">
        <f ca="1"/>
        <v>16333.92</v>
      </c>
      <c r="W45" s="11">
        <f ca="1"/>
        <v>199</v>
      </c>
      <c r="X45" t="str">
        <f ca="1"/>
        <v>Product44</v>
      </c>
    </row>
    <row r="46" spans="16:24" x14ac:dyDescent="0.25">
      <c r="S46" s="11"/>
      <c r="T46" s="11"/>
      <c r="U46" s="11"/>
      <c r="V46" s="11"/>
      <c r="W46" s="11"/>
    </row>
    <row r="47" spans="16:24" x14ac:dyDescent="0.25">
      <c r="S47" s="11"/>
      <c r="T47" s="11"/>
      <c r="U47" s="11"/>
      <c r="V47" s="11"/>
      <c r="W47" s="11"/>
    </row>
    <row r="48" spans="16:24" x14ac:dyDescent="0.25">
      <c r="S48" s="11"/>
      <c r="T48" s="11"/>
      <c r="U48" s="11"/>
      <c r="V48" s="11"/>
      <c r="W48" s="11"/>
    </row>
    <row r="49" spans="19:23" x14ac:dyDescent="0.25">
      <c r="S49" s="11"/>
      <c r="T49" s="11"/>
      <c r="U49" s="11"/>
      <c r="V49" s="11"/>
      <c r="W49" s="11"/>
    </row>
    <row r="50" spans="19:23" x14ac:dyDescent="0.25">
      <c r="S50" s="11"/>
      <c r="T50" s="11"/>
      <c r="U50" s="11"/>
      <c r="V50" s="11"/>
      <c r="W50" s="11"/>
    </row>
    <row r="51" spans="19:23" x14ac:dyDescent="0.25">
      <c r="S51" s="11"/>
      <c r="T51" s="11"/>
      <c r="U51" s="11"/>
      <c r="V51" s="11"/>
      <c r="W51" s="11"/>
    </row>
    <row r="52" spans="19:23" x14ac:dyDescent="0.25">
      <c r="S52" s="11"/>
      <c r="T52" s="11"/>
      <c r="U52" s="11"/>
      <c r="V52" s="11"/>
      <c r="W52" s="11"/>
    </row>
    <row r="53" spans="19:23" x14ac:dyDescent="0.25">
      <c r="S53" s="11"/>
      <c r="T53" s="11"/>
      <c r="U53" s="11"/>
      <c r="V53" s="11"/>
      <c r="W53" s="11"/>
    </row>
    <row r="54" spans="19:23" x14ac:dyDescent="0.25">
      <c r="S54" s="11"/>
      <c r="T54" s="11"/>
      <c r="U54" s="11"/>
      <c r="V54" s="11"/>
      <c r="W54" s="11"/>
    </row>
    <row r="55" spans="19:23" x14ac:dyDescent="0.25">
      <c r="S55" s="11"/>
      <c r="T55" s="11"/>
      <c r="U55" s="11"/>
      <c r="V55" s="11"/>
      <c r="W55" s="11"/>
    </row>
    <row r="56" spans="19:23" x14ac:dyDescent="0.25">
      <c r="S56" s="11"/>
      <c r="T56" s="11"/>
      <c r="U56" s="11"/>
      <c r="V56" s="11"/>
      <c r="W56" s="11"/>
    </row>
    <row r="57" spans="19:23" x14ac:dyDescent="0.25">
      <c r="S57" s="11"/>
      <c r="T57" s="11"/>
      <c r="U57" s="11"/>
      <c r="V57" s="11"/>
      <c r="W57" s="11"/>
    </row>
    <row r="58" spans="19:23" x14ac:dyDescent="0.25">
      <c r="S58" s="11"/>
      <c r="T58" s="11"/>
      <c r="U58" s="11"/>
      <c r="V58" s="11"/>
      <c r="W58" s="11"/>
    </row>
    <row r="59" spans="19:23" x14ac:dyDescent="0.25">
      <c r="S59" s="11"/>
      <c r="T59" s="11"/>
      <c r="U59" s="11"/>
      <c r="V59" s="11"/>
      <c r="W59" s="11"/>
    </row>
    <row r="60" spans="19:23" x14ac:dyDescent="0.25">
      <c r="S60" s="11"/>
      <c r="T60" s="11"/>
      <c r="U60" s="11"/>
      <c r="V60" s="11"/>
      <c r="W60" s="11"/>
    </row>
    <row r="61" spans="19:23" x14ac:dyDescent="0.25">
      <c r="S61" s="11"/>
      <c r="T61" s="11"/>
      <c r="U61" s="11"/>
      <c r="V61" s="11"/>
      <c r="W61" s="11"/>
    </row>
    <row r="62" spans="19:23" x14ac:dyDescent="0.25">
      <c r="S62" s="11"/>
      <c r="T62" s="11"/>
      <c r="U62" s="11"/>
      <c r="V62" s="11"/>
      <c r="W62" s="11"/>
    </row>
    <row r="63" spans="19:23" x14ac:dyDescent="0.25">
      <c r="S63" s="11"/>
      <c r="T63" s="11"/>
      <c r="U63" s="11"/>
      <c r="V63" s="11"/>
      <c r="W63" s="11"/>
    </row>
    <row r="64" spans="19:23" x14ac:dyDescent="0.25">
      <c r="S64" s="11"/>
      <c r="T64" s="11"/>
      <c r="U64" s="11"/>
      <c r="V64" s="11"/>
      <c r="W64" s="11"/>
    </row>
    <row r="65" spans="19:23" x14ac:dyDescent="0.25">
      <c r="S65" s="11"/>
      <c r="T65" s="11"/>
      <c r="U65" s="11"/>
      <c r="V65" s="11"/>
      <c r="W65" s="11"/>
    </row>
    <row r="66" spans="19:23" x14ac:dyDescent="0.25">
      <c r="S66" s="11"/>
      <c r="T66" s="11"/>
      <c r="U66" s="11"/>
      <c r="V66" s="11"/>
      <c r="W66" s="11"/>
    </row>
    <row r="67" spans="19:23" x14ac:dyDescent="0.25">
      <c r="S67" s="11"/>
      <c r="T67" s="11"/>
      <c r="U67" s="11"/>
      <c r="V67" s="11"/>
      <c r="W67" s="11"/>
    </row>
    <row r="68" spans="19:23" x14ac:dyDescent="0.25">
      <c r="S68" s="11"/>
      <c r="T68" s="11"/>
      <c r="U68" s="11"/>
      <c r="V68" s="11"/>
      <c r="W68" s="11"/>
    </row>
    <row r="69" spans="19:23" x14ac:dyDescent="0.25">
      <c r="S69" s="11"/>
      <c r="T69" s="11"/>
      <c r="U69" s="11"/>
      <c r="V69" s="11"/>
      <c r="W69" s="11"/>
    </row>
    <row r="70" spans="19:23" x14ac:dyDescent="0.25">
      <c r="S70" s="11"/>
      <c r="T70" s="11"/>
      <c r="U70" s="11"/>
      <c r="V70" s="11"/>
      <c r="W70" s="11"/>
    </row>
    <row r="71" spans="19:23" x14ac:dyDescent="0.25">
      <c r="S71" s="11"/>
      <c r="T71" s="11"/>
      <c r="U71" s="11"/>
      <c r="V71" s="11"/>
      <c r="W71" s="11"/>
    </row>
    <row r="72" spans="19:23" x14ac:dyDescent="0.25">
      <c r="S72" s="11"/>
      <c r="T72" s="11"/>
      <c r="U72" s="11"/>
      <c r="V72" s="11"/>
      <c r="W72" s="11"/>
    </row>
    <row r="73" spans="19:23" x14ac:dyDescent="0.25">
      <c r="S73" s="11"/>
      <c r="T73" s="11"/>
      <c r="U73" s="11"/>
      <c r="V73" s="11"/>
      <c r="W73" s="11"/>
    </row>
    <row r="74" spans="19:23" x14ac:dyDescent="0.25">
      <c r="S74" s="11"/>
      <c r="T74" s="11"/>
      <c r="U74" s="11"/>
      <c r="V74" s="11"/>
      <c r="W74" s="11"/>
    </row>
    <row r="75" spans="19:23" x14ac:dyDescent="0.25">
      <c r="S75" s="11"/>
      <c r="T75" s="11"/>
      <c r="U75" s="11"/>
      <c r="V75" s="11"/>
      <c r="W75" s="11"/>
    </row>
    <row r="76" spans="19:23" x14ac:dyDescent="0.25">
      <c r="S76" s="11"/>
      <c r="T76" s="11"/>
      <c r="U76" s="11"/>
      <c r="V76" s="11"/>
      <c r="W76" s="11"/>
    </row>
    <row r="77" spans="19:23" x14ac:dyDescent="0.25">
      <c r="S77" s="11"/>
      <c r="T77" s="11"/>
      <c r="U77" s="11"/>
      <c r="V77" s="11"/>
      <c r="W77" s="11"/>
    </row>
    <row r="78" spans="19:23" x14ac:dyDescent="0.25">
      <c r="S78" s="11"/>
      <c r="T78" s="11"/>
      <c r="U78" s="11"/>
      <c r="V78" s="11"/>
      <c r="W78" s="11"/>
    </row>
    <row r="79" spans="19:23" x14ac:dyDescent="0.25">
      <c r="S79" s="11"/>
      <c r="T79" s="11"/>
      <c r="U79" s="11"/>
      <c r="V79" s="11"/>
      <c r="W79" s="11"/>
    </row>
    <row r="80" spans="19:23" x14ac:dyDescent="0.25">
      <c r="S80" s="11"/>
      <c r="T80" s="11"/>
      <c r="U80" s="11"/>
      <c r="V80" s="11"/>
      <c r="W80" s="11"/>
    </row>
    <row r="81" spans="19:23" x14ac:dyDescent="0.25">
      <c r="S81" s="11"/>
      <c r="T81" s="11"/>
      <c r="U81" s="11"/>
      <c r="V81" s="11"/>
      <c r="W81" s="11"/>
    </row>
    <row r="82" spans="19:23" x14ac:dyDescent="0.25">
      <c r="S82" s="11"/>
      <c r="T82" s="11"/>
      <c r="U82" s="11"/>
      <c r="V82" s="11"/>
      <c r="W82" s="11"/>
    </row>
    <row r="83" spans="19:23" x14ac:dyDescent="0.25">
      <c r="S83" s="11"/>
      <c r="T83" s="11"/>
      <c r="U83" s="11"/>
      <c r="V83" s="11"/>
      <c r="W83" s="11"/>
    </row>
    <row r="84" spans="19:23" x14ac:dyDescent="0.25">
      <c r="S84" s="11"/>
      <c r="T84" s="11"/>
      <c r="U84" s="11"/>
      <c r="V84" s="11"/>
      <c r="W84" s="11"/>
    </row>
    <row r="85" spans="19:23" x14ac:dyDescent="0.25">
      <c r="S85" s="11"/>
      <c r="T85" s="11"/>
      <c r="U85" s="11"/>
      <c r="V85" s="11"/>
      <c r="W85" s="11"/>
    </row>
    <row r="86" spans="19:23" x14ac:dyDescent="0.25">
      <c r="S86" s="11"/>
      <c r="T86" s="11"/>
      <c r="U86" s="11"/>
      <c r="V86" s="11"/>
      <c r="W86" s="11"/>
    </row>
    <row r="87" spans="19:23" x14ac:dyDescent="0.25">
      <c r="S87" s="11"/>
      <c r="T87" s="11"/>
      <c r="U87" s="11"/>
      <c r="V87" s="11"/>
      <c r="W87" s="11"/>
    </row>
    <row r="88" spans="19:23" x14ac:dyDescent="0.25">
      <c r="S88" s="11"/>
      <c r="T88" s="11"/>
      <c r="U88" s="11"/>
      <c r="V88" s="11"/>
      <c r="W88" s="11"/>
    </row>
    <row r="89" spans="19:23" x14ac:dyDescent="0.25">
      <c r="S89" s="11"/>
      <c r="T89" s="11"/>
      <c r="U89" s="11"/>
      <c r="V89" s="11"/>
      <c r="W89" s="11"/>
    </row>
  </sheetData>
  <pageMargins left="0.7" right="0.7" top="0.75" bottom="0.75" header="0.3" footer="0.3"/>
  <pageSetup orientation="portrait" r:id="rId8"/>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zoomScale="95" zoomScaleNormal="95" workbookViewId="0">
      <selection activeCell="J16" sqref="J16"/>
    </sheetView>
  </sheetViews>
  <sheetFormatPr defaultRowHeight="15" x14ac:dyDescent="0.25"/>
  <cols>
    <col min="1" max="1" width="17.140625" customWidth="1"/>
    <col min="2" max="2" width="15.85546875" bestFit="1" customWidth="1"/>
    <col min="3" max="3" width="14.28515625" bestFit="1" customWidth="1"/>
    <col min="4" max="4" width="16.7109375" customWidth="1"/>
    <col min="5" max="5" width="21.5703125" customWidth="1"/>
    <col min="6" max="6" width="16.28515625" bestFit="1" customWidth="1"/>
    <col min="7" max="7" width="13.7109375" bestFit="1" customWidth="1"/>
    <col min="8" max="8" width="11.140625" customWidth="1"/>
    <col min="9" max="9" width="17.28515625" bestFit="1" customWidth="1"/>
    <col min="10" max="10" width="17.7109375" bestFit="1" customWidth="1"/>
    <col min="11" max="11" width="24.28515625" bestFit="1" customWidth="1"/>
    <col min="12" max="12" width="24.5703125" bestFit="1" customWidth="1"/>
    <col min="13" max="13" width="25.5703125" bestFit="1" customWidth="1"/>
    <col min="14" max="14" width="9.42578125" customWidth="1"/>
    <col min="15" max="15" width="12.7109375" bestFit="1" customWidth="1"/>
    <col min="16" max="16" width="10.42578125" bestFit="1" customWidth="1"/>
  </cols>
  <sheetData>
    <row r="1" spans="1:16" ht="15.75" thickBot="1" x14ac:dyDescent="0.3">
      <c r="A1" s="2" t="s">
        <v>100</v>
      </c>
      <c r="B1" s="2" t="s">
        <v>0</v>
      </c>
      <c r="C1" s="2" t="s">
        <v>101</v>
      </c>
      <c r="D1" s="2" t="s">
        <v>102</v>
      </c>
      <c r="E1" s="2" t="s">
        <v>103</v>
      </c>
      <c r="F1" s="2" t="s">
        <v>104</v>
      </c>
      <c r="G1" s="2" t="s">
        <v>114</v>
      </c>
      <c r="H1" s="2" t="s">
        <v>2</v>
      </c>
      <c r="I1" s="2" t="s">
        <v>3</v>
      </c>
      <c r="J1" s="12" t="s">
        <v>4</v>
      </c>
      <c r="K1" s="12" t="s">
        <v>5</v>
      </c>
      <c r="L1" s="12" t="s">
        <v>115</v>
      </c>
      <c r="M1" s="12" t="s">
        <v>116</v>
      </c>
      <c r="N1" s="2" t="s">
        <v>117</v>
      </c>
      <c r="O1" s="2" t="s">
        <v>118</v>
      </c>
      <c r="P1" s="2" t="s">
        <v>119</v>
      </c>
    </row>
    <row r="2" spans="1:16" x14ac:dyDescent="0.2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13">
        <f>VLOOKUP(InputData[[#This Row],[PRODUCT ID]],MasterData[],5,0)</f>
        <v>144</v>
      </c>
      <c r="K2" s="13">
        <f>VLOOKUP(InputData[[#This Row],[PRODUCT ID]],MasterData[],6,0)</f>
        <v>156.96</v>
      </c>
      <c r="L2" s="13">
        <f>InputData[[#This Row],[BUYING PRIZE]]*InputData[[#This Row],[QUANTITY]]</f>
        <v>1296</v>
      </c>
      <c r="M2" s="13">
        <f>InputData[[#This Row],[SELLING PRICE]]*InputData[[#This Row],[QUANTITY]]*(1-InputData[[#This Row],[DISCOUNT %]])</f>
        <v>1412.64</v>
      </c>
      <c r="N2" s="11">
        <f>DAY(InputData[[#This Row],[DATE]])</f>
        <v>1</v>
      </c>
      <c r="O2" s="11" t="str">
        <f>TEXT(InputData[[#This Row],[DATE]],"mmm")</f>
        <v>Jan</v>
      </c>
      <c r="P2" s="11">
        <f>YEAR(InputData[[#This Row],[DATE]])</f>
        <v>2021</v>
      </c>
    </row>
    <row r="3" spans="1:16" x14ac:dyDescent="0.2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13">
        <f>VLOOKUP(InputData[[#This Row],[PRODUCT ID]],MasterData[],5,0)</f>
        <v>72</v>
      </c>
      <c r="K3" s="13">
        <f>VLOOKUP(InputData[[#This Row],[PRODUCT ID]],MasterData[],6,0)</f>
        <v>79.92</v>
      </c>
      <c r="L3" s="13">
        <f>InputData[[#This Row],[BUYING PRIZE]]*InputData[[#This Row],[QUANTITY]]</f>
        <v>1080</v>
      </c>
      <c r="M3" s="13">
        <f>InputData[[#This Row],[SELLING PRICE]]*InputData[[#This Row],[QUANTITY]]*(1-InputData[[#This Row],[DISCOUNT %]])</f>
        <v>1198.8</v>
      </c>
      <c r="N3" s="11">
        <f>DAY(InputData[[#This Row],[DATE]])</f>
        <v>2</v>
      </c>
      <c r="O3" s="11" t="str">
        <f>TEXT(InputData[[#This Row],[DATE]],"mmm")</f>
        <v>Jan</v>
      </c>
      <c r="P3" s="11">
        <f>YEAR(InputData[[#This Row],[DATE]])</f>
        <v>2021</v>
      </c>
    </row>
    <row r="4" spans="1:16" x14ac:dyDescent="0.2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13">
        <f>VLOOKUP(InputData[[#This Row],[PRODUCT ID]],MasterData[],5,0)</f>
        <v>112</v>
      </c>
      <c r="K4" s="13">
        <f>VLOOKUP(InputData[[#This Row],[PRODUCT ID]],MasterData[],6,0)</f>
        <v>122.08</v>
      </c>
      <c r="L4" s="13">
        <f>InputData[[#This Row],[BUYING PRIZE]]*InputData[[#This Row],[QUANTITY]]</f>
        <v>672</v>
      </c>
      <c r="M4" s="13">
        <f>InputData[[#This Row],[SELLING PRICE]]*InputData[[#This Row],[QUANTITY]]*(1-InputData[[#This Row],[DISCOUNT %]])</f>
        <v>732.48</v>
      </c>
      <c r="N4" s="11">
        <f>DAY(InputData[[#This Row],[DATE]])</f>
        <v>2</v>
      </c>
      <c r="O4" s="11" t="str">
        <f>TEXT(InputData[[#This Row],[DATE]],"mmm")</f>
        <v>Jan</v>
      </c>
      <c r="P4" s="11">
        <f>YEAR(InputData[[#This Row],[DATE]])</f>
        <v>2021</v>
      </c>
    </row>
    <row r="5" spans="1:16" x14ac:dyDescent="0.2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13">
        <f>VLOOKUP(InputData[[#This Row],[PRODUCT ID]],MasterData[],5,0)</f>
        <v>44</v>
      </c>
      <c r="K5" s="13">
        <f>VLOOKUP(InputData[[#This Row],[PRODUCT ID]],MasterData[],6,0)</f>
        <v>48.84</v>
      </c>
      <c r="L5" s="13">
        <f>InputData[[#This Row],[BUYING PRIZE]]*InputData[[#This Row],[QUANTITY]]</f>
        <v>220</v>
      </c>
      <c r="M5" s="13">
        <f>InputData[[#This Row],[SELLING PRICE]]*InputData[[#This Row],[QUANTITY]]*(1-InputData[[#This Row],[DISCOUNT %]])</f>
        <v>244.20000000000002</v>
      </c>
      <c r="N5" s="11">
        <f>DAY(InputData[[#This Row],[DATE]])</f>
        <v>3</v>
      </c>
      <c r="O5" s="11" t="str">
        <f>TEXT(InputData[[#This Row],[DATE]],"mmm")</f>
        <v>Jan</v>
      </c>
      <c r="P5" s="11">
        <f>YEAR(InputData[[#This Row],[DATE]])</f>
        <v>2021</v>
      </c>
    </row>
    <row r="6" spans="1:16" x14ac:dyDescent="0.2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13">
        <f>VLOOKUP(InputData[[#This Row],[PRODUCT ID]],MasterData[],5,0)</f>
        <v>5</v>
      </c>
      <c r="K6" s="13">
        <f>VLOOKUP(InputData[[#This Row],[PRODUCT ID]],MasterData[],6,0)</f>
        <v>6.7</v>
      </c>
      <c r="L6" s="13">
        <f>InputData[[#This Row],[BUYING PRIZE]]*InputData[[#This Row],[QUANTITY]]</f>
        <v>60</v>
      </c>
      <c r="M6" s="13">
        <f>InputData[[#This Row],[SELLING PRICE]]*InputData[[#This Row],[QUANTITY]]*(1-InputData[[#This Row],[DISCOUNT %]])</f>
        <v>80.400000000000006</v>
      </c>
      <c r="N6" s="11">
        <f>DAY(InputData[[#This Row],[DATE]])</f>
        <v>4</v>
      </c>
      <c r="O6" s="11" t="str">
        <f>TEXT(InputData[[#This Row],[DATE]],"mmm")</f>
        <v>Jan</v>
      </c>
      <c r="P6" s="11">
        <f>YEAR(InputData[[#This Row],[DATE]])</f>
        <v>2021</v>
      </c>
    </row>
    <row r="7" spans="1:16" x14ac:dyDescent="0.2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13">
        <f>VLOOKUP(InputData[[#This Row],[PRODUCT ID]],MasterData[],5,0)</f>
        <v>93</v>
      </c>
      <c r="K7" s="13">
        <f>VLOOKUP(InputData[[#This Row],[PRODUCT ID]],MasterData[],6,0)</f>
        <v>104.16</v>
      </c>
      <c r="L7" s="13">
        <f>InputData[[#This Row],[BUYING PRIZE]]*InputData[[#This Row],[QUANTITY]]</f>
        <v>93</v>
      </c>
      <c r="M7" s="13">
        <f>InputData[[#This Row],[SELLING PRICE]]*InputData[[#This Row],[QUANTITY]]*(1-InputData[[#This Row],[DISCOUNT %]])</f>
        <v>104.16</v>
      </c>
      <c r="N7" s="11">
        <f>DAY(InputData[[#This Row],[DATE]])</f>
        <v>9</v>
      </c>
      <c r="O7" s="11" t="str">
        <f>TEXT(InputData[[#This Row],[DATE]],"mmm")</f>
        <v>Jan</v>
      </c>
      <c r="P7" s="11">
        <f>YEAR(InputData[[#This Row],[DATE]])</f>
        <v>2021</v>
      </c>
    </row>
    <row r="8" spans="1:16" x14ac:dyDescent="0.2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13">
        <f>VLOOKUP(InputData[[#This Row],[PRODUCT ID]],MasterData[],5,0)</f>
        <v>71</v>
      </c>
      <c r="K8" s="13">
        <f>VLOOKUP(InputData[[#This Row],[PRODUCT ID]],MasterData[],6,0)</f>
        <v>80.94</v>
      </c>
      <c r="L8" s="13">
        <f>InputData[[#This Row],[BUYING PRIZE]]*InputData[[#This Row],[QUANTITY]]</f>
        <v>568</v>
      </c>
      <c r="M8" s="13">
        <f>InputData[[#This Row],[SELLING PRICE]]*InputData[[#This Row],[QUANTITY]]*(1-InputData[[#This Row],[DISCOUNT %]])</f>
        <v>647.52</v>
      </c>
      <c r="N8" s="11">
        <f>DAY(InputData[[#This Row],[DATE]])</f>
        <v>9</v>
      </c>
      <c r="O8" s="11" t="str">
        <f>TEXT(InputData[[#This Row],[DATE]],"mmm")</f>
        <v>Jan</v>
      </c>
      <c r="P8" s="11">
        <f>YEAR(InputData[[#This Row],[DATE]])</f>
        <v>2021</v>
      </c>
    </row>
    <row r="9" spans="1:16" x14ac:dyDescent="0.2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13">
        <f>VLOOKUP(InputData[[#This Row],[PRODUCT ID]],MasterData[],5,0)</f>
        <v>7</v>
      </c>
      <c r="K9" s="13">
        <f>VLOOKUP(InputData[[#This Row],[PRODUCT ID]],MasterData[],6,0)</f>
        <v>8.33</v>
      </c>
      <c r="L9" s="13">
        <f>InputData[[#This Row],[BUYING PRIZE]]*InputData[[#This Row],[QUANTITY]]</f>
        <v>28</v>
      </c>
      <c r="M9" s="13">
        <f>InputData[[#This Row],[SELLING PRICE]]*InputData[[#This Row],[QUANTITY]]*(1-InputData[[#This Row],[DISCOUNT %]])</f>
        <v>33.32</v>
      </c>
      <c r="N9" s="11">
        <f>DAY(InputData[[#This Row],[DATE]])</f>
        <v>9</v>
      </c>
      <c r="O9" s="11" t="str">
        <f>TEXT(InputData[[#This Row],[DATE]],"mmm")</f>
        <v>Jan</v>
      </c>
      <c r="P9" s="11">
        <f>YEAR(InputData[[#This Row],[DATE]])</f>
        <v>2021</v>
      </c>
    </row>
    <row r="10" spans="1:16" x14ac:dyDescent="0.2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13">
        <f>VLOOKUP(InputData[[#This Row],[PRODUCT ID]],MasterData[],5,0)</f>
        <v>67</v>
      </c>
      <c r="K10" s="13">
        <f>VLOOKUP(InputData[[#This Row],[PRODUCT ID]],MasterData[],6,0)</f>
        <v>85.76</v>
      </c>
      <c r="L10" s="13">
        <f>InputData[[#This Row],[BUYING PRIZE]]*InputData[[#This Row],[QUANTITY]]</f>
        <v>201</v>
      </c>
      <c r="M10" s="13">
        <f>InputData[[#This Row],[SELLING PRICE]]*InputData[[#This Row],[QUANTITY]]*(1-InputData[[#This Row],[DISCOUNT %]])</f>
        <v>257.28000000000003</v>
      </c>
      <c r="N10" s="11">
        <f>DAY(InputData[[#This Row],[DATE]])</f>
        <v>11</v>
      </c>
      <c r="O10" s="11" t="str">
        <f>TEXT(InputData[[#This Row],[DATE]],"mmm")</f>
        <v>Jan</v>
      </c>
      <c r="P10" s="11">
        <f>YEAR(InputData[[#This Row],[DATE]])</f>
        <v>2021</v>
      </c>
    </row>
    <row r="11" spans="1:16" x14ac:dyDescent="0.2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13">
        <f>VLOOKUP(InputData[[#This Row],[PRODUCT ID]],MasterData[],5,0)</f>
        <v>112</v>
      </c>
      <c r="K11" s="13">
        <f>VLOOKUP(InputData[[#This Row],[PRODUCT ID]],MasterData[],6,0)</f>
        <v>146.72</v>
      </c>
      <c r="L11" s="13">
        <f>InputData[[#This Row],[BUYING PRIZE]]*InputData[[#This Row],[QUANTITY]]</f>
        <v>448</v>
      </c>
      <c r="M11" s="13">
        <f>InputData[[#This Row],[SELLING PRICE]]*InputData[[#This Row],[QUANTITY]]*(1-InputData[[#This Row],[DISCOUNT %]])</f>
        <v>586.88</v>
      </c>
      <c r="N11" s="11">
        <f>DAY(InputData[[#This Row],[DATE]])</f>
        <v>11</v>
      </c>
      <c r="O11" s="11" t="str">
        <f>TEXT(InputData[[#This Row],[DATE]],"mmm")</f>
        <v>Jan</v>
      </c>
      <c r="P11" s="11">
        <f>YEAR(InputData[[#This Row],[DATE]])</f>
        <v>2021</v>
      </c>
    </row>
    <row r="12" spans="1:16" x14ac:dyDescent="0.2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13">
        <f>VLOOKUP(InputData[[#This Row],[PRODUCT ID]],MasterData[],5,0)</f>
        <v>120</v>
      </c>
      <c r="K12" s="13">
        <f>VLOOKUP(InputData[[#This Row],[PRODUCT ID]],MasterData[],6,0)</f>
        <v>162</v>
      </c>
      <c r="L12" s="13">
        <f>InputData[[#This Row],[BUYING PRIZE]]*InputData[[#This Row],[QUANTITY]]</f>
        <v>480</v>
      </c>
      <c r="M12" s="13">
        <f>InputData[[#This Row],[SELLING PRICE]]*InputData[[#This Row],[QUANTITY]]*(1-InputData[[#This Row],[DISCOUNT %]])</f>
        <v>648</v>
      </c>
      <c r="N12" s="11">
        <f>DAY(InputData[[#This Row],[DATE]])</f>
        <v>11</v>
      </c>
      <c r="O12" s="11" t="str">
        <f>TEXT(InputData[[#This Row],[DATE]],"mmm")</f>
        <v>Jan</v>
      </c>
      <c r="P12" s="11">
        <f>YEAR(InputData[[#This Row],[DATE]])</f>
        <v>2021</v>
      </c>
    </row>
    <row r="13" spans="1:16" x14ac:dyDescent="0.2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13">
        <f>VLOOKUP(InputData[[#This Row],[PRODUCT ID]],MasterData[],5,0)</f>
        <v>120</v>
      </c>
      <c r="K13" s="13">
        <f>VLOOKUP(InputData[[#This Row],[PRODUCT ID]],MasterData[],6,0)</f>
        <v>162</v>
      </c>
      <c r="L13" s="13">
        <f>InputData[[#This Row],[BUYING PRIZE]]*InputData[[#This Row],[QUANTITY]]</f>
        <v>1200</v>
      </c>
      <c r="M13" s="13">
        <f>InputData[[#This Row],[SELLING PRICE]]*InputData[[#This Row],[QUANTITY]]*(1-InputData[[#This Row],[DISCOUNT %]])</f>
        <v>1620</v>
      </c>
      <c r="N13" s="11">
        <f>DAY(InputData[[#This Row],[DATE]])</f>
        <v>12</v>
      </c>
      <c r="O13" s="11" t="str">
        <f>TEXT(InputData[[#This Row],[DATE]],"mmm")</f>
        <v>Jan</v>
      </c>
      <c r="P13" s="11">
        <f>YEAR(InputData[[#This Row],[DATE]])</f>
        <v>2021</v>
      </c>
    </row>
    <row r="14" spans="1:16" x14ac:dyDescent="0.2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13">
        <f>VLOOKUP(InputData[[#This Row],[PRODUCT ID]],MasterData[],5,0)</f>
        <v>76</v>
      </c>
      <c r="K14" s="13">
        <f>VLOOKUP(InputData[[#This Row],[PRODUCT ID]],MasterData[],6,0)</f>
        <v>82.08</v>
      </c>
      <c r="L14" s="13">
        <f>InputData[[#This Row],[BUYING PRIZE]]*InputData[[#This Row],[QUANTITY]]</f>
        <v>988</v>
      </c>
      <c r="M14" s="13">
        <f>InputData[[#This Row],[SELLING PRICE]]*InputData[[#This Row],[QUANTITY]]*(1-InputData[[#This Row],[DISCOUNT %]])</f>
        <v>1067.04</v>
      </c>
      <c r="N14" s="11">
        <f>DAY(InputData[[#This Row],[DATE]])</f>
        <v>18</v>
      </c>
      <c r="O14" s="11" t="str">
        <f>TEXT(InputData[[#This Row],[DATE]],"mmm")</f>
        <v>Jan</v>
      </c>
      <c r="P14" s="11">
        <f>YEAR(InputData[[#This Row],[DATE]])</f>
        <v>2021</v>
      </c>
    </row>
    <row r="15" spans="1:16" x14ac:dyDescent="0.2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13">
        <f>VLOOKUP(InputData[[#This Row],[PRODUCT ID]],MasterData[],5,0)</f>
        <v>141</v>
      </c>
      <c r="K15" s="13">
        <f>VLOOKUP(InputData[[#This Row],[PRODUCT ID]],MasterData[],6,0)</f>
        <v>149.46</v>
      </c>
      <c r="L15" s="13">
        <f>InputData[[#This Row],[BUYING PRIZE]]*InputData[[#This Row],[QUANTITY]]</f>
        <v>423</v>
      </c>
      <c r="M15" s="13">
        <f>InputData[[#This Row],[SELLING PRICE]]*InputData[[#This Row],[QUANTITY]]*(1-InputData[[#This Row],[DISCOUNT %]])</f>
        <v>448.38</v>
      </c>
      <c r="N15" s="11">
        <f>DAY(InputData[[#This Row],[DATE]])</f>
        <v>18</v>
      </c>
      <c r="O15" s="11" t="str">
        <f>TEXT(InputData[[#This Row],[DATE]],"mmm")</f>
        <v>Jan</v>
      </c>
      <c r="P15" s="11">
        <f>YEAR(InputData[[#This Row],[DATE]])</f>
        <v>2021</v>
      </c>
    </row>
    <row r="16" spans="1:16" x14ac:dyDescent="0.2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13">
        <f>VLOOKUP(InputData[[#This Row],[PRODUCT ID]],MasterData[],5,0)</f>
        <v>5</v>
      </c>
      <c r="K16" s="13">
        <f>VLOOKUP(InputData[[#This Row],[PRODUCT ID]],MasterData[],6,0)</f>
        <v>6.7</v>
      </c>
      <c r="L16" s="13">
        <f>InputData[[#This Row],[BUYING PRIZE]]*InputData[[#This Row],[QUANTITY]]</f>
        <v>30</v>
      </c>
      <c r="M16" s="13">
        <f>InputData[[#This Row],[SELLING PRICE]]*InputData[[#This Row],[QUANTITY]]*(1-InputData[[#This Row],[DISCOUNT %]])</f>
        <v>40.200000000000003</v>
      </c>
      <c r="N16" s="11">
        <f>DAY(InputData[[#This Row],[DATE]])</f>
        <v>19</v>
      </c>
      <c r="O16" s="11" t="str">
        <f>TEXT(InputData[[#This Row],[DATE]],"mmm")</f>
        <v>Jan</v>
      </c>
      <c r="P16" s="11">
        <f>YEAR(InputData[[#This Row],[DATE]])</f>
        <v>2021</v>
      </c>
    </row>
    <row r="17" spans="1:16" x14ac:dyDescent="0.2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13">
        <f>VLOOKUP(InputData[[#This Row],[PRODUCT ID]],MasterData[],5,0)</f>
        <v>55</v>
      </c>
      <c r="K17" s="13">
        <f>VLOOKUP(InputData[[#This Row],[PRODUCT ID]],MasterData[],6,0)</f>
        <v>58.3</v>
      </c>
      <c r="L17" s="13">
        <f>InputData[[#This Row],[BUYING PRIZE]]*InputData[[#This Row],[QUANTITY]]</f>
        <v>220</v>
      </c>
      <c r="M17" s="13">
        <f>InputData[[#This Row],[SELLING PRICE]]*InputData[[#This Row],[QUANTITY]]*(1-InputData[[#This Row],[DISCOUNT %]])</f>
        <v>233.2</v>
      </c>
      <c r="N17" s="11">
        <f>DAY(InputData[[#This Row],[DATE]])</f>
        <v>20</v>
      </c>
      <c r="O17" s="11" t="str">
        <f>TEXT(InputData[[#This Row],[DATE]],"mmm")</f>
        <v>Jan</v>
      </c>
      <c r="P17" s="11">
        <f>YEAR(InputData[[#This Row],[DATE]])</f>
        <v>2021</v>
      </c>
    </row>
    <row r="18" spans="1:16" x14ac:dyDescent="0.2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13">
        <f>VLOOKUP(InputData[[#This Row],[PRODUCT ID]],MasterData[],5,0)</f>
        <v>61</v>
      </c>
      <c r="K18" s="13">
        <f>VLOOKUP(InputData[[#This Row],[PRODUCT ID]],MasterData[],6,0)</f>
        <v>76.25</v>
      </c>
      <c r="L18" s="13">
        <f>InputData[[#This Row],[BUYING PRIZE]]*InputData[[#This Row],[QUANTITY]]</f>
        <v>244</v>
      </c>
      <c r="M18" s="13">
        <f>InputData[[#This Row],[SELLING PRICE]]*InputData[[#This Row],[QUANTITY]]*(1-InputData[[#This Row],[DISCOUNT %]])</f>
        <v>305</v>
      </c>
      <c r="N18" s="11">
        <f>DAY(InputData[[#This Row],[DATE]])</f>
        <v>20</v>
      </c>
      <c r="O18" s="11" t="str">
        <f>TEXT(InputData[[#This Row],[DATE]],"mmm")</f>
        <v>Jan</v>
      </c>
      <c r="P18" s="11">
        <f>YEAR(InputData[[#This Row],[DATE]])</f>
        <v>2021</v>
      </c>
    </row>
    <row r="19" spans="1:16" x14ac:dyDescent="0.2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13">
        <f>VLOOKUP(InputData[[#This Row],[PRODUCT ID]],MasterData[],5,0)</f>
        <v>44</v>
      </c>
      <c r="K19" s="13">
        <f>VLOOKUP(InputData[[#This Row],[PRODUCT ID]],MasterData[],6,0)</f>
        <v>48.84</v>
      </c>
      <c r="L19" s="13">
        <f>InputData[[#This Row],[BUYING PRIZE]]*InputData[[#This Row],[QUANTITY]]</f>
        <v>660</v>
      </c>
      <c r="M19" s="13">
        <f>InputData[[#This Row],[SELLING PRICE]]*InputData[[#This Row],[QUANTITY]]*(1-InputData[[#This Row],[DISCOUNT %]])</f>
        <v>732.6</v>
      </c>
      <c r="N19" s="11">
        <f>DAY(InputData[[#This Row],[DATE]])</f>
        <v>21</v>
      </c>
      <c r="O19" s="11" t="str">
        <f>TEXT(InputData[[#This Row],[DATE]],"mmm")</f>
        <v>Jan</v>
      </c>
      <c r="P19" s="11">
        <f>YEAR(InputData[[#This Row],[DATE]])</f>
        <v>2021</v>
      </c>
    </row>
    <row r="20" spans="1:16" x14ac:dyDescent="0.2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13">
        <f>VLOOKUP(InputData[[#This Row],[PRODUCT ID]],MasterData[],5,0)</f>
        <v>71</v>
      </c>
      <c r="K20" s="13">
        <f>VLOOKUP(InputData[[#This Row],[PRODUCT ID]],MasterData[],6,0)</f>
        <v>80.94</v>
      </c>
      <c r="L20" s="13">
        <f>InputData[[#This Row],[BUYING PRIZE]]*InputData[[#This Row],[QUANTITY]]</f>
        <v>639</v>
      </c>
      <c r="M20" s="13">
        <f>InputData[[#This Row],[SELLING PRICE]]*InputData[[#This Row],[QUANTITY]]*(1-InputData[[#This Row],[DISCOUNT %]])</f>
        <v>728.46</v>
      </c>
      <c r="N20" s="11">
        <f>DAY(InputData[[#This Row],[DATE]])</f>
        <v>21</v>
      </c>
      <c r="O20" s="11" t="str">
        <f>TEXT(InputData[[#This Row],[DATE]],"mmm")</f>
        <v>Jan</v>
      </c>
      <c r="P20" s="11">
        <f>YEAR(InputData[[#This Row],[DATE]])</f>
        <v>2021</v>
      </c>
    </row>
    <row r="21" spans="1:16" x14ac:dyDescent="0.2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13">
        <f>VLOOKUP(InputData[[#This Row],[PRODUCT ID]],MasterData[],5,0)</f>
        <v>120</v>
      </c>
      <c r="K21" s="13">
        <f>VLOOKUP(InputData[[#This Row],[PRODUCT ID]],MasterData[],6,0)</f>
        <v>162</v>
      </c>
      <c r="L21" s="13">
        <f>InputData[[#This Row],[BUYING PRIZE]]*InputData[[#This Row],[QUANTITY]]</f>
        <v>720</v>
      </c>
      <c r="M21" s="13">
        <f>InputData[[#This Row],[SELLING PRICE]]*InputData[[#This Row],[QUANTITY]]*(1-InputData[[#This Row],[DISCOUNT %]])</f>
        <v>972</v>
      </c>
      <c r="N21" s="11">
        <f>DAY(InputData[[#This Row],[DATE]])</f>
        <v>21</v>
      </c>
      <c r="O21" s="11" t="str">
        <f>TEXT(InputData[[#This Row],[DATE]],"mmm")</f>
        <v>Jan</v>
      </c>
      <c r="P21" s="11">
        <f>YEAR(InputData[[#This Row],[DATE]])</f>
        <v>2021</v>
      </c>
    </row>
    <row r="22" spans="1:16" x14ac:dyDescent="0.2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13">
        <f>VLOOKUP(InputData[[#This Row],[PRODUCT ID]],MasterData[],5,0)</f>
        <v>55</v>
      </c>
      <c r="K22" s="13">
        <f>VLOOKUP(InputData[[#This Row],[PRODUCT ID]],MasterData[],6,0)</f>
        <v>58.3</v>
      </c>
      <c r="L22" s="13">
        <f>InputData[[#This Row],[BUYING PRIZE]]*InputData[[#This Row],[QUANTITY]]</f>
        <v>330</v>
      </c>
      <c r="M22" s="13">
        <f>InputData[[#This Row],[SELLING PRICE]]*InputData[[#This Row],[QUANTITY]]*(1-InputData[[#This Row],[DISCOUNT %]])</f>
        <v>349.79999999999995</v>
      </c>
      <c r="N22" s="11">
        <f>DAY(InputData[[#This Row],[DATE]])</f>
        <v>25</v>
      </c>
      <c r="O22" s="11" t="str">
        <f>TEXT(InputData[[#This Row],[DATE]],"mmm")</f>
        <v>Jan</v>
      </c>
      <c r="P22" s="11">
        <f>YEAR(InputData[[#This Row],[DATE]])</f>
        <v>2021</v>
      </c>
    </row>
    <row r="23" spans="1:16" x14ac:dyDescent="0.2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13">
        <f>VLOOKUP(InputData[[#This Row],[PRODUCT ID]],MasterData[],5,0)</f>
        <v>5</v>
      </c>
      <c r="K23" s="13">
        <f>VLOOKUP(InputData[[#This Row],[PRODUCT ID]],MasterData[],6,0)</f>
        <v>6.7</v>
      </c>
      <c r="L23" s="13">
        <f>InputData[[#This Row],[BUYING PRIZE]]*InputData[[#This Row],[QUANTITY]]</f>
        <v>35</v>
      </c>
      <c r="M23" s="13">
        <f>InputData[[#This Row],[SELLING PRICE]]*InputData[[#This Row],[QUANTITY]]*(1-InputData[[#This Row],[DISCOUNT %]])</f>
        <v>46.9</v>
      </c>
      <c r="N23" s="11">
        <f>DAY(InputData[[#This Row],[DATE]])</f>
        <v>25</v>
      </c>
      <c r="O23" s="11" t="str">
        <f>TEXT(InputData[[#This Row],[DATE]],"mmm")</f>
        <v>Jan</v>
      </c>
      <c r="P23" s="11">
        <f>YEAR(InputData[[#This Row],[DATE]])</f>
        <v>2021</v>
      </c>
    </row>
    <row r="24" spans="1:16" x14ac:dyDescent="0.2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13">
        <f>VLOOKUP(InputData[[#This Row],[PRODUCT ID]],MasterData[],5,0)</f>
        <v>93</v>
      </c>
      <c r="K24" s="13">
        <f>VLOOKUP(InputData[[#This Row],[PRODUCT ID]],MasterData[],6,0)</f>
        <v>104.16</v>
      </c>
      <c r="L24" s="13">
        <f>InputData[[#This Row],[BUYING PRIZE]]*InputData[[#This Row],[QUANTITY]]</f>
        <v>1302</v>
      </c>
      <c r="M24" s="13">
        <f>InputData[[#This Row],[SELLING PRICE]]*InputData[[#This Row],[QUANTITY]]*(1-InputData[[#This Row],[DISCOUNT %]])</f>
        <v>1458.24</v>
      </c>
      <c r="N24" s="11">
        <f>DAY(InputData[[#This Row],[DATE]])</f>
        <v>25</v>
      </c>
      <c r="O24" s="11" t="str">
        <f>TEXT(InputData[[#This Row],[DATE]],"mmm")</f>
        <v>Jan</v>
      </c>
      <c r="P24" s="11">
        <f>YEAR(InputData[[#This Row],[DATE]])</f>
        <v>2021</v>
      </c>
    </row>
    <row r="25" spans="1:16" x14ac:dyDescent="0.2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13">
        <f>VLOOKUP(InputData[[#This Row],[PRODUCT ID]],MasterData[],5,0)</f>
        <v>76</v>
      </c>
      <c r="K25" s="13">
        <f>VLOOKUP(InputData[[#This Row],[PRODUCT ID]],MasterData[],6,0)</f>
        <v>82.08</v>
      </c>
      <c r="L25" s="13">
        <f>InputData[[#This Row],[BUYING PRIZE]]*InputData[[#This Row],[QUANTITY]]</f>
        <v>684</v>
      </c>
      <c r="M25" s="13">
        <f>InputData[[#This Row],[SELLING PRICE]]*InputData[[#This Row],[QUANTITY]]*(1-InputData[[#This Row],[DISCOUNT %]])</f>
        <v>738.72</v>
      </c>
      <c r="N25" s="11">
        <f>DAY(InputData[[#This Row],[DATE]])</f>
        <v>26</v>
      </c>
      <c r="O25" s="11" t="str">
        <f>TEXT(InputData[[#This Row],[DATE]],"mmm")</f>
        <v>Jan</v>
      </c>
      <c r="P25" s="11">
        <f>YEAR(InputData[[#This Row],[DATE]])</f>
        <v>2021</v>
      </c>
    </row>
    <row r="26" spans="1:16" x14ac:dyDescent="0.2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13">
        <f>VLOOKUP(InputData[[#This Row],[PRODUCT ID]],MasterData[],5,0)</f>
        <v>75</v>
      </c>
      <c r="K26" s="13">
        <f>VLOOKUP(InputData[[#This Row],[PRODUCT ID]],MasterData[],6,0)</f>
        <v>85.5</v>
      </c>
      <c r="L26" s="13">
        <f>InputData[[#This Row],[BUYING PRIZE]]*InputData[[#This Row],[QUANTITY]]</f>
        <v>525</v>
      </c>
      <c r="M26" s="13">
        <f>InputData[[#This Row],[SELLING PRICE]]*InputData[[#This Row],[QUANTITY]]*(1-InputData[[#This Row],[DISCOUNT %]])</f>
        <v>598.5</v>
      </c>
      <c r="N26" s="11">
        <f>DAY(InputData[[#This Row],[DATE]])</f>
        <v>26</v>
      </c>
      <c r="O26" s="11" t="str">
        <f>TEXT(InputData[[#This Row],[DATE]],"mmm")</f>
        <v>Jan</v>
      </c>
      <c r="P26" s="11">
        <f>YEAR(InputData[[#This Row],[DATE]])</f>
        <v>2021</v>
      </c>
    </row>
    <row r="27" spans="1:16" x14ac:dyDescent="0.2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13">
        <f>VLOOKUP(InputData[[#This Row],[PRODUCT ID]],MasterData[],5,0)</f>
        <v>98</v>
      </c>
      <c r="K27" s="13">
        <f>VLOOKUP(InputData[[#This Row],[PRODUCT ID]],MasterData[],6,0)</f>
        <v>103.88</v>
      </c>
      <c r="L27" s="13">
        <f>InputData[[#This Row],[BUYING PRIZE]]*InputData[[#This Row],[QUANTITY]]</f>
        <v>686</v>
      </c>
      <c r="M27" s="13">
        <f>InputData[[#This Row],[SELLING PRICE]]*InputData[[#This Row],[QUANTITY]]*(1-InputData[[#This Row],[DISCOUNT %]])</f>
        <v>727.16</v>
      </c>
      <c r="N27" s="11">
        <f>DAY(InputData[[#This Row],[DATE]])</f>
        <v>26</v>
      </c>
      <c r="O27" s="11" t="str">
        <f>TEXT(InputData[[#This Row],[DATE]],"mmm")</f>
        <v>Jan</v>
      </c>
      <c r="P27" s="11">
        <f>YEAR(InputData[[#This Row],[DATE]])</f>
        <v>2021</v>
      </c>
    </row>
    <row r="28" spans="1:16" x14ac:dyDescent="0.2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13">
        <f>VLOOKUP(InputData[[#This Row],[PRODUCT ID]],MasterData[],5,0)</f>
        <v>90</v>
      </c>
      <c r="K28" s="13">
        <f>VLOOKUP(InputData[[#This Row],[PRODUCT ID]],MasterData[],6,0)</f>
        <v>115.2</v>
      </c>
      <c r="L28" s="13">
        <f>InputData[[#This Row],[BUYING PRIZE]]*InputData[[#This Row],[QUANTITY]]</f>
        <v>630</v>
      </c>
      <c r="M28" s="13">
        <f>InputData[[#This Row],[SELLING PRICE]]*InputData[[#This Row],[QUANTITY]]*(1-InputData[[#This Row],[DISCOUNT %]])</f>
        <v>806.4</v>
      </c>
      <c r="N28" s="11">
        <f>DAY(InputData[[#This Row],[DATE]])</f>
        <v>27</v>
      </c>
      <c r="O28" s="11" t="str">
        <f>TEXT(InputData[[#This Row],[DATE]],"mmm")</f>
        <v>Jan</v>
      </c>
      <c r="P28" s="11">
        <f>YEAR(InputData[[#This Row],[DATE]])</f>
        <v>2021</v>
      </c>
    </row>
    <row r="29" spans="1:16" x14ac:dyDescent="0.2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13">
        <f>VLOOKUP(InputData[[#This Row],[PRODUCT ID]],MasterData[],5,0)</f>
        <v>89</v>
      </c>
      <c r="K29" s="13">
        <f>VLOOKUP(InputData[[#This Row],[PRODUCT ID]],MasterData[],6,0)</f>
        <v>117.48</v>
      </c>
      <c r="L29" s="13">
        <f>InputData[[#This Row],[BUYING PRIZE]]*InputData[[#This Row],[QUANTITY]]</f>
        <v>267</v>
      </c>
      <c r="M29" s="13">
        <f>InputData[[#This Row],[SELLING PRICE]]*InputData[[#This Row],[QUANTITY]]*(1-InputData[[#This Row],[DISCOUNT %]])</f>
        <v>352.44</v>
      </c>
      <c r="N29" s="11">
        <f>DAY(InputData[[#This Row],[DATE]])</f>
        <v>27</v>
      </c>
      <c r="O29" s="11" t="str">
        <f>TEXT(InputData[[#This Row],[DATE]],"mmm")</f>
        <v>Jan</v>
      </c>
      <c r="P29" s="11">
        <f>YEAR(InputData[[#This Row],[DATE]])</f>
        <v>2021</v>
      </c>
    </row>
    <row r="30" spans="1:16" x14ac:dyDescent="0.2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13">
        <f>VLOOKUP(InputData[[#This Row],[PRODUCT ID]],MasterData[],5,0)</f>
        <v>44</v>
      </c>
      <c r="K30" s="13">
        <f>VLOOKUP(InputData[[#This Row],[PRODUCT ID]],MasterData[],6,0)</f>
        <v>48.84</v>
      </c>
      <c r="L30" s="13">
        <f>InputData[[#This Row],[BUYING PRIZE]]*InputData[[#This Row],[QUANTITY]]</f>
        <v>440</v>
      </c>
      <c r="M30" s="13">
        <f>InputData[[#This Row],[SELLING PRICE]]*InputData[[#This Row],[QUANTITY]]*(1-InputData[[#This Row],[DISCOUNT %]])</f>
        <v>488.40000000000003</v>
      </c>
      <c r="N30" s="11">
        <f>DAY(InputData[[#This Row],[DATE]])</f>
        <v>28</v>
      </c>
      <c r="O30" s="11" t="str">
        <f>TEXT(InputData[[#This Row],[DATE]],"mmm")</f>
        <v>Jan</v>
      </c>
      <c r="P30" s="11">
        <f>YEAR(InputData[[#This Row],[DATE]])</f>
        <v>2021</v>
      </c>
    </row>
    <row r="31" spans="1:16" x14ac:dyDescent="0.2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13">
        <f>VLOOKUP(InputData[[#This Row],[PRODUCT ID]],MasterData[],5,0)</f>
        <v>47</v>
      </c>
      <c r="K31" s="13">
        <f>VLOOKUP(InputData[[#This Row],[PRODUCT ID]],MasterData[],6,0)</f>
        <v>53.11</v>
      </c>
      <c r="L31" s="13">
        <f>InputData[[#This Row],[BUYING PRIZE]]*InputData[[#This Row],[QUANTITY]]</f>
        <v>94</v>
      </c>
      <c r="M31" s="13">
        <f>InputData[[#This Row],[SELLING PRICE]]*InputData[[#This Row],[QUANTITY]]*(1-InputData[[#This Row],[DISCOUNT %]])</f>
        <v>106.22</v>
      </c>
      <c r="N31" s="11">
        <f>DAY(InputData[[#This Row],[DATE]])</f>
        <v>28</v>
      </c>
      <c r="O31" s="11" t="str">
        <f>TEXT(InputData[[#This Row],[DATE]],"mmm")</f>
        <v>Jan</v>
      </c>
      <c r="P31" s="11">
        <f>YEAR(InputData[[#This Row],[DATE]])</f>
        <v>2021</v>
      </c>
    </row>
    <row r="32" spans="1:16" x14ac:dyDescent="0.2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13">
        <f>VLOOKUP(InputData[[#This Row],[PRODUCT ID]],MasterData[],5,0)</f>
        <v>148</v>
      </c>
      <c r="K32" s="13">
        <f>VLOOKUP(InputData[[#This Row],[PRODUCT ID]],MasterData[],6,0)</f>
        <v>164.28</v>
      </c>
      <c r="L32" s="13">
        <f>InputData[[#This Row],[BUYING PRIZE]]*InputData[[#This Row],[QUANTITY]]</f>
        <v>1036</v>
      </c>
      <c r="M32" s="13">
        <f>InputData[[#This Row],[SELLING PRICE]]*InputData[[#This Row],[QUANTITY]]*(1-InputData[[#This Row],[DISCOUNT %]])</f>
        <v>1149.96</v>
      </c>
      <c r="N32" s="11">
        <f>DAY(InputData[[#This Row],[DATE]])</f>
        <v>2</v>
      </c>
      <c r="O32" s="11" t="str">
        <f>TEXT(InputData[[#This Row],[DATE]],"mmm")</f>
        <v>Feb</v>
      </c>
      <c r="P32" s="11">
        <f>YEAR(InputData[[#This Row],[DATE]])</f>
        <v>2021</v>
      </c>
    </row>
    <row r="33" spans="1:16" x14ac:dyDescent="0.2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13">
        <f>VLOOKUP(InputData[[#This Row],[PRODUCT ID]],MasterData[],5,0)</f>
        <v>13</v>
      </c>
      <c r="K33" s="13">
        <f>VLOOKUP(InputData[[#This Row],[PRODUCT ID]],MasterData[],6,0)</f>
        <v>16.64</v>
      </c>
      <c r="L33" s="13">
        <f>InputData[[#This Row],[BUYING PRIZE]]*InputData[[#This Row],[QUANTITY]]</f>
        <v>169</v>
      </c>
      <c r="M33" s="13">
        <f>InputData[[#This Row],[SELLING PRICE]]*InputData[[#This Row],[QUANTITY]]*(1-InputData[[#This Row],[DISCOUNT %]])</f>
        <v>216.32</v>
      </c>
      <c r="N33" s="11">
        <f>DAY(InputData[[#This Row],[DATE]])</f>
        <v>3</v>
      </c>
      <c r="O33" s="11" t="str">
        <f>TEXT(InputData[[#This Row],[DATE]],"mmm")</f>
        <v>Feb</v>
      </c>
      <c r="P33" s="11">
        <f>YEAR(InputData[[#This Row],[DATE]])</f>
        <v>2021</v>
      </c>
    </row>
    <row r="34" spans="1:16" x14ac:dyDescent="0.2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13">
        <f>VLOOKUP(InputData[[#This Row],[PRODUCT ID]],MasterData[],5,0)</f>
        <v>121</v>
      </c>
      <c r="K34" s="13">
        <f>VLOOKUP(InputData[[#This Row],[PRODUCT ID]],MasterData[],6,0)</f>
        <v>141.57</v>
      </c>
      <c r="L34" s="13">
        <f>InputData[[#This Row],[BUYING PRIZE]]*InputData[[#This Row],[QUANTITY]]</f>
        <v>242</v>
      </c>
      <c r="M34" s="13">
        <f>InputData[[#This Row],[SELLING PRICE]]*InputData[[#This Row],[QUANTITY]]*(1-InputData[[#This Row],[DISCOUNT %]])</f>
        <v>283.14</v>
      </c>
      <c r="N34" s="11">
        <f>DAY(InputData[[#This Row],[DATE]])</f>
        <v>3</v>
      </c>
      <c r="O34" s="11" t="str">
        <f>TEXT(InputData[[#This Row],[DATE]],"mmm")</f>
        <v>Feb</v>
      </c>
      <c r="P34" s="11">
        <f>YEAR(InputData[[#This Row],[DATE]])</f>
        <v>2021</v>
      </c>
    </row>
    <row r="35" spans="1:16" x14ac:dyDescent="0.2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13">
        <f>VLOOKUP(InputData[[#This Row],[PRODUCT ID]],MasterData[],5,0)</f>
        <v>67</v>
      </c>
      <c r="K35" s="13">
        <f>VLOOKUP(InputData[[#This Row],[PRODUCT ID]],MasterData[],6,0)</f>
        <v>85.76</v>
      </c>
      <c r="L35" s="13">
        <f>InputData[[#This Row],[BUYING PRIZE]]*InputData[[#This Row],[QUANTITY]]</f>
        <v>268</v>
      </c>
      <c r="M35" s="13">
        <f>InputData[[#This Row],[SELLING PRICE]]*InputData[[#This Row],[QUANTITY]]*(1-InputData[[#This Row],[DISCOUNT %]])</f>
        <v>343.04</v>
      </c>
      <c r="N35" s="11">
        <f>DAY(InputData[[#This Row],[DATE]])</f>
        <v>4</v>
      </c>
      <c r="O35" s="11" t="str">
        <f>TEXT(InputData[[#This Row],[DATE]],"mmm")</f>
        <v>Feb</v>
      </c>
      <c r="P35" s="11">
        <f>YEAR(InputData[[#This Row],[DATE]])</f>
        <v>2021</v>
      </c>
    </row>
    <row r="36" spans="1:16" x14ac:dyDescent="0.2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13">
        <f>VLOOKUP(InputData[[#This Row],[PRODUCT ID]],MasterData[],5,0)</f>
        <v>67</v>
      </c>
      <c r="K36" s="13">
        <f>VLOOKUP(InputData[[#This Row],[PRODUCT ID]],MasterData[],6,0)</f>
        <v>83.08</v>
      </c>
      <c r="L36" s="13">
        <f>InputData[[#This Row],[BUYING PRIZE]]*InputData[[#This Row],[QUANTITY]]</f>
        <v>469</v>
      </c>
      <c r="M36" s="13">
        <f>InputData[[#This Row],[SELLING PRICE]]*InputData[[#This Row],[QUANTITY]]*(1-InputData[[#This Row],[DISCOUNT %]])</f>
        <v>581.55999999999995</v>
      </c>
      <c r="N36" s="11">
        <f>DAY(InputData[[#This Row],[DATE]])</f>
        <v>5</v>
      </c>
      <c r="O36" s="11" t="str">
        <f>TEXT(InputData[[#This Row],[DATE]],"mmm")</f>
        <v>Feb</v>
      </c>
      <c r="P36" s="11">
        <f>YEAR(InputData[[#This Row],[DATE]])</f>
        <v>2021</v>
      </c>
    </row>
    <row r="37" spans="1:16" x14ac:dyDescent="0.2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13">
        <f>VLOOKUP(InputData[[#This Row],[PRODUCT ID]],MasterData[],5,0)</f>
        <v>133</v>
      </c>
      <c r="K37" s="13">
        <f>VLOOKUP(InputData[[#This Row],[PRODUCT ID]],MasterData[],6,0)</f>
        <v>155.61000000000001</v>
      </c>
      <c r="L37" s="13">
        <f>InputData[[#This Row],[BUYING PRIZE]]*InputData[[#This Row],[QUANTITY]]</f>
        <v>133</v>
      </c>
      <c r="M37" s="13">
        <f>InputData[[#This Row],[SELLING PRICE]]*InputData[[#This Row],[QUANTITY]]*(1-InputData[[#This Row],[DISCOUNT %]])</f>
        <v>155.61000000000001</v>
      </c>
      <c r="N37" s="11">
        <f>DAY(InputData[[#This Row],[DATE]])</f>
        <v>5</v>
      </c>
      <c r="O37" s="11" t="str">
        <f>TEXT(InputData[[#This Row],[DATE]],"mmm")</f>
        <v>Feb</v>
      </c>
      <c r="P37" s="11">
        <f>YEAR(InputData[[#This Row],[DATE]])</f>
        <v>2021</v>
      </c>
    </row>
    <row r="38" spans="1:16" x14ac:dyDescent="0.2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13">
        <f>VLOOKUP(InputData[[#This Row],[PRODUCT ID]],MasterData[],5,0)</f>
        <v>67</v>
      </c>
      <c r="K38" s="13">
        <f>VLOOKUP(InputData[[#This Row],[PRODUCT ID]],MasterData[],6,0)</f>
        <v>83.08</v>
      </c>
      <c r="L38" s="13">
        <f>InputData[[#This Row],[BUYING PRIZE]]*InputData[[#This Row],[QUANTITY]]</f>
        <v>603</v>
      </c>
      <c r="M38" s="13">
        <f>InputData[[#This Row],[SELLING PRICE]]*InputData[[#This Row],[QUANTITY]]*(1-InputData[[#This Row],[DISCOUNT %]])</f>
        <v>747.72</v>
      </c>
      <c r="N38" s="11">
        <f>DAY(InputData[[#This Row],[DATE]])</f>
        <v>5</v>
      </c>
      <c r="O38" s="11" t="str">
        <f>TEXT(InputData[[#This Row],[DATE]],"mmm")</f>
        <v>Feb</v>
      </c>
      <c r="P38" s="11">
        <f>YEAR(InputData[[#This Row],[DATE]])</f>
        <v>2021</v>
      </c>
    </row>
    <row r="39" spans="1:16" x14ac:dyDescent="0.2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13">
        <f>VLOOKUP(InputData[[#This Row],[PRODUCT ID]],MasterData[],5,0)</f>
        <v>5</v>
      </c>
      <c r="K39" s="13">
        <f>VLOOKUP(InputData[[#This Row],[PRODUCT ID]],MasterData[],6,0)</f>
        <v>6.7</v>
      </c>
      <c r="L39" s="13">
        <f>InputData[[#This Row],[BUYING PRIZE]]*InputData[[#This Row],[QUANTITY]]</f>
        <v>5</v>
      </c>
      <c r="M39" s="13">
        <f>InputData[[#This Row],[SELLING PRICE]]*InputData[[#This Row],[QUANTITY]]*(1-InputData[[#This Row],[DISCOUNT %]])</f>
        <v>6.7</v>
      </c>
      <c r="N39" s="11">
        <f>DAY(InputData[[#This Row],[DATE]])</f>
        <v>6</v>
      </c>
      <c r="O39" s="11" t="str">
        <f>TEXT(InputData[[#This Row],[DATE]],"mmm")</f>
        <v>Feb</v>
      </c>
      <c r="P39" s="11">
        <f>YEAR(InputData[[#This Row],[DATE]])</f>
        <v>2021</v>
      </c>
    </row>
    <row r="40" spans="1:16" x14ac:dyDescent="0.2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13">
        <f>VLOOKUP(InputData[[#This Row],[PRODUCT ID]],MasterData[],5,0)</f>
        <v>55</v>
      </c>
      <c r="K40" s="13">
        <f>VLOOKUP(InputData[[#This Row],[PRODUCT ID]],MasterData[],6,0)</f>
        <v>58.3</v>
      </c>
      <c r="L40" s="13">
        <f>InputData[[#This Row],[BUYING PRIZE]]*InputData[[#This Row],[QUANTITY]]</f>
        <v>770</v>
      </c>
      <c r="M40" s="13">
        <f>InputData[[#This Row],[SELLING PRICE]]*InputData[[#This Row],[QUANTITY]]*(1-InputData[[#This Row],[DISCOUNT %]])</f>
        <v>816.19999999999993</v>
      </c>
      <c r="N40" s="11">
        <f>DAY(InputData[[#This Row],[DATE]])</f>
        <v>9</v>
      </c>
      <c r="O40" s="11" t="str">
        <f>TEXT(InputData[[#This Row],[DATE]],"mmm")</f>
        <v>Feb</v>
      </c>
      <c r="P40" s="11">
        <f>YEAR(InputData[[#This Row],[DATE]])</f>
        <v>2021</v>
      </c>
    </row>
    <row r="41" spans="1:16" x14ac:dyDescent="0.2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13">
        <f>VLOOKUP(InputData[[#This Row],[PRODUCT ID]],MasterData[],5,0)</f>
        <v>83</v>
      </c>
      <c r="K41" s="13">
        <f>VLOOKUP(InputData[[#This Row],[PRODUCT ID]],MasterData[],6,0)</f>
        <v>94.62</v>
      </c>
      <c r="L41" s="13">
        <f>InputData[[#This Row],[BUYING PRIZE]]*InputData[[#This Row],[QUANTITY]]</f>
        <v>581</v>
      </c>
      <c r="M41" s="13">
        <f>InputData[[#This Row],[SELLING PRICE]]*InputData[[#This Row],[QUANTITY]]*(1-InputData[[#This Row],[DISCOUNT %]])</f>
        <v>662.34</v>
      </c>
      <c r="N41" s="11">
        <f>DAY(InputData[[#This Row],[DATE]])</f>
        <v>12</v>
      </c>
      <c r="O41" s="11" t="str">
        <f>TEXT(InputData[[#This Row],[DATE]],"mmm")</f>
        <v>Feb</v>
      </c>
      <c r="P41" s="11">
        <f>YEAR(InputData[[#This Row],[DATE]])</f>
        <v>2021</v>
      </c>
    </row>
    <row r="42" spans="1:16" x14ac:dyDescent="0.2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13">
        <f>VLOOKUP(InputData[[#This Row],[PRODUCT ID]],MasterData[],5,0)</f>
        <v>141</v>
      </c>
      <c r="K42" s="13">
        <f>VLOOKUP(InputData[[#This Row],[PRODUCT ID]],MasterData[],6,0)</f>
        <v>149.46</v>
      </c>
      <c r="L42" s="13">
        <f>InputData[[#This Row],[BUYING PRIZE]]*InputData[[#This Row],[QUANTITY]]</f>
        <v>1269</v>
      </c>
      <c r="M42" s="13">
        <f>InputData[[#This Row],[SELLING PRICE]]*InputData[[#This Row],[QUANTITY]]*(1-InputData[[#This Row],[DISCOUNT %]])</f>
        <v>1345.14</v>
      </c>
      <c r="N42" s="11">
        <f>DAY(InputData[[#This Row],[DATE]])</f>
        <v>12</v>
      </c>
      <c r="O42" s="11" t="str">
        <f>TEXT(InputData[[#This Row],[DATE]],"mmm")</f>
        <v>Feb</v>
      </c>
      <c r="P42" s="11">
        <f>YEAR(InputData[[#This Row],[DATE]])</f>
        <v>2021</v>
      </c>
    </row>
    <row r="43" spans="1:16" x14ac:dyDescent="0.2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13">
        <f>VLOOKUP(InputData[[#This Row],[PRODUCT ID]],MasterData[],5,0)</f>
        <v>48</v>
      </c>
      <c r="K43" s="13">
        <f>VLOOKUP(InputData[[#This Row],[PRODUCT ID]],MasterData[],6,0)</f>
        <v>57.120000000000005</v>
      </c>
      <c r="L43" s="13">
        <f>InputData[[#This Row],[BUYING PRIZE]]*InputData[[#This Row],[QUANTITY]]</f>
        <v>192</v>
      </c>
      <c r="M43" s="13">
        <f>InputData[[#This Row],[SELLING PRICE]]*InputData[[#This Row],[QUANTITY]]*(1-InputData[[#This Row],[DISCOUNT %]])</f>
        <v>228.48000000000002</v>
      </c>
      <c r="N43" s="11">
        <f>DAY(InputData[[#This Row],[DATE]])</f>
        <v>15</v>
      </c>
      <c r="O43" s="11" t="str">
        <f>TEXT(InputData[[#This Row],[DATE]],"mmm")</f>
        <v>Feb</v>
      </c>
      <c r="P43" s="11">
        <f>YEAR(InputData[[#This Row],[DATE]])</f>
        <v>2021</v>
      </c>
    </row>
    <row r="44" spans="1:16" x14ac:dyDescent="0.2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13">
        <f>VLOOKUP(InputData[[#This Row],[PRODUCT ID]],MasterData[],5,0)</f>
        <v>12</v>
      </c>
      <c r="K44" s="13">
        <f>VLOOKUP(InputData[[#This Row],[PRODUCT ID]],MasterData[],6,0)</f>
        <v>15.719999999999999</v>
      </c>
      <c r="L44" s="13">
        <f>InputData[[#This Row],[BUYING PRIZE]]*InputData[[#This Row],[QUANTITY]]</f>
        <v>72</v>
      </c>
      <c r="M44" s="13">
        <f>InputData[[#This Row],[SELLING PRICE]]*InputData[[#This Row],[QUANTITY]]*(1-InputData[[#This Row],[DISCOUNT %]])</f>
        <v>94.32</v>
      </c>
      <c r="N44" s="11">
        <f>DAY(InputData[[#This Row],[DATE]])</f>
        <v>18</v>
      </c>
      <c r="O44" s="11" t="str">
        <f>TEXT(InputData[[#This Row],[DATE]],"mmm")</f>
        <v>Feb</v>
      </c>
      <c r="P44" s="11">
        <f>YEAR(InputData[[#This Row],[DATE]])</f>
        <v>2021</v>
      </c>
    </row>
    <row r="45" spans="1:16" x14ac:dyDescent="0.2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13">
        <f>VLOOKUP(InputData[[#This Row],[PRODUCT ID]],MasterData[],5,0)</f>
        <v>148</v>
      </c>
      <c r="K45" s="13">
        <f>VLOOKUP(InputData[[#This Row],[PRODUCT ID]],MasterData[],6,0)</f>
        <v>201.28</v>
      </c>
      <c r="L45" s="13">
        <f>InputData[[#This Row],[BUYING PRIZE]]*InputData[[#This Row],[QUANTITY]]</f>
        <v>1628</v>
      </c>
      <c r="M45" s="13">
        <f>InputData[[#This Row],[SELLING PRICE]]*InputData[[#This Row],[QUANTITY]]*(1-InputData[[#This Row],[DISCOUNT %]])</f>
        <v>2214.08</v>
      </c>
      <c r="N45" s="11">
        <f>DAY(InputData[[#This Row],[DATE]])</f>
        <v>20</v>
      </c>
      <c r="O45" s="11" t="str">
        <f>TEXT(InputData[[#This Row],[DATE]],"mmm")</f>
        <v>Feb</v>
      </c>
      <c r="P45" s="11">
        <f>YEAR(InputData[[#This Row],[DATE]])</f>
        <v>2021</v>
      </c>
    </row>
    <row r="46" spans="1:16" x14ac:dyDescent="0.2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13">
        <f>VLOOKUP(InputData[[#This Row],[PRODUCT ID]],MasterData[],5,0)</f>
        <v>112</v>
      </c>
      <c r="K46" s="13">
        <f>VLOOKUP(InputData[[#This Row],[PRODUCT ID]],MasterData[],6,0)</f>
        <v>122.08</v>
      </c>
      <c r="L46" s="13">
        <f>InputData[[#This Row],[BUYING PRIZE]]*InputData[[#This Row],[QUANTITY]]</f>
        <v>560</v>
      </c>
      <c r="M46" s="13">
        <f>InputData[[#This Row],[SELLING PRICE]]*InputData[[#This Row],[QUANTITY]]*(1-InputData[[#This Row],[DISCOUNT %]])</f>
        <v>610.4</v>
      </c>
      <c r="N46" s="11">
        <f>DAY(InputData[[#This Row],[DATE]])</f>
        <v>22</v>
      </c>
      <c r="O46" s="11" t="str">
        <f>TEXT(InputData[[#This Row],[DATE]],"mmm")</f>
        <v>Feb</v>
      </c>
      <c r="P46" s="11">
        <f>YEAR(InputData[[#This Row],[DATE]])</f>
        <v>2021</v>
      </c>
    </row>
    <row r="47" spans="1:16" x14ac:dyDescent="0.2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13">
        <f>VLOOKUP(InputData[[#This Row],[PRODUCT ID]],MasterData[],5,0)</f>
        <v>7</v>
      </c>
      <c r="K47" s="13">
        <f>VLOOKUP(InputData[[#This Row],[PRODUCT ID]],MasterData[],6,0)</f>
        <v>8.33</v>
      </c>
      <c r="L47" s="13">
        <f>InputData[[#This Row],[BUYING PRIZE]]*InputData[[#This Row],[QUANTITY]]</f>
        <v>21</v>
      </c>
      <c r="M47" s="13">
        <f>InputData[[#This Row],[SELLING PRICE]]*InputData[[#This Row],[QUANTITY]]*(1-InputData[[#This Row],[DISCOUNT %]])</f>
        <v>24.990000000000002</v>
      </c>
      <c r="N47" s="11">
        <f>DAY(InputData[[#This Row],[DATE]])</f>
        <v>23</v>
      </c>
      <c r="O47" s="11" t="str">
        <f>TEXT(InputData[[#This Row],[DATE]],"mmm")</f>
        <v>Feb</v>
      </c>
      <c r="P47" s="11">
        <f>YEAR(InputData[[#This Row],[DATE]])</f>
        <v>2021</v>
      </c>
    </row>
    <row r="48" spans="1:16" x14ac:dyDescent="0.2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13">
        <f>VLOOKUP(InputData[[#This Row],[PRODUCT ID]],MasterData[],5,0)</f>
        <v>133</v>
      </c>
      <c r="K48" s="13">
        <f>VLOOKUP(InputData[[#This Row],[PRODUCT ID]],MasterData[],6,0)</f>
        <v>155.61000000000001</v>
      </c>
      <c r="L48" s="13">
        <f>InputData[[#This Row],[BUYING PRIZE]]*InputData[[#This Row],[QUANTITY]]</f>
        <v>266</v>
      </c>
      <c r="M48" s="13">
        <f>InputData[[#This Row],[SELLING PRICE]]*InputData[[#This Row],[QUANTITY]]*(1-InputData[[#This Row],[DISCOUNT %]])</f>
        <v>311.22000000000003</v>
      </c>
      <c r="N48" s="11">
        <f>DAY(InputData[[#This Row],[DATE]])</f>
        <v>23</v>
      </c>
      <c r="O48" s="11" t="str">
        <f>TEXT(InputData[[#This Row],[DATE]],"mmm")</f>
        <v>Feb</v>
      </c>
      <c r="P48" s="11">
        <f>YEAR(InputData[[#This Row],[DATE]])</f>
        <v>2021</v>
      </c>
    </row>
    <row r="49" spans="1:16" x14ac:dyDescent="0.2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13">
        <f>VLOOKUP(InputData[[#This Row],[PRODUCT ID]],MasterData[],5,0)</f>
        <v>105</v>
      </c>
      <c r="K49" s="13">
        <f>VLOOKUP(InputData[[#This Row],[PRODUCT ID]],MasterData[],6,0)</f>
        <v>142.80000000000001</v>
      </c>
      <c r="L49" s="13">
        <f>InputData[[#This Row],[BUYING PRIZE]]*InputData[[#This Row],[QUANTITY]]</f>
        <v>420</v>
      </c>
      <c r="M49" s="13">
        <f>InputData[[#This Row],[SELLING PRICE]]*InputData[[#This Row],[QUANTITY]]*(1-InputData[[#This Row],[DISCOUNT %]])</f>
        <v>571.20000000000005</v>
      </c>
      <c r="N49" s="11">
        <f>DAY(InputData[[#This Row],[DATE]])</f>
        <v>25</v>
      </c>
      <c r="O49" s="11" t="str">
        <f>TEXT(InputData[[#This Row],[DATE]],"mmm")</f>
        <v>Feb</v>
      </c>
      <c r="P49" s="11">
        <f>YEAR(InputData[[#This Row],[DATE]])</f>
        <v>2021</v>
      </c>
    </row>
    <row r="50" spans="1:16" x14ac:dyDescent="0.2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13">
        <f>VLOOKUP(InputData[[#This Row],[PRODUCT ID]],MasterData[],5,0)</f>
        <v>89</v>
      </c>
      <c r="K50" s="13">
        <f>VLOOKUP(InputData[[#This Row],[PRODUCT ID]],MasterData[],6,0)</f>
        <v>117.48</v>
      </c>
      <c r="L50" s="13">
        <f>InputData[[#This Row],[BUYING PRIZE]]*InputData[[#This Row],[QUANTITY]]</f>
        <v>979</v>
      </c>
      <c r="M50" s="13">
        <f>InputData[[#This Row],[SELLING PRICE]]*InputData[[#This Row],[QUANTITY]]*(1-InputData[[#This Row],[DISCOUNT %]])</f>
        <v>1292.28</v>
      </c>
      <c r="N50" s="11">
        <f>DAY(InputData[[#This Row],[DATE]])</f>
        <v>25</v>
      </c>
      <c r="O50" s="11" t="str">
        <f>TEXT(InputData[[#This Row],[DATE]],"mmm")</f>
        <v>Feb</v>
      </c>
      <c r="P50" s="11">
        <f>YEAR(InputData[[#This Row],[DATE]])</f>
        <v>2021</v>
      </c>
    </row>
    <row r="51" spans="1:16" x14ac:dyDescent="0.2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13">
        <f>VLOOKUP(InputData[[#This Row],[PRODUCT ID]],MasterData[],5,0)</f>
        <v>148</v>
      </c>
      <c r="K51" s="13">
        <f>VLOOKUP(InputData[[#This Row],[PRODUCT ID]],MasterData[],6,0)</f>
        <v>201.28</v>
      </c>
      <c r="L51" s="13">
        <f>InputData[[#This Row],[BUYING PRIZE]]*InputData[[#This Row],[QUANTITY]]</f>
        <v>296</v>
      </c>
      <c r="M51" s="13">
        <f>InputData[[#This Row],[SELLING PRICE]]*InputData[[#This Row],[QUANTITY]]*(1-InputData[[#This Row],[DISCOUNT %]])</f>
        <v>402.56</v>
      </c>
      <c r="N51" s="11">
        <f>DAY(InputData[[#This Row],[DATE]])</f>
        <v>25</v>
      </c>
      <c r="O51" s="11" t="str">
        <f>TEXT(InputData[[#This Row],[DATE]],"mmm")</f>
        <v>Feb</v>
      </c>
      <c r="P51" s="11">
        <f>YEAR(InputData[[#This Row],[DATE]])</f>
        <v>2021</v>
      </c>
    </row>
    <row r="52" spans="1:16" x14ac:dyDescent="0.2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13">
        <f>VLOOKUP(InputData[[#This Row],[PRODUCT ID]],MasterData[],5,0)</f>
        <v>37</v>
      </c>
      <c r="K52" s="13">
        <f>VLOOKUP(InputData[[#This Row],[PRODUCT ID]],MasterData[],6,0)</f>
        <v>49.21</v>
      </c>
      <c r="L52" s="13">
        <f>InputData[[#This Row],[BUYING PRIZE]]*InputData[[#This Row],[QUANTITY]]</f>
        <v>407</v>
      </c>
      <c r="M52" s="13">
        <f>InputData[[#This Row],[SELLING PRICE]]*InputData[[#This Row],[QUANTITY]]*(1-InputData[[#This Row],[DISCOUNT %]])</f>
        <v>541.31000000000006</v>
      </c>
      <c r="N52" s="11">
        <f>DAY(InputData[[#This Row],[DATE]])</f>
        <v>27</v>
      </c>
      <c r="O52" s="11" t="str">
        <f>TEXT(InputData[[#This Row],[DATE]],"mmm")</f>
        <v>Feb</v>
      </c>
      <c r="P52" s="11">
        <f>YEAR(InputData[[#This Row],[DATE]])</f>
        <v>2021</v>
      </c>
    </row>
    <row r="53" spans="1:16" x14ac:dyDescent="0.2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13">
        <f>VLOOKUP(InputData[[#This Row],[PRODUCT ID]],MasterData[],5,0)</f>
        <v>44</v>
      </c>
      <c r="K53" s="13">
        <f>VLOOKUP(InputData[[#This Row],[PRODUCT ID]],MasterData[],6,0)</f>
        <v>48.4</v>
      </c>
      <c r="L53" s="13">
        <f>InputData[[#This Row],[BUYING PRIZE]]*InputData[[#This Row],[QUANTITY]]</f>
        <v>44</v>
      </c>
      <c r="M53" s="13">
        <f>InputData[[#This Row],[SELLING PRICE]]*InputData[[#This Row],[QUANTITY]]*(1-InputData[[#This Row],[DISCOUNT %]])</f>
        <v>48.4</v>
      </c>
      <c r="N53" s="11">
        <f>DAY(InputData[[#This Row],[DATE]])</f>
        <v>3</v>
      </c>
      <c r="O53" s="11" t="str">
        <f>TEXT(InputData[[#This Row],[DATE]],"mmm")</f>
        <v>Mar</v>
      </c>
      <c r="P53" s="11">
        <f>YEAR(InputData[[#This Row],[DATE]])</f>
        <v>2021</v>
      </c>
    </row>
    <row r="54" spans="1:16" x14ac:dyDescent="0.2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13">
        <f>VLOOKUP(InputData[[#This Row],[PRODUCT ID]],MasterData[],5,0)</f>
        <v>126</v>
      </c>
      <c r="K54" s="13">
        <f>VLOOKUP(InputData[[#This Row],[PRODUCT ID]],MasterData[],6,0)</f>
        <v>162.54</v>
      </c>
      <c r="L54" s="13">
        <f>InputData[[#This Row],[BUYING PRIZE]]*InputData[[#This Row],[QUANTITY]]</f>
        <v>1134</v>
      </c>
      <c r="M54" s="13">
        <f>InputData[[#This Row],[SELLING PRICE]]*InputData[[#This Row],[QUANTITY]]*(1-InputData[[#This Row],[DISCOUNT %]])</f>
        <v>1462.86</v>
      </c>
      <c r="N54" s="11">
        <f>DAY(InputData[[#This Row],[DATE]])</f>
        <v>7</v>
      </c>
      <c r="O54" s="11" t="str">
        <f>TEXT(InputData[[#This Row],[DATE]],"mmm")</f>
        <v>Mar</v>
      </c>
      <c r="P54" s="11">
        <f>YEAR(InputData[[#This Row],[DATE]])</f>
        <v>2021</v>
      </c>
    </row>
    <row r="55" spans="1:16" x14ac:dyDescent="0.2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13">
        <f>VLOOKUP(InputData[[#This Row],[PRODUCT ID]],MasterData[],5,0)</f>
        <v>48</v>
      </c>
      <c r="K55" s="13">
        <f>VLOOKUP(InputData[[#This Row],[PRODUCT ID]],MasterData[],6,0)</f>
        <v>57.120000000000005</v>
      </c>
      <c r="L55" s="13">
        <f>InputData[[#This Row],[BUYING PRIZE]]*InputData[[#This Row],[QUANTITY]]</f>
        <v>288</v>
      </c>
      <c r="M55" s="13">
        <f>InputData[[#This Row],[SELLING PRICE]]*InputData[[#This Row],[QUANTITY]]*(1-InputData[[#This Row],[DISCOUNT %]])</f>
        <v>342.72</v>
      </c>
      <c r="N55" s="11">
        <f>DAY(InputData[[#This Row],[DATE]])</f>
        <v>8</v>
      </c>
      <c r="O55" s="11" t="str">
        <f>TEXT(InputData[[#This Row],[DATE]],"mmm")</f>
        <v>Mar</v>
      </c>
      <c r="P55" s="11">
        <f>YEAR(InputData[[#This Row],[DATE]])</f>
        <v>2021</v>
      </c>
    </row>
    <row r="56" spans="1:16" x14ac:dyDescent="0.2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13">
        <f>VLOOKUP(InputData[[#This Row],[PRODUCT ID]],MasterData[],5,0)</f>
        <v>76</v>
      </c>
      <c r="K56" s="13">
        <f>VLOOKUP(InputData[[#This Row],[PRODUCT ID]],MasterData[],6,0)</f>
        <v>82.08</v>
      </c>
      <c r="L56" s="13">
        <f>InputData[[#This Row],[BUYING PRIZE]]*InputData[[#This Row],[QUANTITY]]</f>
        <v>684</v>
      </c>
      <c r="M56" s="13">
        <f>InputData[[#This Row],[SELLING PRICE]]*InputData[[#This Row],[QUANTITY]]*(1-InputData[[#This Row],[DISCOUNT %]])</f>
        <v>738.72</v>
      </c>
      <c r="N56" s="11">
        <f>DAY(InputData[[#This Row],[DATE]])</f>
        <v>8</v>
      </c>
      <c r="O56" s="11" t="str">
        <f>TEXT(InputData[[#This Row],[DATE]],"mmm")</f>
        <v>Mar</v>
      </c>
      <c r="P56" s="11">
        <f>YEAR(InputData[[#This Row],[DATE]])</f>
        <v>2021</v>
      </c>
    </row>
    <row r="57" spans="1:16" x14ac:dyDescent="0.2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13">
        <f>VLOOKUP(InputData[[#This Row],[PRODUCT ID]],MasterData[],5,0)</f>
        <v>47</v>
      </c>
      <c r="K57" s="13">
        <f>VLOOKUP(InputData[[#This Row],[PRODUCT ID]],MasterData[],6,0)</f>
        <v>53.11</v>
      </c>
      <c r="L57" s="13">
        <f>InputData[[#This Row],[BUYING PRIZE]]*InputData[[#This Row],[QUANTITY]]</f>
        <v>282</v>
      </c>
      <c r="M57" s="13">
        <f>InputData[[#This Row],[SELLING PRICE]]*InputData[[#This Row],[QUANTITY]]*(1-InputData[[#This Row],[DISCOUNT %]])</f>
        <v>318.65999999999997</v>
      </c>
      <c r="N57" s="11">
        <f>DAY(InputData[[#This Row],[DATE]])</f>
        <v>9</v>
      </c>
      <c r="O57" s="11" t="str">
        <f>TEXT(InputData[[#This Row],[DATE]],"mmm")</f>
        <v>Mar</v>
      </c>
      <c r="P57" s="11">
        <f>YEAR(InputData[[#This Row],[DATE]])</f>
        <v>2021</v>
      </c>
    </row>
    <row r="58" spans="1:16" x14ac:dyDescent="0.2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13">
        <f>VLOOKUP(InputData[[#This Row],[PRODUCT ID]],MasterData[],5,0)</f>
        <v>7</v>
      </c>
      <c r="K58" s="13">
        <f>VLOOKUP(InputData[[#This Row],[PRODUCT ID]],MasterData[],6,0)</f>
        <v>8.33</v>
      </c>
      <c r="L58" s="13">
        <f>InputData[[#This Row],[BUYING PRIZE]]*InputData[[#This Row],[QUANTITY]]</f>
        <v>77</v>
      </c>
      <c r="M58" s="13">
        <f>InputData[[#This Row],[SELLING PRICE]]*InputData[[#This Row],[QUANTITY]]*(1-InputData[[#This Row],[DISCOUNT %]])</f>
        <v>91.63</v>
      </c>
      <c r="N58" s="11">
        <f>DAY(InputData[[#This Row],[DATE]])</f>
        <v>11</v>
      </c>
      <c r="O58" s="11" t="str">
        <f>TEXT(InputData[[#This Row],[DATE]],"mmm")</f>
        <v>Mar</v>
      </c>
      <c r="P58" s="11">
        <f>YEAR(InputData[[#This Row],[DATE]])</f>
        <v>2021</v>
      </c>
    </row>
    <row r="59" spans="1:16" x14ac:dyDescent="0.2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13">
        <f>VLOOKUP(InputData[[#This Row],[PRODUCT ID]],MasterData[],5,0)</f>
        <v>37</v>
      </c>
      <c r="K59" s="13">
        <f>VLOOKUP(InputData[[#This Row],[PRODUCT ID]],MasterData[],6,0)</f>
        <v>41.81</v>
      </c>
      <c r="L59" s="13">
        <f>InputData[[#This Row],[BUYING PRIZE]]*InputData[[#This Row],[QUANTITY]]</f>
        <v>370</v>
      </c>
      <c r="M59" s="13">
        <f>InputData[[#This Row],[SELLING PRICE]]*InputData[[#This Row],[QUANTITY]]*(1-InputData[[#This Row],[DISCOUNT %]])</f>
        <v>418.1</v>
      </c>
      <c r="N59" s="11">
        <f>DAY(InputData[[#This Row],[DATE]])</f>
        <v>13</v>
      </c>
      <c r="O59" s="11" t="str">
        <f>TEXT(InputData[[#This Row],[DATE]],"mmm")</f>
        <v>Mar</v>
      </c>
      <c r="P59" s="11">
        <f>YEAR(InputData[[#This Row],[DATE]])</f>
        <v>2021</v>
      </c>
    </row>
    <row r="60" spans="1:16" x14ac:dyDescent="0.2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13">
        <f>VLOOKUP(InputData[[#This Row],[PRODUCT ID]],MasterData[],5,0)</f>
        <v>37</v>
      </c>
      <c r="K60" s="13">
        <f>VLOOKUP(InputData[[#This Row],[PRODUCT ID]],MasterData[],6,0)</f>
        <v>42.55</v>
      </c>
      <c r="L60" s="13">
        <f>InputData[[#This Row],[BUYING PRIZE]]*InputData[[#This Row],[QUANTITY]]</f>
        <v>407</v>
      </c>
      <c r="M60" s="13">
        <f>InputData[[#This Row],[SELLING PRICE]]*InputData[[#This Row],[QUANTITY]]*(1-InputData[[#This Row],[DISCOUNT %]])</f>
        <v>468.04999999999995</v>
      </c>
      <c r="N60" s="11">
        <f>DAY(InputData[[#This Row],[DATE]])</f>
        <v>15</v>
      </c>
      <c r="O60" s="11" t="str">
        <f>TEXT(InputData[[#This Row],[DATE]],"mmm")</f>
        <v>Mar</v>
      </c>
      <c r="P60" s="11">
        <f>YEAR(InputData[[#This Row],[DATE]])</f>
        <v>2021</v>
      </c>
    </row>
    <row r="61" spans="1:16" x14ac:dyDescent="0.2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13">
        <f>VLOOKUP(InputData[[#This Row],[PRODUCT ID]],MasterData[],5,0)</f>
        <v>73</v>
      </c>
      <c r="K61" s="13">
        <f>VLOOKUP(InputData[[#This Row],[PRODUCT ID]],MasterData[],6,0)</f>
        <v>94.17</v>
      </c>
      <c r="L61" s="13">
        <f>InputData[[#This Row],[BUYING PRIZE]]*InputData[[#This Row],[QUANTITY]]</f>
        <v>1022</v>
      </c>
      <c r="M61" s="13">
        <f>InputData[[#This Row],[SELLING PRICE]]*InputData[[#This Row],[QUANTITY]]*(1-InputData[[#This Row],[DISCOUNT %]])</f>
        <v>1318.38</v>
      </c>
      <c r="N61" s="11">
        <f>DAY(InputData[[#This Row],[DATE]])</f>
        <v>16</v>
      </c>
      <c r="O61" s="11" t="str">
        <f>TEXT(InputData[[#This Row],[DATE]],"mmm")</f>
        <v>Mar</v>
      </c>
      <c r="P61" s="11">
        <f>YEAR(InputData[[#This Row],[DATE]])</f>
        <v>2021</v>
      </c>
    </row>
    <row r="62" spans="1:16" x14ac:dyDescent="0.2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13">
        <f>VLOOKUP(InputData[[#This Row],[PRODUCT ID]],MasterData[],5,0)</f>
        <v>120</v>
      </c>
      <c r="K62" s="13">
        <f>VLOOKUP(InputData[[#This Row],[PRODUCT ID]],MasterData[],6,0)</f>
        <v>162</v>
      </c>
      <c r="L62" s="13">
        <f>InputData[[#This Row],[BUYING PRIZE]]*InputData[[#This Row],[QUANTITY]]</f>
        <v>960</v>
      </c>
      <c r="M62" s="13">
        <f>InputData[[#This Row],[SELLING PRICE]]*InputData[[#This Row],[QUANTITY]]*(1-InputData[[#This Row],[DISCOUNT %]])</f>
        <v>1296</v>
      </c>
      <c r="N62" s="11">
        <f>DAY(InputData[[#This Row],[DATE]])</f>
        <v>18</v>
      </c>
      <c r="O62" s="11" t="str">
        <f>TEXT(InputData[[#This Row],[DATE]],"mmm")</f>
        <v>Mar</v>
      </c>
      <c r="P62" s="11">
        <f>YEAR(InputData[[#This Row],[DATE]])</f>
        <v>2021</v>
      </c>
    </row>
    <row r="63" spans="1:16" x14ac:dyDescent="0.2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13">
        <f>VLOOKUP(InputData[[#This Row],[PRODUCT ID]],MasterData[],5,0)</f>
        <v>37</v>
      </c>
      <c r="K63" s="13">
        <f>VLOOKUP(InputData[[#This Row],[PRODUCT ID]],MasterData[],6,0)</f>
        <v>41.81</v>
      </c>
      <c r="L63" s="13">
        <f>InputData[[#This Row],[BUYING PRIZE]]*InputData[[#This Row],[QUANTITY]]</f>
        <v>333</v>
      </c>
      <c r="M63" s="13">
        <f>InputData[[#This Row],[SELLING PRICE]]*InputData[[#This Row],[QUANTITY]]*(1-InputData[[#This Row],[DISCOUNT %]])</f>
        <v>376.29</v>
      </c>
      <c r="N63" s="11">
        <f>DAY(InputData[[#This Row],[DATE]])</f>
        <v>19</v>
      </c>
      <c r="O63" s="11" t="str">
        <f>TEXT(InputData[[#This Row],[DATE]],"mmm")</f>
        <v>Mar</v>
      </c>
      <c r="P63" s="11">
        <f>YEAR(InputData[[#This Row],[DATE]])</f>
        <v>2021</v>
      </c>
    </row>
    <row r="64" spans="1:16" x14ac:dyDescent="0.2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13">
        <f>VLOOKUP(InputData[[#This Row],[PRODUCT ID]],MasterData[],5,0)</f>
        <v>61</v>
      </c>
      <c r="K64" s="13">
        <f>VLOOKUP(InputData[[#This Row],[PRODUCT ID]],MasterData[],6,0)</f>
        <v>76.25</v>
      </c>
      <c r="L64" s="13">
        <f>InputData[[#This Row],[BUYING PRIZE]]*InputData[[#This Row],[QUANTITY]]</f>
        <v>793</v>
      </c>
      <c r="M64" s="13">
        <f>InputData[[#This Row],[SELLING PRICE]]*InputData[[#This Row],[QUANTITY]]*(1-InputData[[#This Row],[DISCOUNT %]])</f>
        <v>991.25</v>
      </c>
      <c r="N64" s="11">
        <f>DAY(InputData[[#This Row],[DATE]])</f>
        <v>21</v>
      </c>
      <c r="O64" s="11" t="str">
        <f>TEXT(InputData[[#This Row],[DATE]],"mmm")</f>
        <v>Mar</v>
      </c>
      <c r="P64" s="11">
        <f>YEAR(InputData[[#This Row],[DATE]])</f>
        <v>2021</v>
      </c>
    </row>
    <row r="65" spans="1:16" x14ac:dyDescent="0.2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13">
        <f>VLOOKUP(InputData[[#This Row],[PRODUCT ID]],MasterData[],5,0)</f>
        <v>37</v>
      </c>
      <c r="K65" s="13">
        <f>VLOOKUP(InputData[[#This Row],[PRODUCT ID]],MasterData[],6,0)</f>
        <v>42.55</v>
      </c>
      <c r="L65" s="13">
        <f>InputData[[#This Row],[BUYING PRIZE]]*InputData[[#This Row],[QUANTITY]]</f>
        <v>259</v>
      </c>
      <c r="M65" s="13">
        <f>InputData[[#This Row],[SELLING PRICE]]*InputData[[#This Row],[QUANTITY]]*(1-InputData[[#This Row],[DISCOUNT %]])</f>
        <v>297.84999999999997</v>
      </c>
      <c r="N65" s="11">
        <f>DAY(InputData[[#This Row],[DATE]])</f>
        <v>21</v>
      </c>
      <c r="O65" s="11" t="str">
        <f>TEXT(InputData[[#This Row],[DATE]],"mmm")</f>
        <v>Mar</v>
      </c>
      <c r="P65" s="11">
        <f>YEAR(InputData[[#This Row],[DATE]])</f>
        <v>2021</v>
      </c>
    </row>
    <row r="66" spans="1:16" x14ac:dyDescent="0.2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13">
        <f>VLOOKUP(InputData[[#This Row],[PRODUCT ID]],MasterData[],5,0)</f>
        <v>105</v>
      </c>
      <c r="K66" s="13">
        <f>VLOOKUP(InputData[[#This Row],[PRODUCT ID]],MasterData[],6,0)</f>
        <v>142.80000000000001</v>
      </c>
      <c r="L66" s="13">
        <f>InputData[[#This Row],[BUYING PRIZE]]*InputData[[#This Row],[QUANTITY]]</f>
        <v>840</v>
      </c>
      <c r="M66" s="13">
        <f>InputData[[#This Row],[SELLING PRICE]]*InputData[[#This Row],[QUANTITY]]*(1-InputData[[#This Row],[DISCOUNT %]])</f>
        <v>1142.4000000000001</v>
      </c>
      <c r="N66" s="11">
        <f>DAY(InputData[[#This Row],[DATE]])</f>
        <v>22</v>
      </c>
      <c r="O66" s="11" t="str">
        <f>TEXT(InputData[[#This Row],[DATE]],"mmm")</f>
        <v>Mar</v>
      </c>
      <c r="P66" s="11">
        <f>YEAR(InputData[[#This Row],[DATE]])</f>
        <v>2021</v>
      </c>
    </row>
    <row r="67" spans="1:16" x14ac:dyDescent="0.2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13">
        <f>VLOOKUP(InputData[[#This Row],[PRODUCT ID]],MasterData[],5,0)</f>
        <v>73</v>
      </c>
      <c r="K67" s="13">
        <f>VLOOKUP(InputData[[#This Row],[PRODUCT ID]],MasterData[],6,0)</f>
        <v>94.17</v>
      </c>
      <c r="L67" s="13">
        <f>InputData[[#This Row],[BUYING PRIZE]]*InputData[[#This Row],[QUANTITY]]</f>
        <v>292</v>
      </c>
      <c r="M67" s="13">
        <f>InputData[[#This Row],[SELLING PRICE]]*InputData[[#This Row],[QUANTITY]]*(1-InputData[[#This Row],[DISCOUNT %]])</f>
        <v>376.68</v>
      </c>
      <c r="N67" s="11">
        <f>DAY(InputData[[#This Row],[DATE]])</f>
        <v>22</v>
      </c>
      <c r="O67" s="11" t="str">
        <f>TEXT(InputData[[#This Row],[DATE]],"mmm")</f>
        <v>Mar</v>
      </c>
      <c r="P67" s="11">
        <f>YEAR(InputData[[#This Row],[DATE]])</f>
        <v>2021</v>
      </c>
    </row>
    <row r="68" spans="1:16" x14ac:dyDescent="0.2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13">
        <f>VLOOKUP(InputData[[#This Row],[PRODUCT ID]],MasterData[],5,0)</f>
        <v>144</v>
      </c>
      <c r="K68" s="13">
        <f>VLOOKUP(InputData[[#This Row],[PRODUCT ID]],MasterData[],6,0)</f>
        <v>156.96</v>
      </c>
      <c r="L68" s="13">
        <f>InputData[[#This Row],[BUYING PRIZE]]*InputData[[#This Row],[QUANTITY]]</f>
        <v>2016</v>
      </c>
      <c r="M68" s="13">
        <f>InputData[[#This Row],[SELLING PRICE]]*InputData[[#This Row],[QUANTITY]]*(1-InputData[[#This Row],[DISCOUNT %]])</f>
        <v>2197.44</v>
      </c>
      <c r="N68" s="11">
        <f>DAY(InputData[[#This Row],[DATE]])</f>
        <v>25</v>
      </c>
      <c r="O68" s="11" t="str">
        <f>TEXT(InputData[[#This Row],[DATE]],"mmm")</f>
        <v>Mar</v>
      </c>
      <c r="P68" s="11">
        <f>YEAR(InputData[[#This Row],[DATE]])</f>
        <v>2021</v>
      </c>
    </row>
    <row r="69" spans="1:16" x14ac:dyDescent="0.2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13">
        <f>VLOOKUP(InputData[[#This Row],[PRODUCT ID]],MasterData[],5,0)</f>
        <v>75</v>
      </c>
      <c r="K69" s="13">
        <f>VLOOKUP(InputData[[#This Row],[PRODUCT ID]],MasterData[],6,0)</f>
        <v>85.5</v>
      </c>
      <c r="L69" s="13">
        <f>InputData[[#This Row],[BUYING PRIZE]]*InputData[[#This Row],[QUANTITY]]</f>
        <v>300</v>
      </c>
      <c r="M69" s="13">
        <f>InputData[[#This Row],[SELLING PRICE]]*InputData[[#This Row],[QUANTITY]]*(1-InputData[[#This Row],[DISCOUNT %]])</f>
        <v>342</v>
      </c>
      <c r="N69" s="11">
        <f>DAY(InputData[[#This Row],[DATE]])</f>
        <v>25</v>
      </c>
      <c r="O69" s="11" t="str">
        <f>TEXT(InputData[[#This Row],[DATE]],"mmm")</f>
        <v>Mar</v>
      </c>
      <c r="P69" s="11">
        <f>YEAR(InputData[[#This Row],[DATE]])</f>
        <v>2021</v>
      </c>
    </row>
    <row r="70" spans="1:16" x14ac:dyDescent="0.2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13">
        <f>VLOOKUP(InputData[[#This Row],[PRODUCT ID]],MasterData[],5,0)</f>
        <v>47</v>
      </c>
      <c r="K70" s="13">
        <f>VLOOKUP(InputData[[#This Row],[PRODUCT ID]],MasterData[],6,0)</f>
        <v>53.11</v>
      </c>
      <c r="L70" s="13">
        <f>InputData[[#This Row],[BUYING PRIZE]]*InputData[[#This Row],[QUANTITY]]</f>
        <v>376</v>
      </c>
      <c r="M70" s="13">
        <f>InputData[[#This Row],[SELLING PRICE]]*InputData[[#This Row],[QUANTITY]]*(1-InputData[[#This Row],[DISCOUNT %]])</f>
        <v>424.88</v>
      </c>
      <c r="N70" s="11">
        <f>DAY(InputData[[#This Row],[DATE]])</f>
        <v>25</v>
      </c>
      <c r="O70" s="11" t="str">
        <f>TEXT(InputData[[#This Row],[DATE]],"mmm")</f>
        <v>Mar</v>
      </c>
      <c r="P70" s="11">
        <f>YEAR(InputData[[#This Row],[DATE]])</f>
        <v>2021</v>
      </c>
    </row>
    <row r="71" spans="1:16" x14ac:dyDescent="0.2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13">
        <f>VLOOKUP(InputData[[#This Row],[PRODUCT ID]],MasterData[],5,0)</f>
        <v>72</v>
      </c>
      <c r="K71" s="13">
        <f>VLOOKUP(InputData[[#This Row],[PRODUCT ID]],MasterData[],6,0)</f>
        <v>79.92</v>
      </c>
      <c r="L71" s="13">
        <f>InputData[[#This Row],[BUYING PRIZE]]*InputData[[#This Row],[QUANTITY]]</f>
        <v>144</v>
      </c>
      <c r="M71" s="13">
        <f>InputData[[#This Row],[SELLING PRICE]]*InputData[[#This Row],[QUANTITY]]*(1-InputData[[#This Row],[DISCOUNT %]])</f>
        <v>159.84</v>
      </c>
      <c r="N71" s="11">
        <f>DAY(InputData[[#This Row],[DATE]])</f>
        <v>25</v>
      </c>
      <c r="O71" s="11" t="str">
        <f>TEXT(InputData[[#This Row],[DATE]],"mmm")</f>
        <v>Mar</v>
      </c>
      <c r="P71" s="11">
        <f>YEAR(InputData[[#This Row],[DATE]])</f>
        <v>2021</v>
      </c>
    </row>
    <row r="72" spans="1:16" x14ac:dyDescent="0.2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13">
        <f>VLOOKUP(InputData[[#This Row],[PRODUCT ID]],MasterData[],5,0)</f>
        <v>98</v>
      </c>
      <c r="K72" s="13">
        <f>VLOOKUP(InputData[[#This Row],[PRODUCT ID]],MasterData[],6,0)</f>
        <v>103.88</v>
      </c>
      <c r="L72" s="13">
        <f>InputData[[#This Row],[BUYING PRIZE]]*InputData[[#This Row],[QUANTITY]]</f>
        <v>392</v>
      </c>
      <c r="M72" s="13">
        <f>InputData[[#This Row],[SELLING PRICE]]*InputData[[#This Row],[QUANTITY]]*(1-InputData[[#This Row],[DISCOUNT %]])</f>
        <v>415.52</v>
      </c>
      <c r="N72" s="11">
        <f>DAY(InputData[[#This Row],[DATE]])</f>
        <v>26</v>
      </c>
      <c r="O72" s="11" t="str">
        <f>TEXT(InputData[[#This Row],[DATE]],"mmm")</f>
        <v>Mar</v>
      </c>
      <c r="P72" s="11">
        <f>YEAR(InputData[[#This Row],[DATE]])</f>
        <v>2021</v>
      </c>
    </row>
    <row r="73" spans="1:16" x14ac:dyDescent="0.2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13">
        <f>VLOOKUP(InputData[[#This Row],[PRODUCT ID]],MasterData[],5,0)</f>
        <v>120</v>
      </c>
      <c r="K73" s="13">
        <f>VLOOKUP(InputData[[#This Row],[PRODUCT ID]],MasterData[],6,0)</f>
        <v>162</v>
      </c>
      <c r="L73" s="13">
        <f>InputData[[#This Row],[BUYING PRIZE]]*InputData[[#This Row],[QUANTITY]]</f>
        <v>120</v>
      </c>
      <c r="M73" s="13">
        <f>InputData[[#This Row],[SELLING PRICE]]*InputData[[#This Row],[QUANTITY]]*(1-InputData[[#This Row],[DISCOUNT %]])</f>
        <v>162</v>
      </c>
      <c r="N73" s="11">
        <f>DAY(InputData[[#This Row],[DATE]])</f>
        <v>26</v>
      </c>
      <c r="O73" s="11" t="str">
        <f>TEXT(InputData[[#This Row],[DATE]],"mmm")</f>
        <v>Mar</v>
      </c>
      <c r="P73" s="11">
        <f>YEAR(InputData[[#This Row],[DATE]])</f>
        <v>2021</v>
      </c>
    </row>
    <row r="74" spans="1:16" x14ac:dyDescent="0.2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13">
        <f>VLOOKUP(InputData[[#This Row],[PRODUCT ID]],MasterData[],5,0)</f>
        <v>148</v>
      </c>
      <c r="K74" s="13">
        <f>VLOOKUP(InputData[[#This Row],[PRODUCT ID]],MasterData[],6,0)</f>
        <v>164.28</v>
      </c>
      <c r="L74" s="13">
        <f>InputData[[#This Row],[BUYING PRIZE]]*InputData[[#This Row],[QUANTITY]]</f>
        <v>1332</v>
      </c>
      <c r="M74" s="13">
        <f>InputData[[#This Row],[SELLING PRICE]]*InputData[[#This Row],[QUANTITY]]*(1-InputData[[#This Row],[DISCOUNT %]])</f>
        <v>1478.52</v>
      </c>
      <c r="N74" s="11">
        <f>DAY(InputData[[#This Row],[DATE]])</f>
        <v>26</v>
      </c>
      <c r="O74" s="11" t="str">
        <f>TEXT(InputData[[#This Row],[DATE]],"mmm")</f>
        <v>Mar</v>
      </c>
      <c r="P74" s="11">
        <f>YEAR(InputData[[#This Row],[DATE]])</f>
        <v>2021</v>
      </c>
    </row>
    <row r="75" spans="1:16" x14ac:dyDescent="0.2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13">
        <f>VLOOKUP(InputData[[#This Row],[PRODUCT ID]],MasterData[],5,0)</f>
        <v>148</v>
      </c>
      <c r="K75" s="13">
        <f>VLOOKUP(InputData[[#This Row],[PRODUCT ID]],MasterData[],6,0)</f>
        <v>201.28</v>
      </c>
      <c r="L75" s="13">
        <f>InputData[[#This Row],[BUYING PRIZE]]*InputData[[#This Row],[QUANTITY]]</f>
        <v>444</v>
      </c>
      <c r="M75" s="13">
        <f>InputData[[#This Row],[SELLING PRICE]]*InputData[[#This Row],[QUANTITY]]*(1-InputData[[#This Row],[DISCOUNT %]])</f>
        <v>603.84</v>
      </c>
      <c r="N75" s="11">
        <f>DAY(InputData[[#This Row],[DATE]])</f>
        <v>27</v>
      </c>
      <c r="O75" s="11" t="str">
        <f>TEXT(InputData[[#This Row],[DATE]],"mmm")</f>
        <v>Mar</v>
      </c>
      <c r="P75" s="11">
        <f>YEAR(InputData[[#This Row],[DATE]])</f>
        <v>2021</v>
      </c>
    </row>
    <row r="76" spans="1:16" x14ac:dyDescent="0.2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13">
        <f>VLOOKUP(InputData[[#This Row],[PRODUCT ID]],MasterData[],5,0)</f>
        <v>43</v>
      </c>
      <c r="K76" s="13">
        <f>VLOOKUP(InputData[[#This Row],[PRODUCT ID]],MasterData[],6,0)</f>
        <v>47.730000000000004</v>
      </c>
      <c r="L76" s="13">
        <f>InputData[[#This Row],[BUYING PRIZE]]*InputData[[#This Row],[QUANTITY]]</f>
        <v>344</v>
      </c>
      <c r="M76" s="13">
        <f>InputData[[#This Row],[SELLING PRICE]]*InputData[[#This Row],[QUANTITY]]*(1-InputData[[#This Row],[DISCOUNT %]])</f>
        <v>381.84000000000003</v>
      </c>
      <c r="N76" s="11">
        <f>DAY(InputData[[#This Row],[DATE]])</f>
        <v>28</v>
      </c>
      <c r="O76" s="11" t="str">
        <f>TEXT(InputData[[#This Row],[DATE]],"mmm")</f>
        <v>Mar</v>
      </c>
      <c r="P76" s="11">
        <f>YEAR(InputData[[#This Row],[DATE]])</f>
        <v>2021</v>
      </c>
    </row>
    <row r="77" spans="1:16" x14ac:dyDescent="0.2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13">
        <f>VLOOKUP(InputData[[#This Row],[PRODUCT ID]],MasterData[],5,0)</f>
        <v>72</v>
      </c>
      <c r="K77" s="13">
        <f>VLOOKUP(InputData[[#This Row],[PRODUCT ID]],MasterData[],6,0)</f>
        <v>79.92</v>
      </c>
      <c r="L77" s="13">
        <f>InputData[[#This Row],[BUYING PRIZE]]*InputData[[#This Row],[QUANTITY]]</f>
        <v>72</v>
      </c>
      <c r="M77" s="13">
        <f>InputData[[#This Row],[SELLING PRICE]]*InputData[[#This Row],[QUANTITY]]*(1-InputData[[#This Row],[DISCOUNT %]])</f>
        <v>79.92</v>
      </c>
      <c r="N77" s="11">
        <f>DAY(InputData[[#This Row],[DATE]])</f>
        <v>30</v>
      </c>
      <c r="O77" s="11" t="str">
        <f>TEXT(InputData[[#This Row],[DATE]],"mmm")</f>
        <v>Mar</v>
      </c>
      <c r="P77" s="11">
        <f>YEAR(InputData[[#This Row],[DATE]])</f>
        <v>2021</v>
      </c>
    </row>
    <row r="78" spans="1:16" x14ac:dyDescent="0.2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13">
        <f>VLOOKUP(InputData[[#This Row],[PRODUCT ID]],MasterData[],5,0)</f>
        <v>120</v>
      </c>
      <c r="K78" s="13">
        <f>VLOOKUP(InputData[[#This Row],[PRODUCT ID]],MasterData[],6,0)</f>
        <v>162</v>
      </c>
      <c r="L78" s="13">
        <f>InputData[[#This Row],[BUYING PRIZE]]*InputData[[#This Row],[QUANTITY]]</f>
        <v>360</v>
      </c>
      <c r="M78" s="13">
        <f>InputData[[#This Row],[SELLING PRICE]]*InputData[[#This Row],[QUANTITY]]*(1-InputData[[#This Row],[DISCOUNT %]])</f>
        <v>486</v>
      </c>
      <c r="N78" s="11">
        <f>DAY(InputData[[#This Row],[DATE]])</f>
        <v>31</v>
      </c>
      <c r="O78" s="11" t="str">
        <f>TEXT(InputData[[#This Row],[DATE]],"mmm")</f>
        <v>Mar</v>
      </c>
      <c r="P78" s="11">
        <f>YEAR(InputData[[#This Row],[DATE]])</f>
        <v>2021</v>
      </c>
    </row>
    <row r="79" spans="1:16" x14ac:dyDescent="0.2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13">
        <f>VLOOKUP(InputData[[#This Row],[PRODUCT ID]],MasterData[],5,0)</f>
        <v>90</v>
      </c>
      <c r="K79" s="13">
        <f>VLOOKUP(InputData[[#This Row],[PRODUCT ID]],MasterData[],6,0)</f>
        <v>115.2</v>
      </c>
      <c r="L79" s="13">
        <f>InputData[[#This Row],[BUYING PRIZE]]*InputData[[#This Row],[QUANTITY]]</f>
        <v>360</v>
      </c>
      <c r="M79" s="13">
        <f>InputData[[#This Row],[SELLING PRICE]]*InputData[[#This Row],[QUANTITY]]*(1-InputData[[#This Row],[DISCOUNT %]])</f>
        <v>460.8</v>
      </c>
      <c r="N79" s="11">
        <f>DAY(InputData[[#This Row],[DATE]])</f>
        <v>4</v>
      </c>
      <c r="O79" s="11" t="str">
        <f>TEXT(InputData[[#This Row],[DATE]],"mmm")</f>
        <v>Apr</v>
      </c>
      <c r="P79" s="11">
        <f>YEAR(InputData[[#This Row],[DATE]])</f>
        <v>2021</v>
      </c>
    </row>
    <row r="80" spans="1:16" x14ac:dyDescent="0.2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13">
        <f>VLOOKUP(InputData[[#This Row],[PRODUCT ID]],MasterData[],5,0)</f>
        <v>6</v>
      </c>
      <c r="K80" s="13">
        <f>VLOOKUP(InputData[[#This Row],[PRODUCT ID]],MasterData[],6,0)</f>
        <v>7.8599999999999994</v>
      </c>
      <c r="L80" s="13">
        <f>InputData[[#This Row],[BUYING PRIZE]]*InputData[[#This Row],[QUANTITY]]</f>
        <v>54</v>
      </c>
      <c r="M80" s="13">
        <f>InputData[[#This Row],[SELLING PRICE]]*InputData[[#This Row],[QUANTITY]]*(1-InputData[[#This Row],[DISCOUNT %]])</f>
        <v>70.739999999999995</v>
      </c>
      <c r="N80" s="11">
        <f>DAY(InputData[[#This Row],[DATE]])</f>
        <v>4</v>
      </c>
      <c r="O80" s="11" t="str">
        <f>TEXT(InputData[[#This Row],[DATE]],"mmm")</f>
        <v>Apr</v>
      </c>
      <c r="P80" s="11">
        <f>YEAR(InputData[[#This Row],[DATE]])</f>
        <v>2021</v>
      </c>
    </row>
    <row r="81" spans="1:16" x14ac:dyDescent="0.2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13">
        <f>VLOOKUP(InputData[[#This Row],[PRODUCT ID]],MasterData[],5,0)</f>
        <v>93</v>
      </c>
      <c r="K81" s="13">
        <f>VLOOKUP(InputData[[#This Row],[PRODUCT ID]],MasterData[],6,0)</f>
        <v>104.16</v>
      </c>
      <c r="L81" s="13">
        <f>InputData[[#This Row],[BUYING PRIZE]]*InputData[[#This Row],[QUANTITY]]</f>
        <v>1395</v>
      </c>
      <c r="M81" s="13">
        <f>InputData[[#This Row],[SELLING PRICE]]*InputData[[#This Row],[QUANTITY]]*(1-InputData[[#This Row],[DISCOUNT %]])</f>
        <v>1562.3999999999999</v>
      </c>
      <c r="N81" s="11">
        <f>DAY(InputData[[#This Row],[DATE]])</f>
        <v>5</v>
      </c>
      <c r="O81" s="11" t="str">
        <f>TEXT(InputData[[#This Row],[DATE]],"mmm")</f>
        <v>Apr</v>
      </c>
      <c r="P81" s="11">
        <f>YEAR(InputData[[#This Row],[DATE]])</f>
        <v>2021</v>
      </c>
    </row>
    <row r="82" spans="1:16" x14ac:dyDescent="0.2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13">
        <f>VLOOKUP(InputData[[#This Row],[PRODUCT ID]],MasterData[],5,0)</f>
        <v>133</v>
      </c>
      <c r="K82" s="13">
        <f>VLOOKUP(InputData[[#This Row],[PRODUCT ID]],MasterData[],6,0)</f>
        <v>155.61000000000001</v>
      </c>
      <c r="L82" s="13">
        <f>InputData[[#This Row],[BUYING PRIZE]]*InputData[[#This Row],[QUANTITY]]</f>
        <v>399</v>
      </c>
      <c r="M82" s="13">
        <f>InputData[[#This Row],[SELLING PRICE]]*InputData[[#This Row],[QUANTITY]]*(1-InputData[[#This Row],[DISCOUNT %]])</f>
        <v>466.83000000000004</v>
      </c>
      <c r="N82" s="11">
        <f>DAY(InputData[[#This Row],[DATE]])</f>
        <v>9</v>
      </c>
      <c r="O82" s="11" t="str">
        <f>TEXT(InputData[[#This Row],[DATE]],"mmm")</f>
        <v>Apr</v>
      </c>
      <c r="P82" s="11">
        <f>YEAR(InputData[[#This Row],[DATE]])</f>
        <v>2021</v>
      </c>
    </row>
    <row r="83" spans="1:16" x14ac:dyDescent="0.2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13">
        <f>VLOOKUP(InputData[[#This Row],[PRODUCT ID]],MasterData[],5,0)</f>
        <v>121</v>
      </c>
      <c r="K83" s="13">
        <f>VLOOKUP(InputData[[#This Row],[PRODUCT ID]],MasterData[],6,0)</f>
        <v>141.57</v>
      </c>
      <c r="L83" s="13">
        <f>InputData[[#This Row],[BUYING PRIZE]]*InputData[[#This Row],[QUANTITY]]</f>
        <v>1694</v>
      </c>
      <c r="M83" s="13">
        <f>InputData[[#This Row],[SELLING PRICE]]*InputData[[#This Row],[QUANTITY]]*(1-InputData[[#This Row],[DISCOUNT %]])</f>
        <v>1981.98</v>
      </c>
      <c r="N83" s="11">
        <f>DAY(InputData[[#This Row],[DATE]])</f>
        <v>10</v>
      </c>
      <c r="O83" s="11" t="str">
        <f>TEXT(InputData[[#This Row],[DATE]],"mmm")</f>
        <v>Apr</v>
      </c>
      <c r="P83" s="11">
        <f>YEAR(InputData[[#This Row],[DATE]])</f>
        <v>2021</v>
      </c>
    </row>
    <row r="84" spans="1:16" x14ac:dyDescent="0.2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13">
        <f>VLOOKUP(InputData[[#This Row],[PRODUCT ID]],MasterData[],5,0)</f>
        <v>67</v>
      </c>
      <c r="K84" s="13">
        <f>VLOOKUP(InputData[[#This Row],[PRODUCT ID]],MasterData[],6,0)</f>
        <v>85.76</v>
      </c>
      <c r="L84" s="13">
        <f>InputData[[#This Row],[BUYING PRIZE]]*InputData[[#This Row],[QUANTITY]]</f>
        <v>201</v>
      </c>
      <c r="M84" s="13">
        <f>InputData[[#This Row],[SELLING PRICE]]*InputData[[#This Row],[QUANTITY]]*(1-InputData[[#This Row],[DISCOUNT %]])</f>
        <v>257.28000000000003</v>
      </c>
      <c r="N84" s="11">
        <f>DAY(InputData[[#This Row],[DATE]])</f>
        <v>12</v>
      </c>
      <c r="O84" s="11" t="str">
        <f>TEXT(InputData[[#This Row],[DATE]],"mmm")</f>
        <v>Apr</v>
      </c>
      <c r="P84" s="11">
        <f>YEAR(InputData[[#This Row],[DATE]])</f>
        <v>2021</v>
      </c>
    </row>
    <row r="85" spans="1:16" x14ac:dyDescent="0.2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13">
        <f>VLOOKUP(InputData[[#This Row],[PRODUCT ID]],MasterData[],5,0)</f>
        <v>47</v>
      </c>
      <c r="K85" s="13">
        <f>VLOOKUP(InputData[[#This Row],[PRODUCT ID]],MasterData[],6,0)</f>
        <v>53.11</v>
      </c>
      <c r="L85" s="13">
        <f>InputData[[#This Row],[BUYING PRIZE]]*InputData[[#This Row],[QUANTITY]]</f>
        <v>188</v>
      </c>
      <c r="M85" s="13">
        <f>InputData[[#This Row],[SELLING PRICE]]*InputData[[#This Row],[QUANTITY]]*(1-InputData[[#This Row],[DISCOUNT %]])</f>
        <v>212.44</v>
      </c>
      <c r="N85" s="11">
        <f>DAY(InputData[[#This Row],[DATE]])</f>
        <v>12</v>
      </c>
      <c r="O85" s="11" t="str">
        <f>TEXT(InputData[[#This Row],[DATE]],"mmm")</f>
        <v>Apr</v>
      </c>
      <c r="P85" s="11">
        <f>YEAR(InputData[[#This Row],[DATE]])</f>
        <v>2021</v>
      </c>
    </row>
    <row r="86" spans="1:16" x14ac:dyDescent="0.2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13">
        <f>VLOOKUP(InputData[[#This Row],[PRODUCT ID]],MasterData[],5,0)</f>
        <v>48</v>
      </c>
      <c r="K86" s="13">
        <f>VLOOKUP(InputData[[#This Row],[PRODUCT ID]],MasterData[],6,0)</f>
        <v>57.120000000000005</v>
      </c>
      <c r="L86" s="13">
        <f>InputData[[#This Row],[BUYING PRIZE]]*InputData[[#This Row],[QUANTITY]]</f>
        <v>432</v>
      </c>
      <c r="M86" s="13">
        <f>InputData[[#This Row],[SELLING PRICE]]*InputData[[#This Row],[QUANTITY]]*(1-InputData[[#This Row],[DISCOUNT %]])</f>
        <v>514.08000000000004</v>
      </c>
      <c r="N86" s="11">
        <f>DAY(InputData[[#This Row],[DATE]])</f>
        <v>12</v>
      </c>
      <c r="O86" s="11" t="str">
        <f>TEXT(InputData[[#This Row],[DATE]],"mmm")</f>
        <v>Apr</v>
      </c>
      <c r="P86" s="11">
        <f>YEAR(InputData[[#This Row],[DATE]])</f>
        <v>2021</v>
      </c>
    </row>
    <row r="87" spans="1:16" x14ac:dyDescent="0.2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13">
        <f>VLOOKUP(InputData[[#This Row],[PRODUCT ID]],MasterData[],5,0)</f>
        <v>95</v>
      </c>
      <c r="K87" s="13">
        <f>VLOOKUP(InputData[[#This Row],[PRODUCT ID]],MasterData[],6,0)</f>
        <v>119.7</v>
      </c>
      <c r="L87" s="13">
        <f>InputData[[#This Row],[BUYING PRIZE]]*InputData[[#This Row],[QUANTITY]]</f>
        <v>1235</v>
      </c>
      <c r="M87" s="13">
        <f>InputData[[#This Row],[SELLING PRICE]]*InputData[[#This Row],[QUANTITY]]*(1-InputData[[#This Row],[DISCOUNT %]])</f>
        <v>1556.1000000000001</v>
      </c>
      <c r="N87" s="11">
        <f>DAY(InputData[[#This Row],[DATE]])</f>
        <v>12</v>
      </c>
      <c r="O87" s="11" t="str">
        <f>TEXT(InputData[[#This Row],[DATE]],"mmm")</f>
        <v>Apr</v>
      </c>
      <c r="P87" s="11">
        <f>YEAR(InputData[[#This Row],[DATE]])</f>
        <v>2021</v>
      </c>
    </row>
    <row r="88" spans="1:16" x14ac:dyDescent="0.2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13">
        <f>VLOOKUP(InputData[[#This Row],[PRODUCT ID]],MasterData[],5,0)</f>
        <v>134</v>
      </c>
      <c r="K88" s="13">
        <f>VLOOKUP(InputData[[#This Row],[PRODUCT ID]],MasterData[],6,0)</f>
        <v>156.78</v>
      </c>
      <c r="L88" s="13">
        <f>InputData[[#This Row],[BUYING PRIZE]]*InputData[[#This Row],[QUANTITY]]</f>
        <v>402</v>
      </c>
      <c r="M88" s="13">
        <f>InputData[[#This Row],[SELLING PRICE]]*InputData[[#This Row],[QUANTITY]]*(1-InputData[[#This Row],[DISCOUNT %]])</f>
        <v>470.34000000000003</v>
      </c>
      <c r="N88" s="11">
        <f>DAY(InputData[[#This Row],[DATE]])</f>
        <v>15</v>
      </c>
      <c r="O88" s="11" t="str">
        <f>TEXT(InputData[[#This Row],[DATE]],"mmm")</f>
        <v>Apr</v>
      </c>
      <c r="P88" s="11">
        <f>YEAR(InputData[[#This Row],[DATE]])</f>
        <v>2021</v>
      </c>
    </row>
    <row r="89" spans="1:16" x14ac:dyDescent="0.2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13">
        <f>VLOOKUP(InputData[[#This Row],[PRODUCT ID]],MasterData[],5,0)</f>
        <v>37</v>
      </c>
      <c r="K89" s="13">
        <f>VLOOKUP(InputData[[#This Row],[PRODUCT ID]],MasterData[],6,0)</f>
        <v>49.21</v>
      </c>
      <c r="L89" s="13">
        <f>InputData[[#This Row],[BUYING PRIZE]]*InputData[[#This Row],[QUANTITY]]</f>
        <v>555</v>
      </c>
      <c r="M89" s="13">
        <f>InputData[[#This Row],[SELLING PRICE]]*InputData[[#This Row],[QUANTITY]]*(1-InputData[[#This Row],[DISCOUNT %]])</f>
        <v>738.15</v>
      </c>
      <c r="N89" s="11">
        <f>DAY(InputData[[#This Row],[DATE]])</f>
        <v>16</v>
      </c>
      <c r="O89" s="11" t="str">
        <f>TEXT(InputData[[#This Row],[DATE]],"mmm")</f>
        <v>Apr</v>
      </c>
      <c r="P89" s="11">
        <f>YEAR(InputData[[#This Row],[DATE]])</f>
        <v>2021</v>
      </c>
    </row>
    <row r="90" spans="1:16" x14ac:dyDescent="0.2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13">
        <f>VLOOKUP(InputData[[#This Row],[PRODUCT ID]],MasterData[],5,0)</f>
        <v>72</v>
      </c>
      <c r="K90" s="13">
        <f>VLOOKUP(InputData[[#This Row],[PRODUCT ID]],MasterData[],6,0)</f>
        <v>79.92</v>
      </c>
      <c r="L90" s="13">
        <f>InputData[[#This Row],[BUYING PRIZE]]*InputData[[#This Row],[QUANTITY]]</f>
        <v>648</v>
      </c>
      <c r="M90" s="13">
        <f>InputData[[#This Row],[SELLING PRICE]]*InputData[[#This Row],[QUANTITY]]*(1-InputData[[#This Row],[DISCOUNT %]])</f>
        <v>719.28</v>
      </c>
      <c r="N90" s="11">
        <f>DAY(InputData[[#This Row],[DATE]])</f>
        <v>18</v>
      </c>
      <c r="O90" s="11" t="str">
        <f>TEXT(InputData[[#This Row],[DATE]],"mmm")</f>
        <v>Apr</v>
      </c>
      <c r="P90" s="11">
        <f>YEAR(InputData[[#This Row],[DATE]])</f>
        <v>2021</v>
      </c>
    </row>
    <row r="91" spans="1:16" x14ac:dyDescent="0.2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13">
        <f>VLOOKUP(InputData[[#This Row],[PRODUCT ID]],MasterData[],5,0)</f>
        <v>150</v>
      </c>
      <c r="K91" s="13">
        <f>VLOOKUP(InputData[[#This Row],[PRODUCT ID]],MasterData[],6,0)</f>
        <v>210</v>
      </c>
      <c r="L91" s="13">
        <f>InputData[[#This Row],[BUYING PRIZE]]*InputData[[#This Row],[QUANTITY]]</f>
        <v>1950</v>
      </c>
      <c r="M91" s="13">
        <f>InputData[[#This Row],[SELLING PRICE]]*InputData[[#This Row],[QUANTITY]]*(1-InputData[[#This Row],[DISCOUNT %]])</f>
        <v>2730</v>
      </c>
      <c r="N91" s="11">
        <f>DAY(InputData[[#This Row],[DATE]])</f>
        <v>18</v>
      </c>
      <c r="O91" s="11" t="str">
        <f>TEXT(InputData[[#This Row],[DATE]],"mmm")</f>
        <v>Apr</v>
      </c>
      <c r="P91" s="11">
        <f>YEAR(InputData[[#This Row],[DATE]])</f>
        <v>2021</v>
      </c>
    </row>
    <row r="92" spans="1:16" x14ac:dyDescent="0.2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13">
        <f>VLOOKUP(InputData[[#This Row],[PRODUCT ID]],MasterData[],5,0)</f>
        <v>120</v>
      </c>
      <c r="K92" s="13">
        <f>VLOOKUP(InputData[[#This Row],[PRODUCT ID]],MasterData[],6,0)</f>
        <v>162</v>
      </c>
      <c r="L92" s="13">
        <f>InputData[[#This Row],[BUYING PRIZE]]*InputData[[#This Row],[QUANTITY]]</f>
        <v>720</v>
      </c>
      <c r="M92" s="13">
        <f>InputData[[#This Row],[SELLING PRICE]]*InputData[[#This Row],[QUANTITY]]*(1-InputData[[#This Row],[DISCOUNT %]])</f>
        <v>972</v>
      </c>
      <c r="N92" s="11">
        <f>DAY(InputData[[#This Row],[DATE]])</f>
        <v>23</v>
      </c>
      <c r="O92" s="11" t="str">
        <f>TEXT(InputData[[#This Row],[DATE]],"mmm")</f>
        <v>Apr</v>
      </c>
      <c r="P92" s="11">
        <f>YEAR(InputData[[#This Row],[DATE]])</f>
        <v>2021</v>
      </c>
    </row>
    <row r="93" spans="1:16" x14ac:dyDescent="0.2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13">
        <f>VLOOKUP(InputData[[#This Row],[PRODUCT ID]],MasterData[],5,0)</f>
        <v>37</v>
      </c>
      <c r="K93" s="13">
        <f>VLOOKUP(InputData[[#This Row],[PRODUCT ID]],MasterData[],6,0)</f>
        <v>41.81</v>
      </c>
      <c r="L93" s="13">
        <f>InputData[[#This Row],[BUYING PRIZE]]*InputData[[#This Row],[QUANTITY]]</f>
        <v>370</v>
      </c>
      <c r="M93" s="13">
        <f>InputData[[#This Row],[SELLING PRICE]]*InputData[[#This Row],[QUANTITY]]*(1-InputData[[#This Row],[DISCOUNT %]])</f>
        <v>418.1</v>
      </c>
      <c r="N93" s="11">
        <f>DAY(InputData[[#This Row],[DATE]])</f>
        <v>23</v>
      </c>
      <c r="O93" s="11" t="str">
        <f>TEXT(InputData[[#This Row],[DATE]],"mmm")</f>
        <v>Apr</v>
      </c>
      <c r="P93" s="11">
        <f>YEAR(InputData[[#This Row],[DATE]])</f>
        <v>2021</v>
      </c>
    </row>
    <row r="94" spans="1:16" x14ac:dyDescent="0.2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13">
        <f>VLOOKUP(InputData[[#This Row],[PRODUCT ID]],MasterData[],5,0)</f>
        <v>148</v>
      </c>
      <c r="K94" s="13">
        <f>VLOOKUP(InputData[[#This Row],[PRODUCT ID]],MasterData[],6,0)</f>
        <v>201.28</v>
      </c>
      <c r="L94" s="13">
        <f>InputData[[#This Row],[BUYING PRIZE]]*InputData[[#This Row],[QUANTITY]]</f>
        <v>296</v>
      </c>
      <c r="M94" s="13">
        <f>InputData[[#This Row],[SELLING PRICE]]*InputData[[#This Row],[QUANTITY]]*(1-InputData[[#This Row],[DISCOUNT %]])</f>
        <v>402.56</v>
      </c>
      <c r="N94" s="11">
        <f>DAY(InputData[[#This Row],[DATE]])</f>
        <v>24</v>
      </c>
      <c r="O94" s="11" t="str">
        <f>TEXT(InputData[[#This Row],[DATE]],"mmm")</f>
        <v>Apr</v>
      </c>
      <c r="P94" s="11">
        <f>YEAR(InputData[[#This Row],[DATE]])</f>
        <v>2021</v>
      </c>
    </row>
    <row r="95" spans="1:16" x14ac:dyDescent="0.2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13">
        <f>VLOOKUP(InputData[[#This Row],[PRODUCT ID]],MasterData[],5,0)</f>
        <v>67</v>
      </c>
      <c r="K95" s="13">
        <f>VLOOKUP(InputData[[#This Row],[PRODUCT ID]],MasterData[],6,0)</f>
        <v>85.76</v>
      </c>
      <c r="L95" s="13">
        <f>InputData[[#This Row],[BUYING PRIZE]]*InputData[[#This Row],[QUANTITY]]</f>
        <v>201</v>
      </c>
      <c r="M95" s="13">
        <f>InputData[[#This Row],[SELLING PRICE]]*InputData[[#This Row],[QUANTITY]]*(1-InputData[[#This Row],[DISCOUNT %]])</f>
        <v>257.28000000000003</v>
      </c>
      <c r="N95" s="11">
        <f>DAY(InputData[[#This Row],[DATE]])</f>
        <v>26</v>
      </c>
      <c r="O95" s="11" t="str">
        <f>TEXT(InputData[[#This Row],[DATE]],"mmm")</f>
        <v>Apr</v>
      </c>
      <c r="P95" s="11">
        <f>YEAR(InputData[[#This Row],[DATE]])</f>
        <v>2021</v>
      </c>
    </row>
    <row r="96" spans="1:16" x14ac:dyDescent="0.2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13">
        <f>VLOOKUP(InputData[[#This Row],[PRODUCT ID]],MasterData[],5,0)</f>
        <v>148</v>
      </c>
      <c r="K96" s="13">
        <f>VLOOKUP(InputData[[#This Row],[PRODUCT ID]],MasterData[],6,0)</f>
        <v>201.28</v>
      </c>
      <c r="L96" s="13">
        <f>InputData[[#This Row],[BUYING PRIZE]]*InputData[[#This Row],[QUANTITY]]</f>
        <v>1036</v>
      </c>
      <c r="M96" s="13">
        <f>InputData[[#This Row],[SELLING PRICE]]*InputData[[#This Row],[QUANTITY]]*(1-InputData[[#This Row],[DISCOUNT %]])</f>
        <v>1408.96</v>
      </c>
      <c r="N96" s="11">
        <f>DAY(InputData[[#This Row],[DATE]])</f>
        <v>29</v>
      </c>
      <c r="O96" s="11" t="str">
        <f>TEXT(InputData[[#This Row],[DATE]],"mmm")</f>
        <v>Apr</v>
      </c>
      <c r="P96" s="11">
        <f>YEAR(InputData[[#This Row],[DATE]])</f>
        <v>2021</v>
      </c>
    </row>
    <row r="97" spans="1:16" x14ac:dyDescent="0.2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13">
        <f>VLOOKUP(InputData[[#This Row],[PRODUCT ID]],MasterData[],5,0)</f>
        <v>47</v>
      </c>
      <c r="K97" s="13">
        <f>VLOOKUP(InputData[[#This Row],[PRODUCT ID]],MasterData[],6,0)</f>
        <v>53.11</v>
      </c>
      <c r="L97" s="13">
        <f>InputData[[#This Row],[BUYING PRIZE]]*InputData[[#This Row],[QUANTITY]]</f>
        <v>47</v>
      </c>
      <c r="M97" s="13">
        <f>InputData[[#This Row],[SELLING PRICE]]*InputData[[#This Row],[QUANTITY]]*(1-InputData[[#This Row],[DISCOUNT %]])</f>
        <v>53.11</v>
      </c>
      <c r="N97" s="11">
        <f>DAY(InputData[[#This Row],[DATE]])</f>
        <v>30</v>
      </c>
      <c r="O97" s="11" t="str">
        <f>TEXT(InputData[[#This Row],[DATE]],"mmm")</f>
        <v>Apr</v>
      </c>
      <c r="P97" s="11">
        <f>YEAR(InputData[[#This Row],[DATE]])</f>
        <v>2021</v>
      </c>
    </row>
    <row r="98" spans="1:16" x14ac:dyDescent="0.2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13">
        <f>VLOOKUP(InputData[[#This Row],[PRODUCT ID]],MasterData[],5,0)</f>
        <v>37</v>
      </c>
      <c r="K98" s="13">
        <f>VLOOKUP(InputData[[#This Row],[PRODUCT ID]],MasterData[],6,0)</f>
        <v>49.21</v>
      </c>
      <c r="L98" s="13">
        <f>InputData[[#This Row],[BUYING PRIZE]]*InputData[[#This Row],[QUANTITY]]</f>
        <v>111</v>
      </c>
      <c r="M98" s="13">
        <f>InputData[[#This Row],[SELLING PRICE]]*InputData[[#This Row],[QUANTITY]]*(1-InputData[[#This Row],[DISCOUNT %]])</f>
        <v>147.63</v>
      </c>
      <c r="N98" s="11">
        <f>DAY(InputData[[#This Row],[DATE]])</f>
        <v>1</v>
      </c>
      <c r="O98" s="11" t="str">
        <f>TEXT(InputData[[#This Row],[DATE]],"mmm")</f>
        <v>May</v>
      </c>
      <c r="P98" s="11">
        <f>YEAR(InputData[[#This Row],[DATE]])</f>
        <v>2021</v>
      </c>
    </row>
    <row r="99" spans="1:16" x14ac:dyDescent="0.2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13">
        <f>VLOOKUP(InputData[[#This Row],[PRODUCT ID]],MasterData[],5,0)</f>
        <v>120</v>
      </c>
      <c r="K99" s="13">
        <f>VLOOKUP(InputData[[#This Row],[PRODUCT ID]],MasterData[],6,0)</f>
        <v>162</v>
      </c>
      <c r="L99" s="13">
        <f>InputData[[#This Row],[BUYING PRIZE]]*InputData[[#This Row],[QUANTITY]]</f>
        <v>120</v>
      </c>
      <c r="M99" s="13">
        <f>InputData[[#This Row],[SELLING PRICE]]*InputData[[#This Row],[QUANTITY]]*(1-InputData[[#This Row],[DISCOUNT %]])</f>
        <v>162</v>
      </c>
      <c r="N99" s="11">
        <f>DAY(InputData[[#This Row],[DATE]])</f>
        <v>1</v>
      </c>
      <c r="O99" s="11" t="str">
        <f>TEXT(InputData[[#This Row],[DATE]],"mmm")</f>
        <v>May</v>
      </c>
      <c r="P99" s="11">
        <f>YEAR(InputData[[#This Row],[DATE]])</f>
        <v>2021</v>
      </c>
    </row>
    <row r="100" spans="1:16" x14ac:dyDescent="0.2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13">
        <f>VLOOKUP(InputData[[#This Row],[PRODUCT ID]],MasterData[],5,0)</f>
        <v>55</v>
      </c>
      <c r="K100" s="13">
        <f>VLOOKUP(InputData[[#This Row],[PRODUCT ID]],MasterData[],6,0)</f>
        <v>58.3</v>
      </c>
      <c r="L100" s="13">
        <f>InputData[[#This Row],[BUYING PRIZE]]*InputData[[#This Row],[QUANTITY]]</f>
        <v>165</v>
      </c>
      <c r="M100" s="13">
        <f>InputData[[#This Row],[SELLING PRICE]]*InputData[[#This Row],[QUANTITY]]*(1-InputData[[#This Row],[DISCOUNT %]])</f>
        <v>174.89999999999998</v>
      </c>
      <c r="N100" s="11">
        <f>DAY(InputData[[#This Row],[DATE]])</f>
        <v>3</v>
      </c>
      <c r="O100" s="11" t="str">
        <f>TEXT(InputData[[#This Row],[DATE]],"mmm")</f>
        <v>May</v>
      </c>
      <c r="P100" s="11">
        <f>YEAR(InputData[[#This Row],[DATE]])</f>
        <v>2021</v>
      </c>
    </row>
    <row r="101" spans="1:16" x14ac:dyDescent="0.2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13">
        <f>VLOOKUP(InputData[[#This Row],[PRODUCT ID]],MasterData[],5,0)</f>
        <v>12</v>
      </c>
      <c r="K101" s="13">
        <f>VLOOKUP(InputData[[#This Row],[PRODUCT ID]],MasterData[],6,0)</f>
        <v>15.719999999999999</v>
      </c>
      <c r="L101" s="13">
        <f>InputData[[#This Row],[BUYING PRIZE]]*InputData[[#This Row],[QUANTITY]]</f>
        <v>156</v>
      </c>
      <c r="M101" s="13">
        <f>InputData[[#This Row],[SELLING PRICE]]*InputData[[#This Row],[QUANTITY]]*(1-InputData[[#This Row],[DISCOUNT %]])</f>
        <v>204.35999999999999</v>
      </c>
      <c r="N101" s="11">
        <f>DAY(InputData[[#This Row],[DATE]])</f>
        <v>4</v>
      </c>
      <c r="O101" s="11" t="str">
        <f>TEXT(InputData[[#This Row],[DATE]],"mmm")</f>
        <v>May</v>
      </c>
      <c r="P101" s="11">
        <f>YEAR(InputData[[#This Row],[DATE]])</f>
        <v>2021</v>
      </c>
    </row>
    <row r="102" spans="1:16" x14ac:dyDescent="0.2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13">
        <f>VLOOKUP(InputData[[#This Row],[PRODUCT ID]],MasterData[],5,0)</f>
        <v>112</v>
      </c>
      <c r="K102" s="13">
        <f>VLOOKUP(InputData[[#This Row],[PRODUCT ID]],MasterData[],6,0)</f>
        <v>146.72</v>
      </c>
      <c r="L102" s="13">
        <f>InputData[[#This Row],[BUYING PRIZE]]*InputData[[#This Row],[QUANTITY]]</f>
        <v>448</v>
      </c>
      <c r="M102" s="13">
        <f>InputData[[#This Row],[SELLING PRICE]]*InputData[[#This Row],[QUANTITY]]*(1-InputData[[#This Row],[DISCOUNT %]])</f>
        <v>586.88</v>
      </c>
      <c r="N102" s="11">
        <f>DAY(InputData[[#This Row],[DATE]])</f>
        <v>4</v>
      </c>
      <c r="O102" s="11" t="str">
        <f>TEXT(InputData[[#This Row],[DATE]],"mmm")</f>
        <v>May</v>
      </c>
      <c r="P102" s="11">
        <f>YEAR(InputData[[#This Row],[DATE]])</f>
        <v>2021</v>
      </c>
    </row>
    <row r="103" spans="1:16" x14ac:dyDescent="0.2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13">
        <f>VLOOKUP(InputData[[#This Row],[PRODUCT ID]],MasterData[],5,0)</f>
        <v>6</v>
      </c>
      <c r="K103" s="13">
        <f>VLOOKUP(InputData[[#This Row],[PRODUCT ID]],MasterData[],6,0)</f>
        <v>7.8599999999999994</v>
      </c>
      <c r="L103" s="13">
        <f>InputData[[#This Row],[BUYING PRIZE]]*InputData[[#This Row],[QUANTITY]]</f>
        <v>78</v>
      </c>
      <c r="M103" s="13">
        <f>InputData[[#This Row],[SELLING PRICE]]*InputData[[#This Row],[QUANTITY]]*(1-InputData[[#This Row],[DISCOUNT %]])</f>
        <v>102.17999999999999</v>
      </c>
      <c r="N103" s="11">
        <f>DAY(InputData[[#This Row],[DATE]])</f>
        <v>5</v>
      </c>
      <c r="O103" s="11" t="str">
        <f>TEXT(InputData[[#This Row],[DATE]],"mmm")</f>
        <v>May</v>
      </c>
      <c r="P103" s="11">
        <f>YEAR(InputData[[#This Row],[DATE]])</f>
        <v>2021</v>
      </c>
    </row>
    <row r="104" spans="1:16" x14ac:dyDescent="0.2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13">
        <f>VLOOKUP(InputData[[#This Row],[PRODUCT ID]],MasterData[],5,0)</f>
        <v>83</v>
      </c>
      <c r="K104" s="13">
        <f>VLOOKUP(InputData[[#This Row],[PRODUCT ID]],MasterData[],6,0)</f>
        <v>94.62</v>
      </c>
      <c r="L104" s="13">
        <f>InputData[[#This Row],[BUYING PRIZE]]*InputData[[#This Row],[QUANTITY]]</f>
        <v>1245</v>
      </c>
      <c r="M104" s="13">
        <f>InputData[[#This Row],[SELLING PRICE]]*InputData[[#This Row],[QUANTITY]]*(1-InputData[[#This Row],[DISCOUNT %]])</f>
        <v>1419.3000000000002</v>
      </c>
      <c r="N104" s="11">
        <f>DAY(InputData[[#This Row],[DATE]])</f>
        <v>6</v>
      </c>
      <c r="O104" s="11" t="str">
        <f>TEXT(InputData[[#This Row],[DATE]],"mmm")</f>
        <v>May</v>
      </c>
      <c r="P104" s="11">
        <f>YEAR(InputData[[#This Row],[DATE]])</f>
        <v>2021</v>
      </c>
    </row>
    <row r="105" spans="1:16" x14ac:dyDescent="0.2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13">
        <f>VLOOKUP(InputData[[#This Row],[PRODUCT ID]],MasterData[],5,0)</f>
        <v>6</v>
      </c>
      <c r="K105" s="13">
        <f>VLOOKUP(InputData[[#This Row],[PRODUCT ID]],MasterData[],6,0)</f>
        <v>7.8599999999999994</v>
      </c>
      <c r="L105" s="13">
        <f>InputData[[#This Row],[BUYING PRIZE]]*InputData[[#This Row],[QUANTITY]]</f>
        <v>36</v>
      </c>
      <c r="M105" s="13">
        <f>InputData[[#This Row],[SELLING PRICE]]*InputData[[#This Row],[QUANTITY]]*(1-InputData[[#This Row],[DISCOUNT %]])</f>
        <v>47.16</v>
      </c>
      <c r="N105" s="11">
        <f>DAY(InputData[[#This Row],[DATE]])</f>
        <v>6</v>
      </c>
      <c r="O105" s="11" t="str">
        <f>TEXT(InputData[[#This Row],[DATE]],"mmm")</f>
        <v>May</v>
      </c>
      <c r="P105" s="11">
        <f>YEAR(InputData[[#This Row],[DATE]])</f>
        <v>2021</v>
      </c>
    </row>
    <row r="106" spans="1:16" x14ac:dyDescent="0.2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13">
        <f>VLOOKUP(InputData[[#This Row],[PRODUCT ID]],MasterData[],5,0)</f>
        <v>37</v>
      </c>
      <c r="K106" s="13">
        <f>VLOOKUP(InputData[[#This Row],[PRODUCT ID]],MasterData[],6,0)</f>
        <v>49.21</v>
      </c>
      <c r="L106" s="13">
        <f>InputData[[#This Row],[BUYING PRIZE]]*InputData[[#This Row],[QUANTITY]]</f>
        <v>37</v>
      </c>
      <c r="M106" s="13">
        <f>InputData[[#This Row],[SELLING PRICE]]*InputData[[#This Row],[QUANTITY]]*(1-InputData[[#This Row],[DISCOUNT %]])</f>
        <v>49.21</v>
      </c>
      <c r="N106" s="11">
        <f>DAY(InputData[[#This Row],[DATE]])</f>
        <v>7</v>
      </c>
      <c r="O106" s="11" t="str">
        <f>TEXT(InputData[[#This Row],[DATE]],"mmm")</f>
        <v>May</v>
      </c>
      <c r="P106" s="11">
        <f>YEAR(InputData[[#This Row],[DATE]])</f>
        <v>2021</v>
      </c>
    </row>
    <row r="107" spans="1:16" x14ac:dyDescent="0.2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13">
        <f>VLOOKUP(InputData[[#This Row],[PRODUCT ID]],MasterData[],5,0)</f>
        <v>13</v>
      </c>
      <c r="K107" s="13">
        <f>VLOOKUP(InputData[[#This Row],[PRODUCT ID]],MasterData[],6,0)</f>
        <v>16.64</v>
      </c>
      <c r="L107" s="13">
        <f>InputData[[#This Row],[BUYING PRIZE]]*InputData[[#This Row],[QUANTITY]]</f>
        <v>78</v>
      </c>
      <c r="M107" s="13">
        <f>InputData[[#This Row],[SELLING PRICE]]*InputData[[#This Row],[QUANTITY]]*(1-InputData[[#This Row],[DISCOUNT %]])</f>
        <v>99.84</v>
      </c>
      <c r="N107" s="11">
        <f>DAY(InputData[[#This Row],[DATE]])</f>
        <v>9</v>
      </c>
      <c r="O107" s="11" t="str">
        <f>TEXT(InputData[[#This Row],[DATE]],"mmm")</f>
        <v>May</v>
      </c>
      <c r="P107" s="11">
        <f>YEAR(InputData[[#This Row],[DATE]])</f>
        <v>2021</v>
      </c>
    </row>
    <row r="108" spans="1:16" x14ac:dyDescent="0.2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13">
        <f>VLOOKUP(InputData[[#This Row],[PRODUCT ID]],MasterData[],5,0)</f>
        <v>37</v>
      </c>
      <c r="K108" s="13">
        <f>VLOOKUP(InputData[[#This Row],[PRODUCT ID]],MasterData[],6,0)</f>
        <v>41.81</v>
      </c>
      <c r="L108" s="13">
        <f>InputData[[#This Row],[BUYING PRIZE]]*InputData[[#This Row],[QUANTITY]]</f>
        <v>296</v>
      </c>
      <c r="M108" s="13">
        <f>InputData[[#This Row],[SELLING PRICE]]*InputData[[#This Row],[QUANTITY]]*(1-InputData[[#This Row],[DISCOUNT %]])</f>
        <v>334.48</v>
      </c>
      <c r="N108" s="11">
        <f>DAY(InputData[[#This Row],[DATE]])</f>
        <v>9</v>
      </c>
      <c r="O108" s="11" t="str">
        <f>TEXT(InputData[[#This Row],[DATE]],"mmm")</f>
        <v>May</v>
      </c>
      <c r="P108" s="11">
        <f>YEAR(InputData[[#This Row],[DATE]])</f>
        <v>2021</v>
      </c>
    </row>
    <row r="109" spans="1:16" x14ac:dyDescent="0.2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13">
        <f>VLOOKUP(InputData[[#This Row],[PRODUCT ID]],MasterData[],5,0)</f>
        <v>13</v>
      </c>
      <c r="K109" s="13">
        <f>VLOOKUP(InputData[[#This Row],[PRODUCT ID]],MasterData[],6,0)</f>
        <v>16.64</v>
      </c>
      <c r="L109" s="13">
        <f>InputData[[#This Row],[BUYING PRIZE]]*InputData[[#This Row],[QUANTITY]]</f>
        <v>39</v>
      </c>
      <c r="M109" s="13">
        <f>InputData[[#This Row],[SELLING PRICE]]*InputData[[#This Row],[QUANTITY]]*(1-InputData[[#This Row],[DISCOUNT %]])</f>
        <v>49.92</v>
      </c>
      <c r="N109" s="11">
        <f>DAY(InputData[[#This Row],[DATE]])</f>
        <v>12</v>
      </c>
      <c r="O109" s="11" t="str">
        <f>TEXT(InputData[[#This Row],[DATE]],"mmm")</f>
        <v>May</v>
      </c>
      <c r="P109" s="11">
        <f>YEAR(InputData[[#This Row],[DATE]])</f>
        <v>2021</v>
      </c>
    </row>
    <row r="110" spans="1:16" x14ac:dyDescent="0.2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13">
        <f>VLOOKUP(InputData[[#This Row],[PRODUCT ID]],MasterData[],5,0)</f>
        <v>5</v>
      </c>
      <c r="K110" s="13">
        <f>VLOOKUP(InputData[[#This Row],[PRODUCT ID]],MasterData[],6,0)</f>
        <v>6.7</v>
      </c>
      <c r="L110" s="13">
        <f>InputData[[#This Row],[BUYING PRIZE]]*InputData[[#This Row],[QUANTITY]]</f>
        <v>75</v>
      </c>
      <c r="M110" s="13">
        <f>InputData[[#This Row],[SELLING PRICE]]*InputData[[#This Row],[QUANTITY]]*(1-InputData[[#This Row],[DISCOUNT %]])</f>
        <v>100.5</v>
      </c>
      <c r="N110" s="11">
        <f>DAY(InputData[[#This Row],[DATE]])</f>
        <v>12</v>
      </c>
      <c r="O110" s="11" t="str">
        <f>TEXT(InputData[[#This Row],[DATE]],"mmm")</f>
        <v>May</v>
      </c>
      <c r="P110" s="11">
        <f>YEAR(InputData[[#This Row],[DATE]])</f>
        <v>2021</v>
      </c>
    </row>
    <row r="111" spans="1:16" x14ac:dyDescent="0.2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13">
        <f>VLOOKUP(InputData[[#This Row],[PRODUCT ID]],MasterData[],5,0)</f>
        <v>47</v>
      </c>
      <c r="K111" s="13">
        <f>VLOOKUP(InputData[[#This Row],[PRODUCT ID]],MasterData[],6,0)</f>
        <v>53.11</v>
      </c>
      <c r="L111" s="13">
        <f>InputData[[#This Row],[BUYING PRIZE]]*InputData[[#This Row],[QUANTITY]]</f>
        <v>188</v>
      </c>
      <c r="M111" s="13">
        <f>InputData[[#This Row],[SELLING PRICE]]*InputData[[#This Row],[QUANTITY]]*(1-InputData[[#This Row],[DISCOUNT %]])</f>
        <v>212.44</v>
      </c>
      <c r="N111" s="11">
        <f>DAY(InputData[[#This Row],[DATE]])</f>
        <v>13</v>
      </c>
      <c r="O111" s="11" t="str">
        <f>TEXT(InputData[[#This Row],[DATE]],"mmm")</f>
        <v>May</v>
      </c>
      <c r="P111" s="11">
        <f>YEAR(InputData[[#This Row],[DATE]])</f>
        <v>2021</v>
      </c>
    </row>
    <row r="112" spans="1:16" x14ac:dyDescent="0.2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13">
        <f>VLOOKUP(InputData[[#This Row],[PRODUCT ID]],MasterData[],5,0)</f>
        <v>120</v>
      </c>
      <c r="K112" s="13">
        <f>VLOOKUP(InputData[[#This Row],[PRODUCT ID]],MasterData[],6,0)</f>
        <v>162</v>
      </c>
      <c r="L112" s="13">
        <f>InputData[[#This Row],[BUYING PRIZE]]*InputData[[#This Row],[QUANTITY]]</f>
        <v>240</v>
      </c>
      <c r="M112" s="13">
        <f>InputData[[#This Row],[SELLING PRICE]]*InputData[[#This Row],[QUANTITY]]*(1-InputData[[#This Row],[DISCOUNT %]])</f>
        <v>324</v>
      </c>
      <c r="N112" s="11">
        <f>DAY(InputData[[#This Row],[DATE]])</f>
        <v>20</v>
      </c>
      <c r="O112" s="11" t="str">
        <f>TEXT(InputData[[#This Row],[DATE]],"mmm")</f>
        <v>May</v>
      </c>
      <c r="P112" s="11">
        <f>YEAR(InputData[[#This Row],[DATE]])</f>
        <v>2021</v>
      </c>
    </row>
    <row r="113" spans="1:16" x14ac:dyDescent="0.2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13">
        <f>VLOOKUP(InputData[[#This Row],[PRODUCT ID]],MasterData[],5,0)</f>
        <v>90</v>
      </c>
      <c r="K113" s="13">
        <f>VLOOKUP(InputData[[#This Row],[PRODUCT ID]],MasterData[],6,0)</f>
        <v>115.2</v>
      </c>
      <c r="L113" s="13">
        <f>InputData[[#This Row],[BUYING PRIZE]]*InputData[[#This Row],[QUANTITY]]</f>
        <v>990</v>
      </c>
      <c r="M113" s="13">
        <f>InputData[[#This Row],[SELLING PRICE]]*InputData[[#This Row],[QUANTITY]]*(1-InputData[[#This Row],[DISCOUNT %]])</f>
        <v>1267.2</v>
      </c>
      <c r="N113" s="11">
        <f>DAY(InputData[[#This Row],[DATE]])</f>
        <v>23</v>
      </c>
      <c r="O113" s="11" t="str">
        <f>TEXT(InputData[[#This Row],[DATE]],"mmm")</f>
        <v>May</v>
      </c>
      <c r="P113" s="11">
        <f>YEAR(InputData[[#This Row],[DATE]])</f>
        <v>2021</v>
      </c>
    </row>
    <row r="114" spans="1:16" x14ac:dyDescent="0.2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13">
        <f>VLOOKUP(InputData[[#This Row],[PRODUCT ID]],MasterData[],5,0)</f>
        <v>141</v>
      </c>
      <c r="K114" s="13">
        <f>VLOOKUP(InputData[[#This Row],[PRODUCT ID]],MasterData[],6,0)</f>
        <v>149.46</v>
      </c>
      <c r="L114" s="13">
        <f>InputData[[#This Row],[BUYING PRIZE]]*InputData[[#This Row],[QUANTITY]]</f>
        <v>1833</v>
      </c>
      <c r="M114" s="13">
        <f>InputData[[#This Row],[SELLING PRICE]]*InputData[[#This Row],[QUANTITY]]*(1-InputData[[#This Row],[DISCOUNT %]])</f>
        <v>1942.98</v>
      </c>
      <c r="N114" s="11">
        <f>DAY(InputData[[#This Row],[DATE]])</f>
        <v>30</v>
      </c>
      <c r="O114" s="11" t="str">
        <f>TEXT(InputData[[#This Row],[DATE]],"mmm")</f>
        <v>May</v>
      </c>
      <c r="P114" s="11">
        <f>YEAR(InputData[[#This Row],[DATE]])</f>
        <v>2021</v>
      </c>
    </row>
    <row r="115" spans="1:16" x14ac:dyDescent="0.2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13">
        <f>VLOOKUP(InputData[[#This Row],[PRODUCT ID]],MasterData[],5,0)</f>
        <v>112</v>
      </c>
      <c r="K115" s="13">
        <f>VLOOKUP(InputData[[#This Row],[PRODUCT ID]],MasterData[],6,0)</f>
        <v>122.08</v>
      </c>
      <c r="L115" s="13">
        <f>InputData[[#This Row],[BUYING PRIZE]]*InputData[[#This Row],[QUANTITY]]</f>
        <v>672</v>
      </c>
      <c r="M115" s="13">
        <f>InputData[[#This Row],[SELLING PRICE]]*InputData[[#This Row],[QUANTITY]]*(1-InputData[[#This Row],[DISCOUNT %]])</f>
        <v>732.48</v>
      </c>
      <c r="N115" s="11">
        <f>DAY(InputData[[#This Row],[DATE]])</f>
        <v>30</v>
      </c>
      <c r="O115" s="11" t="str">
        <f>TEXT(InputData[[#This Row],[DATE]],"mmm")</f>
        <v>May</v>
      </c>
      <c r="P115" s="11">
        <f>YEAR(InputData[[#This Row],[DATE]])</f>
        <v>2021</v>
      </c>
    </row>
    <row r="116" spans="1:16" x14ac:dyDescent="0.2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13">
        <f>VLOOKUP(InputData[[#This Row],[PRODUCT ID]],MasterData[],5,0)</f>
        <v>126</v>
      </c>
      <c r="K116" s="13">
        <f>VLOOKUP(InputData[[#This Row],[PRODUCT ID]],MasterData[],6,0)</f>
        <v>162.54</v>
      </c>
      <c r="L116" s="13">
        <f>InputData[[#This Row],[BUYING PRIZE]]*InputData[[#This Row],[QUANTITY]]</f>
        <v>1260</v>
      </c>
      <c r="M116" s="13">
        <f>InputData[[#This Row],[SELLING PRICE]]*InputData[[#This Row],[QUANTITY]]*(1-InputData[[#This Row],[DISCOUNT %]])</f>
        <v>1625.3999999999999</v>
      </c>
      <c r="N116" s="11">
        <f>DAY(InputData[[#This Row],[DATE]])</f>
        <v>3</v>
      </c>
      <c r="O116" s="11" t="str">
        <f>TEXT(InputData[[#This Row],[DATE]],"mmm")</f>
        <v>Jun</v>
      </c>
      <c r="P116" s="11">
        <f>YEAR(InputData[[#This Row],[DATE]])</f>
        <v>2021</v>
      </c>
    </row>
    <row r="117" spans="1:16" x14ac:dyDescent="0.2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13">
        <f>VLOOKUP(InputData[[#This Row],[PRODUCT ID]],MasterData[],5,0)</f>
        <v>61</v>
      </c>
      <c r="K117" s="13">
        <f>VLOOKUP(InputData[[#This Row],[PRODUCT ID]],MasterData[],6,0)</f>
        <v>76.25</v>
      </c>
      <c r="L117" s="13">
        <f>InputData[[#This Row],[BUYING PRIZE]]*InputData[[#This Row],[QUANTITY]]</f>
        <v>488</v>
      </c>
      <c r="M117" s="13">
        <f>InputData[[#This Row],[SELLING PRICE]]*InputData[[#This Row],[QUANTITY]]*(1-InputData[[#This Row],[DISCOUNT %]])</f>
        <v>610</v>
      </c>
      <c r="N117" s="11">
        <f>DAY(InputData[[#This Row],[DATE]])</f>
        <v>4</v>
      </c>
      <c r="O117" s="11" t="str">
        <f>TEXT(InputData[[#This Row],[DATE]],"mmm")</f>
        <v>Jun</v>
      </c>
      <c r="P117" s="11">
        <f>YEAR(InputData[[#This Row],[DATE]])</f>
        <v>2021</v>
      </c>
    </row>
    <row r="118" spans="1:16" x14ac:dyDescent="0.2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13">
        <f>VLOOKUP(InputData[[#This Row],[PRODUCT ID]],MasterData[],5,0)</f>
        <v>61</v>
      </c>
      <c r="K118" s="13">
        <f>VLOOKUP(InputData[[#This Row],[PRODUCT ID]],MasterData[],6,0)</f>
        <v>76.25</v>
      </c>
      <c r="L118" s="13">
        <f>InputData[[#This Row],[BUYING PRIZE]]*InputData[[#This Row],[QUANTITY]]</f>
        <v>732</v>
      </c>
      <c r="M118" s="13">
        <f>InputData[[#This Row],[SELLING PRICE]]*InputData[[#This Row],[QUANTITY]]*(1-InputData[[#This Row],[DISCOUNT %]])</f>
        <v>915</v>
      </c>
      <c r="N118" s="11">
        <f>DAY(InputData[[#This Row],[DATE]])</f>
        <v>4</v>
      </c>
      <c r="O118" s="11" t="str">
        <f>TEXT(InputData[[#This Row],[DATE]],"mmm")</f>
        <v>Jun</v>
      </c>
      <c r="P118" s="11">
        <f>YEAR(InputData[[#This Row],[DATE]])</f>
        <v>2021</v>
      </c>
    </row>
    <row r="119" spans="1:16" x14ac:dyDescent="0.2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13">
        <f>VLOOKUP(InputData[[#This Row],[PRODUCT ID]],MasterData[],5,0)</f>
        <v>121</v>
      </c>
      <c r="K119" s="13">
        <f>VLOOKUP(InputData[[#This Row],[PRODUCT ID]],MasterData[],6,0)</f>
        <v>141.57</v>
      </c>
      <c r="L119" s="13">
        <f>InputData[[#This Row],[BUYING PRIZE]]*InputData[[#This Row],[QUANTITY]]</f>
        <v>1815</v>
      </c>
      <c r="M119" s="13">
        <f>InputData[[#This Row],[SELLING PRICE]]*InputData[[#This Row],[QUANTITY]]*(1-InputData[[#This Row],[DISCOUNT %]])</f>
        <v>2123.5499999999997</v>
      </c>
      <c r="N119" s="11">
        <f>DAY(InputData[[#This Row],[DATE]])</f>
        <v>5</v>
      </c>
      <c r="O119" s="11" t="str">
        <f>TEXT(InputData[[#This Row],[DATE]],"mmm")</f>
        <v>Jun</v>
      </c>
      <c r="P119" s="11">
        <f>YEAR(InputData[[#This Row],[DATE]])</f>
        <v>2021</v>
      </c>
    </row>
    <row r="120" spans="1:16" x14ac:dyDescent="0.2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13">
        <f>VLOOKUP(InputData[[#This Row],[PRODUCT ID]],MasterData[],5,0)</f>
        <v>5</v>
      </c>
      <c r="K120" s="13">
        <f>VLOOKUP(InputData[[#This Row],[PRODUCT ID]],MasterData[],6,0)</f>
        <v>6.7</v>
      </c>
      <c r="L120" s="13">
        <f>InputData[[#This Row],[BUYING PRIZE]]*InputData[[#This Row],[QUANTITY]]</f>
        <v>50</v>
      </c>
      <c r="M120" s="13">
        <f>InputData[[#This Row],[SELLING PRICE]]*InputData[[#This Row],[QUANTITY]]*(1-InputData[[#This Row],[DISCOUNT %]])</f>
        <v>67</v>
      </c>
      <c r="N120" s="11">
        <f>DAY(InputData[[#This Row],[DATE]])</f>
        <v>5</v>
      </c>
      <c r="O120" s="11" t="str">
        <f>TEXT(InputData[[#This Row],[DATE]],"mmm")</f>
        <v>Jun</v>
      </c>
      <c r="P120" s="11">
        <f>YEAR(InputData[[#This Row],[DATE]])</f>
        <v>2021</v>
      </c>
    </row>
    <row r="121" spans="1:16" x14ac:dyDescent="0.2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13">
        <f>VLOOKUP(InputData[[#This Row],[PRODUCT ID]],MasterData[],5,0)</f>
        <v>95</v>
      </c>
      <c r="K121" s="13">
        <f>VLOOKUP(InputData[[#This Row],[PRODUCT ID]],MasterData[],6,0)</f>
        <v>119.7</v>
      </c>
      <c r="L121" s="13">
        <f>InputData[[#This Row],[BUYING PRIZE]]*InputData[[#This Row],[QUANTITY]]</f>
        <v>570</v>
      </c>
      <c r="M121" s="13">
        <f>InputData[[#This Row],[SELLING PRICE]]*InputData[[#This Row],[QUANTITY]]*(1-InputData[[#This Row],[DISCOUNT %]])</f>
        <v>718.2</v>
      </c>
      <c r="N121" s="11">
        <f>DAY(InputData[[#This Row],[DATE]])</f>
        <v>6</v>
      </c>
      <c r="O121" s="11" t="str">
        <f>TEXT(InputData[[#This Row],[DATE]],"mmm")</f>
        <v>Jun</v>
      </c>
      <c r="P121" s="11">
        <f>YEAR(InputData[[#This Row],[DATE]])</f>
        <v>2021</v>
      </c>
    </row>
    <row r="122" spans="1:16" x14ac:dyDescent="0.2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13">
        <f>VLOOKUP(InputData[[#This Row],[PRODUCT ID]],MasterData[],5,0)</f>
        <v>37</v>
      </c>
      <c r="K122" s="13">
        <f>VLOOKUP(InputData[[#This Row],[PRODUCT ID]],MasterData[],6,0)</f>
        <v>41.81</v>
      </c>
      <c r="L122" s="13">
        <f>InputData[[#This Row],[BUYING PRIZE]]*InputData[[#This Row],[QUANTITY]]</f>
        <v>407</v>
      </c>
      <c r="M122" s="13">
        <f>InputData[[#This Row],[SELLING PRICE]]*InputData[[#This Row],[QUANTITY]]*(1-InputData[[#This Row],[DISCOUNT %]])</f>
        <v>459.91</v>
      </c>
      <c r="N122" s="11">
        <f>DAY(InputData[[#This Row],[DATE]])</f>
        <v>8</v>
      </c>
      <c r="O122" s="11" t="str">
        <f>TEXT(InputData[[#This Row],[DATE]],"mmm")</f>
        <v>Jun</v>
      </c>
      <c r="P122" s="11">
        <f>YEAR(InputData[[#This Row],[DATE]])</f>
        <v>2021</v>
      </c>
    </row>
    <row r="123" spans="1:16" x14ac:dyDescent="0.2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13">
        <f>VLOOKUP(InputData[[#This Row],[PRODUCT ID]],MasterData[],5,0)</f>
        <v>44</v>
      </c>
      <c r="K123" s="13">
        <f>VLOOKUP(InputData[[#This Row],[PRODUCT ID]],MasterData[],6,0)</f>
        <v>48.84</v>
      </c>
      <c r="L123" s="13">
        <f>InputData[[#This Row],[BUYING PRIZE]]*InputData[[#This Row],[QUANTITY]]</f>
        <v>484</v>
      </c>
      <c r="M123" s="13">
        <f>InputData[[#This Row],[SELLING PRICE]]*InputData[[#This Row],[QUANTITY]]*(1-InputData[[#This Row],[DISCOUNT %]])</f>
        <v>537.24</v>
      </c>
      <c r="N123" s="11">
        <f>DAY(InputData[[#This Row],[DATE]])</f>
        <v>8</v>
      </c>
      <c r="O123" s="11" t="str">
        <f>TEXT(InputData[[#This Row],[DATE]],"mmm")</f>
        <v>Jun</v>
      </c>
      <c r="P123" s="11">
        <f>YEAR(InputData[[#This Row],[DATE]])</f>
        <v>2021</v>
      </c>
    </row>
    <row r="124" spans="1:16" x14ac:dyDescent="0.2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13">
        <f>VLOOKUP(InputData[[#This Row],[PRODUCT ID]],MasterData[],5,0)</f>
        <v>98</v>
      </c>
      <c r="K124" s="13">
        <f>VLOOKUP(InputData[[#This Row],[PRODUCT ID]],MasterData[],6,0)</f>
        <v>103.88</v>
      </c>
      <c r="L124" s="13">
        <f>InputData[[#This Row],[BUYING PRIZE]]*InputData[[#This Row],[QUANTITY]]</f>
        <v>686</v>
      </c>
      <c r="M124" s="13">
        <f>InputData[[#This Row],[SELLING PRICE]]*InputData[[#This Row],[QUANTITY]]*(1-InputData[[#This Row],[DISCOUNT %]])</f>
        <v>727.16</v>
      </c>
      <c r="N124" s="11">
        <f>DAY(InputData[[#This Row],[DATE]])</f>
        <v>9</v>
      </c>
      <c r="O124" s="11" t="str">
        <f>TEXT(InputData[[#This Row],[DATE]],"mmm")</f>
        <v>Jun</v>
      </c>
      <c r="P124" s="11">
        <f>YEAR(InputData[[#This Row],[DATE]])</f>
        <v>2021</v>
      </c>
    </row>
    <row r="125" spans="1:16" x14ac:dyDescent="0.2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13">
        <f>VLOOKUP(InputData[[#This Row],[PRODUCT ID]],MasterData[],5,0)</f>
        <v>89</v>
      </c>
      <c r="K125" s="13">
        <f>VLOOKUP(InputData[[#This Row],[PRODUCT ID]],MasterData[],6,0)</f>
        <v>117.48</v>
      </c>
      <c r="L125" s="13">
        <f>InputData[[#This Row],[BUYING PRIZE]]*InputData[[#This Row],[QUANTITY]]</f>
        <v>1068</v>
      </c>
      <c r="M125" s="13">
        <f>InputData[[#This Row],[SELLING PRICE]]*InputData[[#This Row],[QUANTITY]]*(1-InputData[[#This Row],[DISCOUNT %]])</f>
        <v>1409.76</v>
      </c>
      <c r="N125" s="11">
        <f>DAY(InputData[[#This Row],[DATE]])</f>
        <v>11</v>
      </c>
      <c r="O125" s="11" t="str">
        <f>TEXT(InputData[[#This Row],[DATE]],"mmm")</f>
        <v>Jun</v>
      </c>
      <c r="P125" s="11">
        <f>YEAR(InputData[[#This Row],[DATE]])</f>
        <v>2021</v>
      </c>
    </row>
    <row r="126" spans="1:16" x14ac:dyDescent="0.2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13">
        <f>VLOOKUP(InputData[[#This Row],[PRODUCT ID]],MasterData[],5,0)</f>
        <v>138</v>
      </c>
      <c r="K126" s="13">
        <f>VLOOKUP(InputData[[#This Row],[PRODUCT ID]],MasterData[],6,0)</f>
        <v>173.88</v>
      </c>
      <c r="L126" s="13">
        <f>InputData[[#This Row],[BUYING PRIZE]]*InputData[[#This Row],[QUANTITY]]</f>
        <v>828</v>
      </c>
      <c r="M126" s="13">
        <f>InputData[[#This Row],[SELLING PRICE]]*InputData[[#This Row],[QUANTITY]]*(1-InputData[[#This Row],[DISCOUNT %]])</f>
        <v>1043.28</v>
      </c>
      <c r="N126" s="11">
        <f>DAY(InputData[[#This Row],[DATE]])</f>
        <v>12</v>
      </c>
      <c r="O126" s="11" t="str">
        <f>TEXT(InputData[[#This Row],[DATE]],"mmm")</f>
        <v>Jun</v>
      </c>
      <c r="P126" s="11">
        <f>YEAR(InputData[[#This Row],[DATE]])</f>
        <v>2021</v>
      </c>
    </row>
    <row r="127" spans="1:16" x14ac:dyDescent="0.2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13">
        <f>VLOOKUP(InputData[[#This Row],[PRODUCT ID]],MasterData[],5,0)</f>
        <v>7</v>
      </c>
      <c r="K127" s="13">
        <f>VLOOKUP(InputData[[#This Row],[PRODUCT ID]],MasterData[],6,0)</f>
        <v>8.33</v>
      </c>
      <c r="L127" s="13">
        <f>InputData[[#This Row],[BUYING PRIZE]]*InputData[[#This Row],[QUANTITY]]</f>
        <v>70</v>
      </c>
      <c r="M127" s="13">
        <f>InputData[[#This Row],[SELLING PRICE]]*InputData[[#This Row],[QUANTITY]]*(1-InputData[[#This Row],[DISCOUNT %]])</f>
        <v>83.3</v>
      </c>
      <c r="N127" s="11">
        <f>DAY(InputData[[#This Row],[DATE]])</f>
        <v>14</v>
      </c>
      <c r="O127" s="11" t="str">
        <f>TEXT(InputData[[#This Row],[DATE]],"mmm")</f>
        <v>Jun</v>
      </c>
      <c r="P127" s="11">
        <f>YEAR(InputData[[#This Row],[DATE]])</f>
        <v>2021</v>
      </c>
    </row>
    <row r="128" spans="1:16" x14ac:dyDescent="0.2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13">
        <f>VLOOKUP(InputData[[#This Row],[PRODUCT ID]],MasterData[],5,0)</f>
        <v>150</v>
      </c>
      <c r="K128" s="13">
        <f>VLOOKUP(InputData[[#This Row],[PRODUCT ID]],MasterData[],6,0)</f>
        <v>210</v>
      </c>
      <c r="L128" s="13">
        <f>InputData[[#This Row],[BUYING PRIZE]]*InputData[[#This Row],[QUANTITY]]</f>
        <v>750</v>
      </c>
      <c r="M128" s="13">
        <f>InputData[[#This Row],[SELLING PRICE]]*InputData[[#This Row],[QUANTITY]]*(1-InputData[[#This Row],[DISCOUNT %]])</f>
        <v>1050</v>
      </c>
      <c r="N128" s="11">
        <f>DAY(InputData[[#This Row],[DATE]])</f>
        <v>16</v>
      </c>
      <c r="O128" s="11" t="str">
        <f>TEXT(InputData[[#This Row],[DATE]],"mmm")</f>
        <v>Jun</v>
      </c>
      <c r="P128" s="11">
        <f>YEAR(InputData[[#This Row],[DATE]])</f>
        <v>2021</v>
      </c>
    </row>
    <row r="129" spans="1:16" x14ac:dyDescent="0.2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13">
        <f>VLOOKUP(InputData[[#This Row],[PRODUCT ID]],MasterData[],5,0)</f>
        <v>12</v>
      </c>
      <c r="K129" s="13">
        <f>VLOOKUP(InputData[[#This Row],[PRODUCT ID]],MasterData[],6,0)</f>
        <v>15.719999999999999</v>
      </c>
      <c r="L129" s="13">
        <f>InputData[[#This Row],[BUYING PRIZE]]*InputData[[#This Row],[QUANTITY]]</f>
        <v>144</v>
      </c>
      <c r="M129" s="13">
        <f>InputData[[#This Row],[SELLING PRICE]]*InputData[[#This Row],[QUANTITY]]*(1-InputData[[#This Row],[DISCOUNT %]])</f>
        <v>188.64</v>
      </c>
      <c r="N129" s="11">
        <f>DAY(InputData[[#This Row],[DATE]])</f>
        <v>16</v>
      </c>
      <c r="O129" s="11" t="str">
        <f>TEXT(InputData[[#This Row],[DATE]],"mmm")</f>
        <v>Jun</v>
      </c>
      <c r="P129" s="11">
        <f>YEAR(InputData[[#This Row],[DATE]])</f>
        <v>2021</v>
      </c>
    </row>
    <row r="130" spans="1:16" x14ac:dyDescent="0.2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13">
        <f>VLOOKUP(InputData[[#This Row],[PRODUCT ID]],MasterData[],5,0)</f>
        <v>37</v>
      </c>
      <c r="K130" s="13">
        <f>VLOOKUP(InputData[[#This Row],[PRODUCT ID]],MasterData[],6,0)</f>
        <v>42.55</v>
      </c>
      <c r="L130" s="13">
        <f>InputData[[#This Row],[BUYING PRIZE]]*InputData[[#This Row],[QUANTITY]]</f>
        <v>407</v>
      </c>
      <c r="M130" s="13">
        <f>InputData[[#This Row],[SELLING PRICE]]*InputData[[#This Row],[QUANTITY]]*(1-InputData[[#This Row],[DISCOUNT %]])</f>
        <v>468.04999999999995</v>
      </c>
      <c r="N130" s="11">
        <f>DAY(InputData[[#This Row],[DATE]])</f>
        <v>16</v>
      </c>
      <c r="O130" s="11" t="str">
        <f>TEXT(InputData[[#This Row],[DATE]],"mmm")</f>
        <v>Jun</v>
      </c>
      <c r="P130" s="11">
        <f>YEAR(InputData[[#This Row],[DATE]])</f>
        <v>2021</v>
      </c>
    </row>
    <row r="131" spans="1:16" x14ac:dyDescent="0.2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13">
        <f>VLOOKUP(InputData[[#This Row],[PRODUCT ID]],MasterData[],5,0)</f>
        <v>7</v>
      </c>
      <c r="K131" s="13">
        <f>VLOOKUP(InputData[[#This Row],[PRODUCT ID]],MasterData[],6,0)</f>
        <v>8.33</v>
      </c>
      <c r="L131" s="13">
        <f>InputData[[#This Row],[BUYING PRIZE]]*InputData[[#This Row],[QUANTITY]]</f>
        <v>91</v>
      </c>
      <c r="M131" s="13">
        <f>InputData[[#This Row],[SELLING PRICE]]*InputData[[#This Row],[QUANTITY]]*(1-InputData[[#This Row],[DISCOUNT %]])</f>
        <v>108.29</v>
      </c>
      <c r="N131" s="11">
        <f>DAY(InputData[[#This Row],[DATE]])</f>
        <v>18</v>
      </c>
      <c r="O131" s="11" t="str">
        <f>TEXT(InputData[[#This Row],[DATE]],"mmm")</f>
        <v>Jun</v>
      </c>
      <c r="P131" s="11">
        <f>YEAR(InputData[[#This Row],[DATE]])</f>
        <v>2021</v>
      </c>
    </row>
    <row r="132" spans="1:16" x14ac:dyDescent="0.2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13">
        <f>VLOOKUP(InputData[[#This Row],[PRODUCT ID]],MasterData[],5,0)</f>
        <v>138</v>
      </c>
      <c r="K132" s="13">
        <f>VLOOKUP(InputData[[#This Row],[PRODUCT ID]],MasterData[],6,0)</f>
        <v>173.88</v>
      </c>
      <c r="L132" s="13">
        <f>InputData[[#This Row],[BUYING PRIZE]]*InputData[[#This Row],[QUANTITY]]</f>
        <v>690</v>
      </c>
      <c r="M132" s="13">
        <f>InputData[[#This Row],[SELLING PRICE]]*InputData[[#This Row],[QUANTITY]]*(1-InputData[[#This Row],[DISCOUNT %]])</f>
        <v>869.4</v>
      </c>
      <c r="N132" s="11">
        <f>DAY(InputData[[#This Row],[DATE]])</f>
        <v>19</v>
      </c>
      <c r="O132" s="11" t="str">
        <f>TEXT(InputData[[#This Row],[DATE]],"mmm")</f>
        <v>Jun</v>
      </c>
      <c r="P132" s="11">
        <f>YEAR(InputData[[#This Row],[DATE]])</f>
        <v>2021</v>
      </c>
    </row>
    <row r="133" spans="1:16" x14ac:dyDescent="0.2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13">
        <f>VLOOKUP(InputData[[#This Row],[PRODUCT ID]],MasterData[],5,0)</f>
        <v>13</v>
      </c>
      <c r="K133" s="13">
        <f>VLOOKUP(InputData[[#This Row],[PRODUCT ID]],MasterData[],6,0)</f>
        <v>16.64</v>
      </c>
      <c r="L133" s="13">
        <f>InputData[[#This Row],[BUYING PRIZE]]*InputData[[#This Row],[QUANTITY]]</f>
        <v>13</v>
      </c>
      <c r="M133" s="13">
        <f>InputData[[#This Row],[SELLING PRICE]]*InputData[[#This Row],[QUANTITY]]*(1-InputData[[#This Row],[DISCOUNT %]])</f>
        <v>16.64</v>
      </c>
      <c r="N133" s="11">
        <f>DAY(InputData[[#This Row],[DATE]])</f>
        <v>20</v>
      </c>
      <c r="O133" s="11" t="str">
        <f>TEXT(InputData[[#This Row],[DATE]],"mmm")</f>
        <v>Jun</v>
      </c>
      <c r="P133" s="11">
        <f>YEAR(InputData[[#This Row],[DATE]])</f>
        <v>2021</v>
      </c>
    </row>
    <row r="134" spans="1:16" x14ac:dyDescent="0.2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13">
        <f>VLOOKUP(InputData[[#This Row],[PRODUCT ID]],MasterData[],5,0)</f>
        <v>13</v>
      </c>
      <c r="K134" s="13">
        <f>VLOOKUP(InputData[[#This Row],[PRODUCT ID]],MasterData[],6,0)</f>
        <v>16.64</v>
      </c>
      <c r="L134" s="13">
        <f>InputData[[#This Row],[BUYING PRIZE]]*InputData[[#This Row],[QUANTITY]]</f>
        <v>52</v>
      </c>
      <c r="M134" s="13">
        <f>InputData[[#This Row],[SELLING PRICE]]*InputData[[#This Row],[QUANTITY]]*(1-InputData[[#This Row],[DISCOUNT %]])</f>
        <v>66.56</v>
      </c>
      <c r="N134" s="11">
        <f>DAY(InputData[[#This Row],[DATE]])</f>
        <v>23</v>
      </c>
      <c r="O134" s="11" t="str">
        <f>TEXT(InputData[[#This Row],[DATE]],"mmm")</f>
        <v>Jun</v>
      </c>
      <c r="P134" s="11">
        <f>YEAR(InputData[[#This Row],[DATE]])</f>
        <v>2021</v>
      </c>
    </row>
    <row r="135" spans="1:16" x14ac:dyDescent="0.2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13">
        <f>VLOOKUP(InputData[[#This Row],[PRODUCT ID]],MasterData[],5,0)</f>
        <v>44</v>
      </c>
      <c r="K135" s="13">
        <f>VLOOKUP(InputData[[#This Row],[PRODUCT ID]],MasterData[],6,0)</f>
        <v>48.4</v>
      </c>
      <c r="L135" s="13">
        <f>InputData[[#This Row],[BUYING PRIZE]]*InputData[[#This Row],[QUANTITY]]</f>
        <v>572</v>
      </c>
      <c r="M135" s="13">
        <f>InputData[[#This Row],[SELLING PRICE]]*InputData[[#This Row],[QUANTITY]]*(1-InputData[[#This Row],[DISCOUNT %]])</f>
        <v>629.19999999999993</v>
      </c>
      <c r="N135" s="11">
        <f>DAY(InputData[[#This Row],[DATE]])</f>
        <v>24</v>
      </c>
      <c r="O135" s="11" t="str">
        <f>TEXT(InputData[[#This Row],[DATE]],"mmm")</f>
        <v>Jun</v>
      </c>
      <c r="P135" s="11">
        <f>YEAR(InputData[[#This Row],[DATE]])</f>
        <v>2021</v>
      </c>
    </row>
    <row r="136" spans="1:16" x14ac:dyDescent="0.2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13">
        <f>VLOOKUP(InputData[[#This Row],[PRODUCT ID]],MasterData[],5,0)</f>
        <v>6</v>
      </c>
      <c r="K136" s="13">
        <f>VLOOKUP(InputData[[#This Row],[PRODUCT ID]],MasterData[],6,0)</f>
        <v>7.8599999999999994</v>
      </c>
      <c r="L136" s="13">
        <f>InputData[[#This Row],[BUYING PRIZE]]*InputData[[#This Row],[QUANTITY]]</f>
        <v>42</v>
      </c>
      <c r="M136" s="13">
        <f>InputData[[#This Row],[SELLING PRICE]]*InputData[[#This Row],[QUANTITY]]*(1-InputData[[#This Row],[DISCOUNT %]])</f>
        <v>55.019999999999996</v>
      </c>
      <c r="N136" s="11">
        <f>DAY(InputData[[#This Row],[DATE]])</f>
        <v>26</v>
      </c>
      <c r="O136" s="11" t="str">
        <f>TEXT(InputData[[#This Row],[DATE]],"mmm")</f>
        <v>Jun</v>
      </c>
      <c r="P136" s="11">
        <f>YEAR(InputData[[#This Row],[DATE]])</f>
        <v>2021</v>
      </c>
    </row>
    <row r="137" spans="1:16" x14ac:dyDescent="0.2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13">
        <f>VLOOKUP(InputData[[#This Row],[PRODUCT ID]],MasterData[],5,0)</f>
        <v>133</v>
      </c>
      <c r="K137" s="13">
        <f>VLOOKUP(InputData[[#This Row],[PRODUCT ID]],MasterData[],6,0)</f>
        <v>155.61000000000001</v>
      </c>
      <c r="L137" s="13">
        <f>InputData[[#This Row],[BUYING PRIZE]]*InputData[[#This Row],[QUANTITY]]</f>
        <v>1463</v>
      </c>
      <c r="M137" s="13">
        <f>InputData[[#This Row],[SELLING PRICE]]*InputData[[#This Row],[QUANTITY]]*(1-InputData[[#This Row],[DISCOUNT %]])</f>
        <v>1711.71</v>
      </c>
      <c r="N137" s="11">
        <f>DAY(InputData[[#This Row],[DATE]])</f>
        <v>27</v>
      </c>
      <c r="O137" s="11" t="str">
        <f>TEXT(InputData[[#This Row],[DATE]],"mmm")</f>
        <v>Jun</v>
      </c>
      <c r="P137" s="11">
        <f>YEAR(InputData[[#This Row],[DATE]])</f>
        <v>2021</v>
      </c>
    </row>
    <row r="138" spans="1:16" x14ac:dyDescent="0.2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13">
        <f>VLOOKUP(InputData[[#This Row],[PRODUCT ID]],MasterData[],5,0)</f>
        <v>126</v>
      </c>
      <c r="K138" s="13">
        <f>VLOOKUP(InputData[[#This Row],[PRODUCT ID]],MasterData[],6,0)</f>
        <v>162.54</v>
      </c>
      <c r="L138" s="13">
        <f>InputData[[#This Row],[BUYING PRIZE]]*InputData[[#This Row],[QUANTITY]]</f>
        <v>252</v>
      </c>
      <c r="M138" s="13">
        <f>InputData[[#This Row],[SELLING PRICE]]*InputData[[#This Row],[QUANTITY]]*(1-InputData[[#This Row],[DISCOUNT %]])</f>
        <v>325.08</v>
      </c>
      <c r="N138" s="11">
        <f>DAY(InputData[[#This Row],[DATE]])</f>
        <v>28</v>
      </c>
      <c r="O138" s="11" t="str">
        <f>TEXT(InputData[[#This Row],[DATE]],"mmm")</f>
        <v>Jun</v>
      </c>
      <c r="P138" s="11">
        <f>YEAR(InputData[[#This Row],[DATE]])</f>
        <v>2021</v>
      </c>
    </row>
    <row r="139" spans="1:16" x14ac:dyDescent="0.2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13">
        <f>VLOOKUP(InputData[[#This Row],[PRODUCT ID]],MasterData[],5,0)</f>
        <v>5</v>
      </c>
      <c r="K139" s="13">
        <f>VLOOKUP(InputData[[#This Row],[PRODUCT ID]],MasterData[],6,0)</f>
        <v>6.7</v>
      </c>
      <c r="L139" s="13">
        <f>InputData[[#This Row],[BUYING PRIZE]]*InputData[[#This Row],[QUANTITY]]</f>
        <v>35</v>
      </c>
      <c r="M139" s="13">
        <f>InputData[[#This Row],[SELLING PRICE]]*InputData[[#This Row],[QUANTITY]]*(1-InputData[[#This Row],[DISCOUNT %]])</f>
        <v>46.9</v>
      </c>
      <c r="N139" s="11">
        <f>DAY(InputData[[#This Row],[DATE]])</f>
        <v>28</v>
      </c>
      <c r="O139" s="11" t="str">
        <f>TEXT(InputData[[#This Row],[DATE]],"mmm")</f>
        <v>Jun</v>
      </c>
      <c r="P139" s="11">
        <f>YEAR(InputData[[#This Row],[DATE]])</f>
        <v>2021</v>
      </c>
    </row>
    <row r="140" spans="1:16" x14ac:dyDescent="0.2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13">
        <f>VLOOKUP(InputData[[#This Row],[PRODUCT ID]],MasterData[],5,0)</f>
        <v>112</v>
      </c>
      <c r="K140" s="13">
        <f>VLOOKUP(InputData[[#This Row],[PRODUCT ID]],MasterData[],6,0)</f>
        <v>146.72</v>
      </c>
      <c r="L140" s="13">
        <f>InputData[[#This Row],[BUYING PRIZE]]*InputData[[#This Row],[QUANTITY]]</f>
        <v>448</v>
      </c>
      <c r="M140" s="13">
        <f>InputData[[#This Row],[SELLING PRICE]]*InputData[[#This Row],[QUANTITY]]*(1-InputData[[#This Row],[DISCOUNT %]])</f>
        <v>586.88</v>
      </c>
      <c r="N140" s="11">
        <f>DAY(InputData[[#This Row],[DATE]])</f>
        <v>29</v>
      </c>
      <c r="O140" s="11" t="str">
        <f>TEXT(InputData[[#This Row],[DATE]],"mmm")</f>
        <v>Jun</v>
      </c>
      <c r="P140" s="11">
        <f>YEAR(InputData[[#This Row],[DATE]])</f>
        <v>2021</v>
      </c>
    </row>
    <row r="141" spans="1:16" x14ac:dyDescent="0.2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13">
        <f>VLOOKUP(InputData[[#This Row],[PRODUCT ID]],MasterData[],5,0)</f>
        <v>133</v>
      </c>
      <c r="K141" s="13">
        <f>VLOOKUP(InputData[[#This Row],[PRODUCT ID]],MasterData[],6,0)</f>
        <v>155.61000000000001</v>
      </c>
      <c r="L141" s="13">
        <f>InputData[[#This Row],[BUYING PRIZE]]*InputData[[#This Row],[QUANTITY]]</f>
        <v>1463</v>
      </c>
      <c r="M141" s="13">
        <f>InputData[[#This Row],[SELLING PRICE]]*InputData[[#This Row],[QUANTITY]]*(1-InputData[[#This Row],[DISCOUNT %]])</f>
        <v>1711.71</v>
      </c>
      <c r="N141" s="11">
        <f>DAY(InputData[[#This Row],[DATE]])</f>
        <v>1</v>
      </c>
      <c r="O141" s="11" t="str">
        <f>TEXT(InputData[[#This Row],[DATE]],"mmm")</f>
        <v>Jul</v>
      </c>
      <c r="P141" s="11">
        <f>YEAR(InputData[[#This Row],[DATE]])</f>
        <v>2021</v>
      </c>
    </row>
    <row r="142" spans="1:16" x14ac:dyDescent="0.2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13">
        <f>VLOOKUP(InputData[[#This Row],[PRODUCT ID]],MasterData[],5,0)</f>
        <v>148</v>
      </c>
      <c r="K142" s="13">
        <f>VLOOKUP(InputData[[#This Row],[PRODUCT ID]],MasterData[],6,0)</f>
        <v>164.28</v>
      </c>
      <c r="L142" s="13">
        <f>InputData[[#This Row],[BUYING PRIZE]]*InputData[[#This Row],[QUANTITY]]</f>
        <v>1628</v>
      </c>
      <c r="M142" s="13">
        <f>InputData[[#This Row],[SELLING PRICE]]*InputData[[#This Row],[QUANTITY]]*(1-InputData[[#This Row],[DISCOUNT %]])</f>
        <v>1807.08</v>
      </c>
      <c r="N142" s="11">
        <f>DAY(InputData[[#This Row],[DATE]])</f>
        <v>2</v>
      </c>
      <c r="O142" s="11" t="str">
        <f>TEXT(InputData[[#This Row],[DATE]],"mmm")</f>
        <v>Jul</v>
      </c>
      <c r="P142" s="11">
        <f>YEAR(InputData[[#This Row],[DATE]])</f>
        <v>2021</v>
      </c>
    </row>
    <row r="143" spans="1:16" x14ac:dyDescent="0.2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13">
        <f>VLOOKUP(InputData[[#This Row],[PRODUCT ID]],MasterData[],5,0)</f>
        <v>95</v>
      </c>
      <c r="K143" s="13">
        <f>VLOOKUP(InputData[[#This Row],[PRODUCT ID]],MasterData[],6,0)</f>
        <v>119.7</v>
      </c>
      <c r="L143" s="13">
        <f>InputData[[#This Row],[BUYING PRIZE]]*InputData[[#This Row],[QUANTITY]]</f>
        <v>855</v>
      </c>
      <c r="M143" s="13">
        <f>InputData[[#This Row],[SELLING PRICE]]*InputData[[#This Row],[QUANTITY]]*(1-InputData[[#This Row],[DISCOUNT %]])</f>
        <v>1077.3</v>
      </c>
      <c r="N143" s="11">
        <f>DAY(InputData[[#This Row],[DATE]])</f>
        <v>3</v>
      </c>
      <c r="O143" s="11" t="str">
        <f>TEXT(InputData[[#This Row],[DATE]],"mmm")</f>
        <v>Jul</v>
      </c>
      <c r="P143" s="11">
        <f>YEAR(InputData[[#This Row],[DATE]])</f>
        <v>2021</v>
      </c>
    </row>
    <row r="144" spans="1:16" x14ac:dyDescent="0.2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13">
        <f>VLOOKUP(InputData[[#This Row],[PRODUCT ID]],MasterData[],5,0)</f>
        <v>71</v>
      </c>
      <c r="K144" s="13">
        <f>VLOOKUP(InputData[[#This Row],[PRODUCT ID]],MasterData[],6,0)</f>
        <v>80.94</v>
      </c>
      <c r="L144" s="13">
        <f>InputData[[#This Row],[BUYING PRIZE]]*InputData[[#This Row],[QUANTITY]]</f>
        <v>568</v>
      </c>
      <c r="M144" s="13">
        <f>InputData[[#This Row],[SELLING PRICE]]*InputData[[#This Row],[QUANTITY]]*(1-InputData[[#This Row],[DISCOUNT %]])</f>
        <v>647.52</v>
      </c>
      <c r="N144" s="11">
        <f>DAY(InputData[[#This Row],[DATE]])</f>
        <v>3</v>
      </c>
      <c r="O144" s="11" t="str">
        <f>TEXT(InputData[[#This Row],[DATE]],"mmm")</f>
        <v>Jul</v>
      </c>
      <c r="P144" s="11">
        <f>YEAR(InputData[[#This Row],[DATE]])</f>
        <v>2021</v>
      </c>
    </row>
    <row r="145" spans="1:16" x14ac:dyDescent="0.2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13">
        <f>VLOOKUP(InputData[[#This Row],[PRODUCT ID]],MasterData[],5,0)</f>
        <v>105</v>
      </c>
      <c r="K145" s="13">
        <f>VLOOKUP(InputData[[#This Row],[PRODUCT ID]],MasterData[],6,0)</f>
        <v>142.80000000000001</v>
      </c>
      <c r="L145" s="13">
        <f>InputData[[#This Row],[BUYING PRIZE]]*InputData[[#This Row],[QUANTITY]]</f>
        <v>840</v>
      </c>
      <c r="M145" s="13">
        <f>InputData[[#This Row],[SELLING PRICE]]*InputData[[#This Row],[QUANTITY]]*(1-InputData[[#This Row],[DISCOUNT %]])</f>
        <v>1142.4000000000001</v>
      </c>
      <c r="N145" s="11">
        <f>DAY(InputData[[#This Row],[DATE]])</f>
        <v>5</v>
      </c>
      <c r="O145" s="11" t="str">
        <f>TEXT(InputData[[#This Row],[DATE]],"mmm")</f>
        <v>Jul</v>
      </c>
      <c r="P145" s="11">
        <f>YEAR(InputData[[#This Row],[DATE]])</f>
        <v>2021</v>
      </c>
    </row>
    <row r="146" spans="1:16" x14ac:dyDescent="0.2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13">
        <f>VLOOKUP(InputData[[#This Row],[PRODUCT ID]],MasterData[],5,0)</f>
        <v>138</v>
      </c>
      <c r="K146" s="13">
        <f>VLOOKUP(InputData[[#This Row],[PRODUCT ID]],MasterData[],6,0)</f>
        <v>173.88</v>
      </c>
      <c r="L146" s="13">
        <f>InputData[[#This Row],[BUYING PRIZE]]*InputData[[#This Row],[QUANTITY]]</f>
        <v>2070</v>
      </c>
      <c r="M146" s="13">
        <f>InputData[[#This Row],[SELLING PRICE]]*InputData[[#This Row],[QUANTITY]]*(1-InputData[[#This Row],[DISCOUNT %]])</f>
        <v>2608.1999999999998</v>
      </c>
      <c r="N146" s="11">
        <f>DAY(InputData[[#This Row],[DATE]])</f>
        <v>6</v>
      </c>
      <c r="O146" s="11" t="str">
        <f>TEXT(InputData[[#This Row],[DATE]],"mmm")</f>
        <v>Jul</v>
      </c>
      <c r="P146" s="11">
        <f>YEAR(InputData[[#This Row],[DATE]])</f>
        <v>2021</v>
      </c>
    </row>
    <row r="147" spans="1:16" x14ac:dyDescent="0.2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13">
        <f>VLOOKUP(InputData[[#This Row],[PRODUCT ID]],MasterData[],5,0)</f>
        <v>44</v>
      </c>
      <c r="K147" s="13">
        <f>VLOOKUP(InputData[[#This Row],[PRODUCT ID]],MasterData[],6,0)</f>
        <v>48.84</v>
      </c>
      <c r="L147" s="13">
        <f>InputData[[#This Row],[BUYING PRIZE]]*InputData[[#This Row],[QUANTITY]]</f>
        <v>440</v>
      </c>
      <c r="M147" s="13">
        <f>InputData[[#This Row],[SELLING PRICE]]*InputData[[#This Row],[QUANTITY]]*(1-InputData[[#This Row],[DISCOUNT %]])</f>
        <v>488.40000000000003</v>
      </c>
      <c r="N147" s="11">
        <f>DAY(InputData[[#This Row],[DATE]])</f>
        <v>8</v>
      </c>
      <c r="O147" s="11" t="str">
        <f>TEXT(InputData[[#This Row],[DATE]],"mmm")</f>
        <v>Jul</v>
      </c>
      <c r="P147" s="11">
        <f>YEAR(InputData[[#This Row],[DATE]])</f>
        <v>2021</v>
      </c>
    </row>
    <row r="148" spans="1:16" x14ac:dyDescent="0.2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13">
        <f>VLOOKUP(InputData[[#This Row],[PRODUCT ID]],MasterData[],5,0)</f>
        <v>55</v>
      </c>
      <c r="K148" s="13">
        <f>VLOOKUP(InputData[[#This Row],[PRODUCT ID]],MasterData[],6,0)</f>
        <v>58.3</v>
      </c>
      <c r="L148" s="13">
        <f>InputData[[#This Row],[BUYING PRIZE]]*InputData[[#This Row],[QUANTITY]]</f>
        <v>330</v>
      </c>
      <c r="M148" s="13">
        <f>InputData[[#This Row],[SELLING PRICE]]*InputData[[#This Row],[QUANTITY]]*(1-InputData[[#This Row],[DISCOUNT %]])</f>
        <v>349.79999999999995</v>
      </c>
      <c r="N148" s="11">
        <f>DAY(InputData[[#This Row],[DATE]])</f>
        <v>10</v>
      </c>
      <c r="O148" s="11" t="str">
        <f>TEXT(InputData[[#This Row],[DATE]],"mmm")</f>
        <v>Jul</v>
      </c>
      <c r="P148" s="11">
        <f>YEAR(InputData[[#This Row],[DATE]])</f>
        <v>2021</v>
      </c>
    </row>
    <row r="149" spans="1:16" x14ac:dyDescent="0.2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13">
        <f>VLOOKUP(InputData[[#This Row],[PRODUCT ID]],MasterData[],5,0)</f>
        <v>6</v>
      </c>
      <c r="K149" s="13">
        <f>VLOOKUP(InputData[[#This Row],[PRODUCT ID]],MasterData[],6,0)</f>
        <v>7.8599999999999994</v>
      </c>
      <c r="L149" s="13">
        <f>InputData[[#This Row],[BUYING PRIZE]]*InputData[[#This Row],[QUANTITY]]</f>
        <v>24</v>
      </c>
      <c r="M149" s="13">
        <f>InputData[[#This Row],[SELLING PRICE]]*InputData[[#This Row],[QUANTITY]]*(1-InputData[[#This Row],[DISCOUNT %]])</f>
        <v>31.439999999999998</v>
      </c>
      <c r="N149" s="11">
        <f>DAY(InputData[[#This Row],[DATE]])</f>
        <v>11</v>
      </c>
      <c r="O149" s="11" t="str">
        <f>TEXT(InputData[[#This Row],[DATE]],"mmm")</f>
        <v>Jul</v>
      </c>
      <c r="P149" s="11">
        <f>YEAR(InputData[[#This Row],[DATE]])</f>
        <v>2021</v>
      </c>
    </row>
    <row r="150" spans="1:16" x14ac:dyDescent="0.2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13">
        <f>VLOOKUP(InputData[[#This Row],[PRODUCT ID]],MasterData[],5,0)</f>
        <v>150</v>
      </c>
      <c r="K150" s="13">
        <f>VLOOKUP(InputData[[#This Row],[PRODUCT ID]],MasterData[],6,0)</f>
        <v>210</v>
      </c>
      <c r="L150" s="13">
        <f>InputData[[#This Row],[BUYING PRIZE]]*InputData[[#This Row],[QUANTITY]]</f>
        <v>150</v>
      </c>
      <c r="M150" s="13">
        <f>InputData[[#This Row],[SELLING PRICE]]*InputData[[#This Row],[QUANTITY]]*(1-InputData[[#This Row],[DISCOUNT %]])</f>
        <v>210</v>
      </c>
      <c r="N150" s="11">
        <f>DAY(InputData[[#This Row],[DATE]])</f>
        <v>13</v>
      </c>
      <c r="O150" s="11" t="str">
        <f>TEXT(InputData[[#This Row],[DATE]],"mmm")</f>
        <v>Jul</v>
      </c>
      <c r="P150" s="11">
        <f>YEAR(InputData[[#This Row],[DATE]])</f>
        <v>2021</v>
      </c>
    </row>
    <row r="151" spans="1:16" x14ac:dyDescent="0.2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13">
        <f>VLOOKUP(InputData[[#This Row],[PRODUCT ID]],MasterData[],5,0)</f>
        <v>141</v>
      </c>
      <c r="K151" s="13">
        <f>VLOOKUP(InputData[[#This Row],[PRODUCT ID]],MasterData[],6,0)</f>
        <v>149.46</v>
      </c>
      <c r="L151" s="13">
        <f>InputData[[#This Row],[BUYING PRIZE]]*InputData[[#This Row],[QUANTITY]]</f>
        <v>1128</v>
      </c>
      <c r="M151" s="13">
        <f>InputData[[#This Row],[SELLING PRICE]]*InputData[[#This Row],[QUANTITY]]*(1-InputData[[#This Row],[DISCOUNT %]])</f>
        <v>1195.68</v>
      </c>
      <c r="N151" s="11">
        <f>DAY(InputData[[#This Row],[DATE]])</f>
        <v>16</v>
      </c>
      <c r="O151" s="11" t="str">
        <f>TEXT(InputData[[#This Row],[DATE]],"mmm")</f>
        <v>Jul</v>
      </c>
      <c r="P151" s="11">
        <f>YEAR(InputData[[#This Row],[DATE]])</f>
        <v>2021</v>
      </c>
    </row>
    <row r="152" spans="1:16" x14ac:dyDescent="0.2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13">
        <f>VLOOKUP(InputData[[#This Row],[PRODUCT ID]],MasterData[],5,0)</f>
        <v>48</v>
      </c>
      <c r="K152" s="13">
        <f>VLOOKUP(InputData[[#This Row],[PRODUCT ID]],MasterData[],6,0)</f>
        <v>57.120000000000005</v>
      </c>
      <c r="L152" s="13">
        <f>InputData[[#This Row],[BUYING PRIZE]]*InputData[[#This Row],[QUANTITY]]</f>
        <v>672</v>
      </c>
      <c r="M152" s="13">
        <f>InputData[[#This Row],[SELLING PRICE]]*InputData[[#This Row],[QUANTITY]]*(1-InputData[[#This Row],[DISCOUNT %]])</f>
        <v>799.68000000000006</v>
      </c>
      <c r="N152" s="11">
        <f>DAY(InputData[[#This Row],[DATE]])</f>
        <v>18</v>
      </c>
      <c r="O152" s="11" t="str">
        <f>TEXT(InputData[[#This Row],[DATE]],"mmm")</f>
        <v>Jul</v>
      </c>
      <c r="P152" s="11">
        <f>YEAR(InputData[[#This Row],[DATE]])</f>
        <v>2021</v>
      </c>
    </row>
    <row r="153" spans="1:16" x14ac:dyDescent="0.2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13">
        <f>VLOOKUP(InputData[[#This Row],[PRODUCT ID]],MasterData[],5,0)</f>
        <v>72</v>
      </c>
      <c r="K153" s="13">
        <f>VLOOKUP(InputData[[#This Row],[PRODUCT ID]],MasterData[],6,0)</f>
        <v>79.92</v>
      </c>
      <c r="L153" s="13">
        <f>InputData[[#This Row],[BUYING PRIZE]]*InputData[[#This Row],[QUANTITY]]</f>
        <v>792</v>
      </c>
      <c r="M153" s="13">
        <f>InputData[[#This Row],[SELLING PRICE]]*InputData[[#This Row],[QUANTITY]]*(1-InputData[[#This Row],[DISCOUNT %]])</f>
        <v>879.12</v>
      </c>
      <c r="N153" s="11">
        <f>DAY(InputData[[#This Row],[DATE]])</f>
        <v>20</v>
      </c>
      <c r="O153" s="11" t="str">
        <f>TEXT(InputData[[#This Row],[DATE]],"mmm")</f>
        <v>Jul</v>
      </c>
      <c r="P153" s="11">
        <f>YEAR(InputData[[#This Row],[DATE]])</f>
        <v>2021</v>
      </c>
    </row>
    <row r="154" spans="1:16" x14ac:dyDescent="0.2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13">
        <f>VLOOKUP(InputData[[#This Row],[PRODUCT ID]],MasterData[],5,0)</f>
        <v>67</v>
      </c>
      <c r="K154" s="13">
        <f>VLOOKUP(InputData[[#This Row],[PRODUCT ID]],MasterData[],6,0)</f>
        <v>83.08</v>
      </c>
      <c r="L154" s="13">
        <f>InputData[[#This Row],[BUYING PRIZE]]*InputData[[#This Row],[QUANTITY]]</f>
        <v>335</v>
      </c>
      <c r="M154" s="13">
        <f>InputData[[#This Row],[SELLING PRICE]]*InputData[[#This Row],[QUANTITY]]*(1-InputData[[#This Row],[DISCOUNT %]])</f>
        <v>415.4</v>
      </c>
      <c r="N154" s="11">
        <f>DAY(InputData[[#This Row],[DATE]])</f>
        <v>20</v>
      </c>
      <c r="O154" s="11" t="str">
        <f>TEXT(InputData[[#This Row],[DATE]],"mmm")</f>
        <v>Jul</v>
      </c>
      <c r="P154" s="11">
        <f>YEAR(InputData[[#This Row],[DATE]])</f>
        <v>2021</v>
      </c>
    </row>
    <row r="155" spans="1:16" x14ac:dyDescent="0.2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13">
        <f>VLOOKUP(InputData[[#This Row],[PRODUCT ID]],MasterData[],5,0)</f>
        <v>47</v>
      </c>
      <c r="K155" s="13">
        <f>VLOOKUP(InputData[[#This Row],[PRODUCT ID]],MasterData[],6,0)</f>
        <v>53.11</v>
      </c>
      <c r="L155" s="13">
        <f>InputData[[#This Row],[BUYING PRIZE]]*InputData[[#This Row],[QUANTITY]]</f>
        <v>705</v>
      </c>
      <c r="M155" s="13">
        <f>InputData[[#This Row],[SELLING PRICE]]*InputData[[#This Row],[QUANTITY]]*(1-InputData[[#This Row],[DISCOUNT %]])</f>
        <v>796.65</v>
      </c>
      <c r="N155" s="11">
        <f>DAY(InputData[[#This Row],[DATE]])</f>
        <v>21</v>
      </c>
      <c r="O155" s="11" t="str">
        <f>TEXT(InputData[[#This Row],[DATE]],"mmm")</f>
        <v>Jul</v>
      </c>
      <c r="P155" s="11">
        <f>YEAR(InputData[[#This Row],[DATE]])</f>
        <v>2021</v>
      </c>
    </row>
    <row r="156" spans="1:16" x14ac:dyDescent="0.2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13">
        <f>VLOOKUP(InputData[[#This Row],[PRODUCT ID]],MasterData[],5,0)</f>
        <v>18</v>
      </c>
      <c r="K156" s="13">
        <f>VLOOKUP(InputData[[#This Row],[PRODUCT ID]],MasterData[],6,0)</f>
        <v>24.66</v>
      </c>
      <c r="L156" s="13">
        <f>InputData[[#This Row],[BUYING PRIZE]]*InputData[[#This Row],[QUANTITY]]</f>
        <v>54</v>
      </c>
      <c r="M156" s="13">
        <f>InputData[[#This Row],[SELLING PRICE]]*InputData[[#This Row],[QUANTITY]]*(1-InputData[[#This Row],[DISCOUNT %]])</f>
        <v>73.98</v>
      </c>
      <c r="N156" s="11">
        <f>DAY(InputData[[#This Row],[DATE]])</f>
        <v>22</v>
      </c>
      <c r="O156" s="11" t="str">
        <f>TEXT(InputData[[#This Row],[DATE]],"mmm")</f>
        <v>Jul</v>
      </c>
      <c r="P156" s="11">
        <f>YEAR(InputData[[#This Row],[DATE]])</f>
        <v>2021</v>
      </c>
    </row>
    <row r="157" spans="1:16" x14ac:dyDescent="0.2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13">
        <f>VLOOKUP(InputData[[#This Row],[PRODUCT ID]],MasterData[],5,0)</f>
        <v>144</v>
      </c>
      <c r="K157" s="13">
        <f>VLOOKUP(InputData[[#This Row],[PRODUCT ID]],MasterData[],6,0)</f>
        <v>156.96</v>
      </c>
      <c r="L157" s="13">
        <f>InputData[[#This Row],[BUYING PRIZE]]*InputData[[#This Row],[QUANTITY]]</f>
        <v>2016</v>
      </c>
      <c r="M157" s="13">
        <f>InputData[[#This Row],[SELLING PRICE]]*InputData[[#This Row],[QUANTITY]]*(1-InputData[[#This Row],[DISCOUNT %]])</f>
        <v>2197.44</v>
      </c>
      <c r="N157" s="11">
        <f>DAY(InputData[[#This Row],[DATE]])</f>
        <v>22</v>
      </c>
      <c r="O157" s="11" t="str">
        <f>TEXT(InputData[[#This Row],[DATE]],"mmm")</f>
        <v>Jul</v>
      </c>
      <c r="P157" s="11">
        <f>YEAR(InputData[[#This Row],[DATE]])</f>
        <v>2021</v>
      </c>
    </row>
    <row r="158" spans="1:16" x14ac:dyDescent="0.2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13">
        <f>VLOOKUP(InputData[[#This Row],[PRODUCT ID]],MasterData[],5,0)</f>
        <v>90</v>
      </c>
      <c r="K158" s="13">
        <f>VLOOKUP(InputData[[#This Row],[PRODUCT ID]],MasterData[],6,0)</f>
        <v>96.3</v>
      </c>
      <c r="L158" s="13">
        <f>InputData[[#This Row],[BUYING PRIZE]]*InputData[[#This Row],[QUANTITY]]</f>
        <v>630</v>
      </c>
      <c r="M158" s="13">
        <f>InputData[[#This Row],[SELLING PRICE]]*InputData[[#This Row],[QUANTITY]]*(1-InputData[[#This Row],[DISCOUNT %]])</f>
        <v>674.1</v>
      </c>
      <c r="N158" s="11">
        <f>DAY(InputData[[#This Row],[DATE]])</f>
        <v>23</v>
      </c>
      <c r="O158" s="11" t="str">
        <f>TEXT(InputData[[#This Row],[DATE]],"mmm")</f>
        <v>Jul</v>
      </c>
      <c r="P158" s="11">
        <f>YEAR(InputData[[#This Row],[DATE]])</f>
        <v>2021</v>
      </c>
    </row>
    <row r="159" spans="1:16" x14ac:dyDescent="0.2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13">
        <f>VLOOKUP(InputData[[#This Row],[PRODUCT ID]],MasterData[],5,0)</f>
        <v>67</v>
      </c>
      <c r="K159" s="13">
        <f>VLOOKUP(InputData[[#This Row],[PRODUCT ID]],MasterData[],6,0)</f>
        <v>85.76</v>
      </c>
      <c r="L159" s="13">
        <f>InputData[[#This Row],[BUYING PRIZE]]*InputData[[#This Row],[QUANTITY]]</f>
        <v>536</v>
      </c>
      <c r="M159" s="13">
        <f>InputData[[#This Row],[SELLING PRICE]]*InputData[[#This Row],[QUANTITY]]*(1-InputData[[#This Row],[DISCOUNT %]])</f>
        <v>686.08</v>
      </c>
      <c r="N159" s="11">
        <f>DAY(InputData[[#This Row],[DATE]])</f>
        <v>23</v>
      </c>
      <c r="O159" s="11" t="str">
        <f>TEXT(InputData[[#This Row],[DATE]],"mmm")</f>
        <v>Jul</v>
      </c>
      <c r="P159" s="11">
        <f>YEAR(InputData[[#This Row],[DATE]])</f>
        <v>2021</v>
      </c>
    </row>
    <row r="160" spans="1:16" x14ac:dyDescent="0.2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13">
        <f>VLOOKUP(InputData[[#This Row],[PRODUCT ID]],MasterData[],5,0)</f>
        <v>6</v>
      </c>
      <c r="K160" s="13">
        <f>VLOOKUP(InputData[[#This Row],[PRODUCT ID]],MasterData[],6,0)</f>
        <v>7.8599999999999994</v>
      </c>
      <c r="L160" s="13">
        <f>InputData[[#This Row],[BUYING PRIZE]]*InputData[[#This Row],[QUANTITY]]</f>
        <v>24</v>
      </c>
      <c r="M160" s="13">
        <f>InputData[[#This Row],[SELLING PRICE]]*InputData[[#This Row],[QUANTITY]]*(1-InputData[[#This Row],[DISCOUNT %]])</f>
        <v>31.439999999999998</v>
      </c>
      <c r="N160" s="11">
        <f>DAY(InputData[[#This Row],[DATE]])</f>
        <v>24</v>
      </c>
      <c r="O160" s="11" t="str">
        <f>TEXT(InputData[[#This Row],[DATE]],"mmm")</f>
        <v>Jul</v>
      </c>
      <c r="P160" s="11">
        <f>YEAR(InputData[[#This Row],[DATE]])</f>
        <v>2021</v>
      </c>
    </row>
    <row r="161" spans="1:16" x14ac:dyDescent="0.2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13">
        <f>VLOOKUP(InputData[[#This Row],[PRODUCT ID]],MasterData[],5,0)</f>
        <v>76</v>
      </c>
      <c r="K161" s="13">
        <f>VLOOKUP(InputData[[#This Row],[PRODUCT ID]],MasterData[],6,0)</f>
        <v>82.08</v>
      </c>
      <c r="L161" s="13">
        <f>InputData[[#This Row],[BUYING PRIZE]]*InputData[[#This Row],[QUANTITY]]</f>
        <v>1140</v>
      </c>
      <c r="M161" s="13">
        <f>InputData[[#This Row],[SELLING PRICE]]*InputData[[#This Row],[QUANTITY]]*(1-InputData[[#This Row],[DISCOUNT %]])</f>
        <v>1231.2</v>
      </c>
      <c r="N161" s="11">
        <f>DAY(InputData[[#This Row],[DATE]])</f>
        <v>29</v>
      </c>
      <c r="O161" s="11" t="str">
        <f>TEXT(InputData[[#This Row],[DATE]],"mmm")</f>
        <v>Jul</v>
      </c>
      <c r="P161" s="11">
        <f>YEAR(InputData[[#This Row],[DATE]])</f>
        <v>2021</v>
      </c>
    </row>
    <row r="162" spans="1:16" x14ac:dyDescent="0.2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13">
        <f>VLOOKUP(InputData[[#This Row],[PRODUCT ID]],MasterData[],5,0)</f>
        <v>98</v>
      </c>
      <c r="K162" s="13">
        <f>VLOOKUP(InputData[[#This Row],[PRODUCT ID]],MasterData[],6,0)</f>
        <v>103.88</v>
      </c>
      <c r="L162" s="13">
        <f>InputData[[#This Row],[BUYING PRIZE]]*InputData[[#This Row],[QUANTITY]]</f>
        <v>1078</v>
      </c>
      <c r="M162" s="13">
        <f>InputData[[#This Row],[SELLING PRICE]]*InputData[[#This Row],[QUANTITY]]*(1-InputData[[#This Row],[DISCOUNT %]])</f>
        <v>1142.6799999999998</v>
      </c>
      <c r="N162" s="11">
        <f>DAY(InputData[[#This Row],[DATE]])</f>
        <v>1</v>
      </c>
      <c r="O162" s="11" t="str">
        <f>TEXT(InputData[[#This Row],[DATE]],"mmm")</f>
        <v>Aug</v>
      </c>
      <c r="P162" s="11">
        <f>YEAR(InputData[[#This Row],[DATE]])</f>
        <v>2021</v>
      </c>
    </row>
    <row r="163" spans="1:16" x14ac:dyDescent="0.2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13">
        <f>VLOOKUP(InputData[[#This Row],[PRODUCT ID]],MasterData[],5,0)</f>
        <v>141</v>
      </c>
      <c r="K163" s="13">
        <f>VLOOKUP(InputData[[#This Row],[PRODUCT ID]],MasterData[],6,0)</f>
        <v>149.46</v>
      </c>
      <c r="L163" s="13">
        <f>InputData[[#This Row],[BUYING PRIZE]]*InputData[[#This Row],[QUANTITY]]</f>
        <v>423</v>
      </c>
      <c r="M163" s="13">
        <f>InputData[[#This Row],[SELLING PRICE]]*InputData[[#This Row],[QUANTITY]]*(1-InputData[[#This Row],[DISCOUNT %]])</f>
        <v>448.38</v>
      </c>
      <c r="N163" s="11">
        <f>DAY(InputData[[#This Row],[DATE]])</f>
        <v>2</v>
      </c>
      <c r="O163" s="11" t="str">
        <f>TEXT(InputData[[#This Row],[DATE]],"mmm")</f>
        <v>Aug</v>
      </c>
      <c r="P163" s="11">
        <f>YEAR(InputData[[#This Row],[DATE]])</f>
        <v>2021</v>
      </c>
    </row>
    <row r="164" spans="1:16" x14ac:dyDescent="0.2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13">
        <f>VLOOKUP(InputData[[#This Row],[PRODUCT ID]],MasterData[],5,0)</f>
        <v>121</v>
      </c>
      <c r="K164" s="13">
        <f>VLOOKUP(InputData[[#This Row],[PRODUCT ID]],MasterData[],6,0)</f>
        <v>141.57</v>
      </c>
      <c r="L164" s="13">
        <f>InputData[[#This Row],[BUYING PRIZE]]*InputData[[#This Row],[QUANTITY]]</f>
        <v>1573</v>
      </c>
      <c r="M164" s="13">
        <f>InputData[[#This Row],[SELLING PRICE]]*InputData[[#This Row],[QUANTITY]]*(1-InputData[[#This Row],[DISCOUNT %]])</f>
        <v>1840.4099999999999</v>
      </c>
      <c r="N164" s="11">
        <f>DAY(InputData[[#This Row],[DATE]])</f>
        <v>3</v>
      </c>
      <c r="O164" s="11" t="str">
        <f>TEXT(InputData[[#This Row],[DATE]],"mmm")</f>
        <v>Aug</v>
      </c>
      <c r="P164" s="11">
        <f>YEAR(InputData[[#This Row],[DATE]])</f>
        <v>2021</v>
      </c>
    </row>
    <row r="165" spans="1:16" x14ac:dyDescent="0.2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13">
        <f>VLOOKUP(InputData[[#This Row],[PRODUCT ID]],MasterData[],5,0)</f>
        <v>55</v>
      </c>
      <c r="K165" s="13">
        <f>VLOOKUP(InputData[[#This Row],[PRODUCT ID]],MasterData[],6,0)</f>
        <v>58.3</v>
      </c>
      <c r="L165" s="13">
        <f>InputData[[#This Row],[BUYING PRIZE]]*InputData[[#This Row],[QUANTITY]]</f>
        <v>660</v>
      </c>
      <c r="M165" s="13">
        <f>InputData[[#This Row],[SELLING PRICE]]*InputData[[#This Row],[QUANTITY]]*(1-InputData[[#This Row],[DISCOUNT %]])</f>
        <v>699.59999999999991</v>
      </c>
      <c r="N165" s="11">
        <f>DAY(InputData[[#This Row],[DATE]])</f>
        <v>3</v>
      </c>
      <c r="O165" s="11" t="str">
        <f>TEXT(InputData[[#This Row],[DATE]],"mmm")</f>
        <v>Aug</v>
      </c>
      <c r="P165" s="11">
        <f>YEAR(InputData[[#This Row],[DATE]])</f>
        <v>2021</v>
      </c>
    </row>
    <row r="166" spans="1:16" x14ac:dyDescent="0.2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13">
        <f>VLOOKUP(InputData[[#This Row],[PRODUCT ID]],MasterData[],5,0)</f>
        <v>37</v>
      </c>
      <c r="K166" s="13">
        <f>VLOOKUP(InputData[[#This Row],[PRODUCT ID]],MasterData[],6,0)</f>
        <v>41.81</v>
      </c>
      <c r="L166" s="13">
        <f>InputData[[#This Row],[BUYING PRIZE]]*InputData[[#This Row],[QUANTITY]]</f>
        <v>518</v>
      </c>
      <c r="M166" s="13">
        <f>InputData[[#This Row],[SELLING PRICE]]*InputData[[#This Row],[QUANTITY]]*(1-InputData[[#This Row],[DISCOUNT %]])</f>
        <v>585.34</v>
      </c>
      <c r="N166" s="11">
        <f>DAY(InputData[[#This Row],[DATE]])</f>
        <v>5</v>
      </c>
      <c r="O166" s="11" t="str">
        <f>TEXT(InputData[[#This Row],[DATE]],"mmm")</f>
        <v>Aug</v>
      </c>
      <c r="P166" s="11">
        <f>YEAR(InputData[[#This Row],[DATE]])</f>
        <v>2021</v>
      </c>
    </row>
    <row r="167" spans="1:16" x14ac:dyDescent="0.2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13">
        <f>VLOOKUP(InputData[[#This Row],[PRODUCT ID]],MasterData[],5,0)</f>
        <v>67</v>
      </c>
      <c r="K167" s="13">
        <f>VLOOKUP(InputData[[#This Row],[PRODUCT ID]],MasterData[],6,0)</f>
        <v>85.76</v>
      </c>
      <c r="L167" s="13">
        <f>InputData[[#This Row],[BUYING PRIZE]]*InputData[[#This Row],[QUANTITY]]</f>
        <v>67</v>
      </c>
      <c r="M167" s="13">
        <f>InputData[[#This Row],[SELLING PRICE]]*InputData[[#This Row],[QUANTITY]]*(1-InputData[[#This Row],[DISCOUNT %]])</f>
        <v>85.76</v>
      </c>
      <c r="N167" s="11">
        <f>DAY(InputData[[#This Row],[DATE]])</f>
        <v>6</v>
      </c>
      <c r="O167" s="11" t="str">
        <f>TEXT(InputData[[#This Row],[DATE]],"mmm")</f>
        <v>Aug</v>
      </c>
      <c r="P167" s="11">
        <f>YEAR(InputData[[#This Row],[DATE]])</f>
        <v>2021</v>
      </c>
    </row>
    <row r="168" spans="1:16" x14ac:dyDescent="0.2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13">
        <f>VLOOKUP(InputData[[#This Row],[PRODUCT ID]],MasterData[],5,0)</f>
        <v>133</v>
      </c>
      <c r="K168" s="13">
        <f>VLOOKUP(InputData[[#This Row],[PRODUCT ID]],MasterData[],6,0)</f>
        <v>155.61000000000001</v>
      </c>
      <c r="L168" s="13">
        <f>InputData[[#This Row],[BUYING PRIZE]]*InputData[[#This Row],[QUANTITY]]</f>
        <v>532</v>
      </c>
      <c r="M168" s="13">
        <f>InputData[[#This Row],[SELLING PRICE]]*InputData[[#This Row],[QUANTITY]]*(1-InputData[[#This Row],[DISCOUNT %]])</f>
        <v>622.44000000000005</v>
      </c>
      <c r="N168" s="11">
        <f>DAY(InputData[[#This Row],[DATE]])</f>
        <v>10</v>
      </c>
      <c r="O168" s="11" t="str">
        <f>TEXT(InputData[[#This Row],[DATE]],"mmm")</f>
        <v>Aug</v>
      </c>
      <c r="P168" s="11">
        <f>YEAR(InputData[[#This Row],[DATE]])</f>
        <v>2021</v>
      </c>
    </row>
    <row r="169" spans="1:16" x14ac:dyDescent="0.2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13">
        <f>VLOOKUP(InputData[[#This Row],[PRODUCT ID]],MasterData[],5,0)</f>
        <v>76</v>
      </c>
      <c r="K169" s="13">
        <f>VLOOKUP(InputData[[#This Row],[PRODUCT ID]],MasterData[],6,0)</f>
        <v>82.08</v>
      </c>
      <c r="L169" s="13">
        <f>InputData[[#This Row],[BUYING PRIZE]]*InputData[[#This Row],[QUANTITY]]</f>
        <v>760</v>
      </c>
      <c r="M169" s="13">
        <f>InputData[[#This Row],[SELLING PRICE]]*InputData[[#This Row],[QUANTITY]]*(1-InputData[[#This Row],[DISCOUNT %]])</f>
        <v>820.8</v>
      </c>
      <c r="N169" s="11">
        <f>DAY(InputData[[#This Row],[DATE]])</f>
        <v>10</v>
      </c>
      <c r="O169" s="11" t="str">
        <f>TEXT(InputData[[#This Row],[DATE]],"mmm")</f>
        <v>Aug</v>
      </c>
      <c r="P169" s="11">
        <f>YEAR(InputData[[#This Row],[DATE]])</f>
        <v>2021</v>
      </c>
    </row>
    <row r="170" spans="1:16" x14ac:dyDescent="0.2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13">
        <f>VLOOKUP(InputData[[#This Row],[PRODUCT ID]],MasterData[],5,0)</f>
        <v>75</v>
      </c>
      <c r="K170" s="13">
        <f>VLOOKUP(InputData[[#This Row],[PRODUCT ID]],MasterData[],6,0)</f>
        <v>85.5</v>
      </c>
      <c r="L170" s="13">
        <f>InputData[[#This Row],[BUYING PRIZE]]*InputData[[#This Row],[QUANTITY]]</f>
        <v>450</v>
      </c>
      <c r="M170" s="13">
        <f>InputData[[#This Row],[SELLING PRICE]]*InputData[[#This Row],[QUANTITY]]*(1-InputData[[#This Row],[DISCOUNT %]])</f>
        <v>513</v>
      </c>
      <c r="N170" s="11">
        <f>DAY(InputData[[#This Row],[DATE]])</f>
        <v>10</v>
      </c>
      <c r="O170" s="11" t="str">
        <f>TEXT(InputData[[#This Row],[DATE]],"mmm")</f>
        <v>Aug</v>
      </c>
      <c r="P170" s="11">
        <f>YEAR(InputData[[#This Row],[DATE]])</f>
        <v>2021</v>
      </c>
    </row>
    <row r="171" spans="1:16" x14ac:dyDescent="0.2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13">
        <f>VLOOKUP(InputData[[#This Row],[PRODUCT ID]],MasterData[],5,0)</f>
        <v>141</v>
      </c>
      <c r="K171" s="13">
        <f>VLOOKUP(InputData[[#This Row],[PRODUCT ID]],MasterData[],6,0)</f>
        <v>149.46</v>
      </c>
      <c r="L171" s="13">
        <f>InputData[[#This Row],[BUYING PRIZE]]*InputData[[#This Row],[QUANTITY]]</f>
        <v>564</v>
      </c>
      <c r="M171" s="13">
        <f>InputData[[#This Row],[SELLING PRICE]]*InputData[[#This Row],[QUANTITY]]*(1-InputData[[#This Row],[DISCOUNT %]])</f>
        <v>597.84</v>
      </c>
      <c r="N171" s="11">
        <f>DAY(InputData[[#This Row],[DATE]])</f>
        <v>11</v>
      </c>
      <c r="O171" s="11" t="str">
        <f>TEXT(InputData[[#This Row],[DATE]],"mmm")</f>
        <v>Aug</v>
      </c>
      <c r="P171" s="11">
        <f>YEAR(InputData[[#This Row],[DATE]])</f>
        <v>2021</v>
      </c>
    </row>
    <row r="172" spans="1:16" x14ac:dyDescent="0.2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13">
        <f>VLOOKUP(InputData[[#This Row],[PRODUCT ID]],MasterData[],5,0)</f>
        <v>44</v>
      </c>
      <c r="K172" s="13">
        <f>VLOOKUP(InputData[[#This Row],[PRODUCT ID]],MasterData[],6,0)</f>
        <v>48.4</v>
      </c>
      <c r="L172" s="13">
        <f>InputData[[#This Row],[BUYING PRIZE]]*InputData[[#This Row],[QUANTITY]]</f>
        <v>572</v>
      </c>
      <c r="M172" s="13">
        <f>InputData[[#This Row],[SELLING PRICE]]*InputData[[#This Row],[QUANTITY]]*(1-InputData[[#This Row],[DISCOUNT %]])</f>
        <v>629.19999999999993</v>
      </c>
      <c r="N172" s="11">
        <f>DAY(InputData[[#This Row],[DATE]])</f>
        <v>13</v>
      </c>
      <c r="O172" s="11" t="str">
        <f>TEXT(InputData[[#This Row],[DATE]],"mmm")</f>
        <v>Aug</v>
      </c>
      <c r="P172" s="11">
        <f>YEAR(InputData[[#This Row],[DATE]])</f>
        <v>2021</v>
      </c>
    </row>
    <row r="173" spans="1:16" x14ac:dyDescent="0.2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13">
        <f>VLOOKUP(InputData[[#This Row],[PRODUCT ID]],MasterData[],5,0)</f>
        <v>48</v>
      </c>
      <c r="K173" s="13">
        <f>VLOOKUP(InputData[[#This Row],[PRODUCT ID]],MasterData[],6,0)</f>
        <v>57.120000000000005</v>
      </c>
      <c r="L173" s="13">
        <f>InputData[[#This Row],[BUYING PRIZE]]*InputData[[#This Row],[QUANTITY]]</f>
        <v>432</v>
      </c>
      <c r="M173" s="13">
        <f>InputData[[#This Row],[SELLING PRICE]]*InputData[[#This Row],[QUANTITY]]*(1-InputData[[#This Row],[DISCOUNT %]])</f>
        <v>514.08000000000004</v>
      </c>
      <c r="N173" s="11">
        <f>DAY(InputData[[#This Row],[DATE]])</f>
        <v>13</v>
      </c>
      <c r="O173" s="11" t="str">
        <f>TEXT(InputData[[#This Row],[DATE]],"mmm")</f>
        <v>Aug</v>
      </c>
      <c r="P173" s="11">
        <f>YEAR(InputData[[#This Row],[DATE]])</f>
        <v>2021</v>
      </c>
    </row>
    <row r="174" spans="1:16" x14ac:dyDescent="0.2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13">
        <f>VLOOKUP(InputData[[#This Row],[PRODUCT ID]],MasterData[],5,0)</f>
        <v>71</v>
      </c>
      <c r="K174" s="13">
        <f>VLOOKUP(InputData[[#This Row],[PRODUCT ID]],MasterData[],6,0)</f>
        <v>80.94</v>
      </c>
      <c r="L174" s="13">
        <f>InputData[[#This Row],[BUYING PRIZE]]*InputData[[#This Row],[QUANTITY]]</f>
        <v>213</v>
      </c>
      <c r="M174" s="13">
        <f>InputData[[#This Row],[SELLING PRICE]]*InputData[[#This Row],[QUANTITY]]*(1-InputData[[#This Row],[DISCOUNT %]])</f>
        <v>242.82</v>
      </c>
      <c r="N174" s="11">
        <f>DAY(InputData[[#This Row],[DATE]])</f>
        <v>16</v>
      </c>
      <c r="O174" s="11" t="str">
        <f>TEXT(InputData[[#This Row],[DATE]],"mmm")</f>
        <v>Aug</v>
      </c>
      <c r="P174" s="11">
        <f>YEAR(InputData[[#This Row],[DATE]])</f>
        <v>2021</v>
      </c>
    </row>
    <row r="175" spans="1:16" x14ac:dyDescent="0.2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13">
        <f>VLOOKUP(InputData[[#This Row],[PRODUCT ID]],MasterData[],5,0)</f>
        <v>7</v>
      </c>
      <c r="K175" s="13">
        <f>VLOOKUP(InputData[[#This Row],[PRODUCT ID]],MasterData[],6,0)</f>
        <v>8.33</v>
      </c>
      <c r="L175" s="13">
        <f>InputData[[#This Row],[BUYING PRIZE]]*InputData[[#This Row],[QUANTITY]]</f>
        <v>42</v>
      </c>
      <c r="M175" s="13">
        <f>InputData[[#This Row],[SELLING PRICE]]*InputData[[#This Row],[QUANTITY]]*(1-InputData[[#This Row],[DISCOUNT %]])</f>
        <v>49.980000000000004</v>
      </c>
      <c r="N175" s="11">
        <f>DAY(InputData[[#This Row],[DATE]])</f>
        <v>18</v>
      </c>
      <c r="O175" s="11" t="str">
        <f>TEXT(InputData[[#This Row],[DATE]],"mmm")</f>
        <v>Aug</v>
      </c>
      <c r="P175" s="11">
        <f>YEAR(InputData[[#This Row],[DATE]])</f>
        <v>2021</v>
      </c>
    </row>
    <row r="176" spans="1:16" x14ac:dyDescent="0.2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13">
        <f>VLOOKUP(InputData[[#This Row],[PRODUCT ID]],MasterData[],5,0)</f>
        <v>61</v>
      </c>
      <c r="K176" s="13">
        <f>VLOOKUP(InputData[[#This Row],[PRODUCT ID]],MasterData[],6,0)</f>
        <v>76.25</v>
      </c>
      <c r="L176" s="13">
        <f>InputData[[#This Row],[BUYING PRIZE]]*InputData[[#This Row],[QUANTITY]]</f>
        <v>915</v>
      </c>
      <c r="M176" s="13">
        <f>InputData[[#This Row],[SELLING PRICE]]*InputData[[#This Row],[QUANTITY]]*(1-InputData[[#This Row],[DISCOUNT %]])</f>
        <v>1143.75</v>
      </c>
      <c r="N176" s="11">
        <f>DAY(InputData[[#This Row],[DATE]])</f>
        <v>20</v>
      </c>
      <c r="O176" s="11" t="str">
        <f>TEXT(InputData[[#This Row],[DATE]],"mmm")</f>
        <v>Aug</v>
      </c>
      <c r="P176" s="11">
        <f>YEAR(InputData[[#This Row],[DATE]])</f>
        <v>2021</v>
      </c>
    </row>
    <row r="177" spans="1:16" x14ac:dyDescent="0.2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13">
        <f>VLOOKUP(InputData[[#This Row],[PRODUCT ID]],MasterData[],5,0)</f>
        <v>93</v>
      </c>
      <c r="K177" s="13">
        <f>VLOOKUP(InputData[[#This Row],[PRODUCT ID]],MasterData[],6,0)</f>
        <v>104.16</v>
      </c>
      <c r="L177" s="13">
        <f>InputData[[#This Row],[BUYING PRIZE]]*InputData[[#This Row],[QUANTITY]]</f>
        <v>837</v>
      </c>
      <c r="M177" s="13">
        <f>InputData[[#This Row],[SELLING PRICE]]*InputData[[#This Row],[QUANTITY]]*(1-InputData[[#This Row],[DISCOUNT %]])</f>
        <v>937.43999999999994</v>
      </c>
      <c r="N177" s="11">
        <f>DAY(InputData[[#This Row],[DATE]])</f>
        <v>20</v>
      </c>
      <c r="O177" s="11" t="str">
        <f>TEXT(InputData[[#This Row],[DATE]],"mmm")</f>
        <v>Aug</v>
      </c>
      <c r="P177" s="11">
        <f>YEAR(InputData[[#This Row],[DATE]])</f>
        <v>2021</v>
      </c>
    </row>
    <row r="178" spans="1:16" x14ac:dyDescent="0.2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13">
        <f>VLOOKUP(InputData[[#This Row],[PRODUCT ID]],MasterData[],5,0)</f>
        <v>37</v>
      </c>
      <c r="K178" s="13">
        <f>VLOOKUP(InputData[[#This Row],[PRODUCT ID]],MasterData[],6,0)</f>
        <v>41.81</v>
      </c>
      <c r="L178" s="13">
        <f>InputData[[#This Row],[BUYING PRIZE]]*InputData[[#This Row],[QUANTITY]]</f>
        <v>481</v>
      </c>
      <c r="M178" s="13">
        <f>InputData[[#This Row],[SELLING PRICE]]*InputData[[#This Row],[QUANTITY]]*(1-InputData[[#This Row],[DISCOUNT %]])</f>
        <v>543.53</v>
      </c>
      <c r="N178" s="11">
        <f>DAY(InputData[[#This Row],[DATE]])</f>
        <v>20</v>
      </c>
      <c r="O178" s="11" t="str">
        <f>TEXT(InputData[[#This Row],[DATE]],"mmm")</f>
        <v>Aug</v>
      </c>
      <c r="P178" s="11">
        <f>YEAR(InputData[[#This Row],[DATE]])</f>
        <v>2021</v>
      </c>
    </row>
    <row r="179" spans="1:16" x14ac:dyDescent="0.2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13">
        <f>VLOOKUP(InputData[[#This Row],[PRODUCT ID]],MasterData[],5,0)</f>
        <v>37</v>
      </c>
      <c r="K179" s="13">
        <f>VLOOKUP(InputData[[#This Row],[PRODUCT ID]],MasterData[],6,0)</f>
        <v>42.55</v>
      </c>
      <c r="L179" s="13">
        <f>InputData[[#This Row],[BUYING PRIZE]]*InputData[[#This Row],[QUANTITY]]</f>
        <v>148</v>
      </c>
      <c r="M179" s="13">
        <f>InputData[[#This Row],[SELLING PRICE]]*InputData[[#This Row],[QUANTITY]]*(1-InputData[[#This Row],[DISCOUNT %]])</f>
        <v>170.2</v>
      </c>
      <c r="N179" s="11">
        <f>DAY(InputData[[#This Row],[DATE]])</f>
        <v>26</v>
      </c>
      <c r="O179" s="11" t="str">
        <f>TEXT(InputData[[#This Row],[DATE]],"mmm")</f>
        <v>Aug</v>
      </c>
      <c r="P179" s="11">
        <f>YEAR(InputData[[#This Row],[DATE]])</f>
        <v>2021</v>
      </c>
    </row>
    <row r="180" spans="1:16" x14ac:dyDescent="0.2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13">
        <f>VLOOKUP(InputData[[#This Row],[PRODUCT ID]],MasterData[],5,0)</f>
        <v>55</v>
      </c>
      <c r="K180" s="13">
        <f>VLOOKUP(InputData[[#This Row],[PRODUCT ID]],MasterData[],6,0)</f>
        <v>58.3</v>
      </c>
      <c r="L180" s="13">
        <f>InputData[[#This Row],[BUYING PRIZE]]*InputData[[#This Row],[QUANTITY]]</f>
        <v>660</v>
      </c>
      <c r="M180" s="13">
        <f>InputData[[#This Row],[SELLING PRICE]]*InputData[[#This Row],[QUANTITY]]*(1-InputData[[#This Row],[DISCOUNT %]])</f>
        <v>699.59999999999991</v>
      </c>
      <c r="N180" s="11">
        <f>DAY(InputData[[#This Row],[DATE]])</f>
        <v>29</v>
      </c>
      <c r="O180" s="11" t="str">
        <f>TEXT(InputData[[#This Row],[DATE]],"mmm")</f>
        <v>Aug</v>
      </c>
      <c r="P180" s="11">
        <f>YEAR(InputData[[#This Row],[DATE]])</f>
        <v>2021</v>
      </c>
    </row>
    <row r="181" spans="1:16" x14ac:dyDescent="0.2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13">
        <f>VLOOKUP(InputData[[#This Row],[PRODUCT ID]],MasterData[],5,0)</f>
        <v>112</v>
      </c>
      <c r="K181" s="13">
        <f>VLOOKUP(InputData[[#This Row],[PRODUCT ID]],MasterData[],6,0)</f>
        <v>122.08</v>
      </c>
      <c r="L181" s="13">
        <f>InputData[[#This Row],[BUYING PRIZE]]*InputData[[#This Row],[QUANTITY]]</f>
        <v>1456</v>
      </c>
      <c r="M181" s="13">
        <f>InputData[[#This Row],[SELLING PRICE]]*InputData[[#This Row],[QUANTITY]]*(1-InputData[[#This Row],[DISCOUNT %]])</f>
        <v>1587.04</v>
      </c>
      <c r="N181" s="11">
        <f>DAY(InputData[[#This Row],[DATE]])</f>
        <v>30</v>
      </c>
      <c r="O181" s="11" t="str">
        <f>TEXT(InputData[[#This Row],[DATE]],"mmm")</f>
        <v>Aug</v>
      </c>
      <c r="P181" s="11">
        <f>YEAR(InputData[[#This Row],[DATE]])</f>
        <v>2021</v>
      </c>
    </row>
    <row r="182" spans="1:16" x14ac:dyDescent="0.2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13">
        <f>VLOOKUP(InputData[[#This Row],[PRODUCT ID]],MasterData[],5,0)</f>
        <v>98</v>
      </c>
      <c r="K182" s="13">
        <f>VLOOKUP(InputData[[#This Row],[PRODUCT ID]],MasterData[],6,0)</f>
        <v>103.88</v>
      </c>
      <c r="L182" s="13">
        <f>InputData[[#This Row],[BUYING PRIZE]]*InputData[[#This Row],[QUANTITY]]</f>
        <v>196</v>
      </c>
      <c r="M182" s="13">
        <f>InputData[[#This Row],[SELLING PRICE]]*InputData[[#This Row],[QUANTITY]]*(1-InputData[[#This Row],[DISCOUNT %]])</f>
        <v>207.76</v>
      </c>
      <c r="N182" s="11">
        <f>DAY(InputData[[#This Row],[DATE]])</f>
        <v>31</v>
      </c>
      <c r="O182" s="11" t="str">
        <f>TEXT(InputData[[#This Row],[DATE]],"mmm")</f>
        <v>Aug</v>
      </c>
      <c r="P182" s="11">
        <f>YEAR(InputData[[#This Row],[DATE]])</f>
        <v>2021</v>
      </c>
    </row>
    <row r="183" spans="1:16" x14ac:dyDescent="0.2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13">
        <f>VLOOKUP(InputData[[#This Row],[PRODUCT ID]],MasterData[],5,0)</f>
        <v>5</v>
      </c>
      <c r="K183" s="13">
        <f>VLOOKUP(InputData[[#This Row],[PRODUCT ID]],MasterData[],6,0)</f>
        <v>6.7</v>
      </c>
      <c r="L183" s="13">
        <f>InputData[[#This Row],[BUYING PRIZE]]*InputData[[#This Row],[QUANTITY]]</f>
        <v>55</v>
      </c>
      <c r="M183" s="13">
        <f>InputData[[#This Row],[SELLING PRICE]]*InputData[[#This Row],[QUANTITY]]*(1-InputData[[#This Row],[DISCOUNT %]])</f>
        <v>73.7</v>
      </c>
      <c r="N183" s="11">
        <f>DAY(InputData[[#This Row],[DATE]])</f>
        <v>31</v>
      </c>
      <c r="O183" s="11" t="str">
        <f>TEXT(InputData[[#This Row],[DATE]],"mmm")</f>
        <v>Aug</v>
      </c>
      <c r="P183" s="11">
        <f>YEAR(InputData[[#This Row],[DATE]])</f>
        <v>2021</v>
      </c>
    </row>
    <row r="184" spans="1:16" x14ac:dyDescent="0.2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13">
        <f>VLOOKUP(InputData[[#This Row],[PRODUCT ID]],MasterData[],5,0)</f>
        <v>144</v>
      </c>
      <c r="K184" s="13">
        <f>VLOOKUP(InputData[[#This Row],[PRODUCT ID]],MasterData[],6,0)</f>
        <v>156.96</v>
      </c>
      <c r="L184" s="13">
        <f>InputData[[#This Row],[BUYING PRIZE]]*InputData[[#This Row],[QUANTITY]]</f>
        <v>144</v>
      </c>
      <c r="M184" s="13">
        <f>InputData[[#This Row],[SELLING PRICE]]*InputData[[#This Row],[QUANTITY]]*(1-InputData[[#This Row],[DISCOUNT %]])</f>
        <v>156.96</v>
      </c>
      <c r="N184" s="11">
        <f>DAY(InputData[[#This Row],[DATE]])</f>
        <v>1</v>
      </c>
      <c r="O184" s="11" t="str">
        <f>TEXT(InputData[[#This Row],[DATE]],"mmm")</f>
        <v>Sep</v>
      </c>
      <c r="P184" s="11">
        <f>YEAR(InputData[[#This Row],[DATE]])</f>
        <v>2021</v>
      </c>
    </row>
    <row r="185" spans="1:16" x14ac:dyDescent="0.2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13">
        <f>VLOOKUP(InputData[[#This Row],[PRODUCT ID]],MasterData[],5,0)</f>
        <v>71</v>
      </c>
      <c r="K185" s="13">
        <f>VLOOKUP(InputData[[#This Row],[PRODUCT ID]],MasterData[],6,0)</f>
        <v>80.94</v>
      </c>
      <c r="L185" s="13">
        <f>InputData[[#This Row],[BUYING PRIZE]]*InputData[[#This Row],[QUANTITY]]</f>
        <v>994</v>
      </c>
      <c r="M185" s="13">
        <f>InputData[[#This Row],[SELLING PRICE]]*InputData[[#This Row],[QUANTITY]]*(1-InputData[[#This Row],[DISCOUNT %]])</f>
        <v>1133.1599999999999</v>
      </c>
      <c r="N185" s="11">
        <f>DAY(InputData[[#This Row],[DATE]])</f>
        <v>1</v>
      </c>
      <c r="O185" s="11" t="str">
        <f>TEXT(InputData[[#This Row],[DATE]],"mmm")</f>
        <v>Sep</v>
      </c>
      <c r="P185" s="11">
        <f>YEAR(InputData[[#This Row],[DATE]])</f>
        <v>2021</v>
      </c>
    </row>
    <row r="186" spans="1:16" x14ac:dyDescent="0.2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13">
        <f>VLOOKUP(InputData[[#This Row],[PRODUCT ID]],MasterData[],5,0)</f>
        <v>138</v>
      </c>
      <c r="K186" s="13">
        <f>VLOOKUP(InputData[[#This Row],[PRODUCT ID]],MasterData[],6,0)</f>
        <v>173.88</v>
      </c>
      <c r="L186" s="13">
        <f>InputData[[#This Row],[BUYING PRIZE]]*InputData[[#This Row],[QUANTITY]]</f>
        <v>1104</v>
      </c>
      <c r="M186" s="13">
        <f>InputData[[#This Row],[SELLING PRICE]]*InputData[[#This Row],[QUANTITY]]*(1-InputData[[#This Row],[DISCOUNT %]])</f>
        <v>1391.04</v>
      </c>
      <c r="N186" s="11">
        <f>DAY(InputData[[#This Row],[DATE]])</f>
        <v>3</v>
      </c>
      <c r="O186" s="11" t="str">
        <f>TEXT(InputData[[#This Row],[DATE]],"mmm")</f>
        <v>Sep</v>
      </c>
      <c r="P186" s="11">
        <f>YEAR(InputData[[#This Row],[DATE]])</f>
        <v>2021</v>
      </c>
    </row>
    <row r="187" spans="1:16" x14ac:dyDescent="0.2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13">
        <f>VLOOKUP(InputData[[#This Row],[PRODUCT ID]],MasterData[],5,0)</f>
        <v>37</v>
      </c>
      <c r="K187" s="13">
        <f>VLOOKUP(InputData[[#This Row],[PRODUCT ID]],MasterData[],6,0)</f>
        <v>41.81</v>
      </c>
      <c r="L187" s="13">
        <f>InputData[[#This Row],[BUYING PRIZE]]*InputData[[#This Row],[QUANTITY]]</f>
        <v>259</v>
      </c>
      <c r="M187" s="13">
        <f>InputData[[#This Row],[SELLING PRICE]]*InputData[[#This Row],[QUANTITY]]*(1-InputData[[#This Row],[DISCOUNT %]])</f>
        <v>292.67</v>
      </c>
      <c r="N187" s="11">
        <f>DAY(InputData[[#This Row],[DATE]])</f>
        <v>4</v>
      </c>
      <c r="O187" s="11" t="str">
        <f>TEXT(InputData[[#This Row],[DATE]],"mmm")</f>
        <v>Sep</v>
      </c>
      <c r="P187" s="11">
        <f>YEAR(InputData[[#This Row],[DATE]])</f>
        <v>2021</v>
      </c>
    </row>
    <row r="188" spans="1:16" x14ac:dyDescent="0.2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13">
        <f>VLOOKUP(InputData[[#This Row],[PRODUCT ID]],MasterData[],5,0)</f>
        <v>141</v>
      </c>
      <c r="K188" s="13">
        <f>VLOOKUP(InputData[[#This Row],[PRODUCT ID]],MasterData[],6,0)</f>
        <v>149.46</v>
      </c>
      <c r="L188" s="13">
        <f>InputData[[#This Row],[BUYING PRIZE]]*InputData[[#This Row],[QUANTITY]]</f>
        <v>2115</v>
      </c>
      <c r="M188" s="13">
        <f>InputData[[#This Row],[SELLING PRICE]]*InputData[[#This Row],[QUANTITY]]*(1-InputData[[#This Row],[DISCOUNT %]])</f>
        <v>2241.9</v>
      </c>
      <c r="N188" s="11">
        <f>DAY(InputData[[#This Row],[DATE]])</f>
        <v>4</v>
      </c>
      <c r="O188" s="11" t="str">
        <f>TEXT(InputData[[#This Row],[DATE]],"mmm")</f>
        <v>Sep</v>
      </c>
      <c r="P188" s="11">
        <f>YEAR(InputData[[#This Row],[DATE]])</f>
        <v>2021</v>
      </c>
    </row>
    <row r="189" spans="1:16" x14ac:dyDescent="0.2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13">
        <f>VLOOKUP(InputData[[#This Row],[PRODUCT ID]],MasterData[],5,0)</f>
        <v>89</v>
      </c>
      <c r="K189" s="13">
        <f>VLOOKUP(InputData[[#This Row],[PRODUCT ID]],MasterData[],6,0)</f>
        <v>117.48</v>
      </c>
      <c r="L189" s="13">
        <f>InputData[[#This Row],[BUYING PRIZE]]*InputData[[#This Row],[QUANTITY]]</f>
        <v>89</v>
      </c>
      <c r="M189" s="13">
        <f>InputData[[#This Row],[SELLING PRICE]]*InputData[[#This Row],[QUANTITY]]*(1-InputData[[#This Row],[DISCOUNT %]])</f>
        <v>117.48</v>
      </c>
      <c r="N189" s="11">
        <f>DAY(InputData[[#This Row],[DATE]])</f>
        <v>5</v>
      </c>
      <c r="O189" s="11" t="str">
        <f>TEXT(InputData[[#This Row],[DATE]],"mmm")</f>
        <v>Sep</v>
      </c>
      <c r="P189" s="11">
        <f>YEAR(InputData[[#This Row],[DATE]])</f>
        <v>2021</v>
      </c>
    </row>
    <row r="190" spans="1:16" x14ac:dyDescent="0.2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13">
        <f>VLOOKUP(InputData[[#This Row],[PRODUCT ID]],MasterData[],5,0)</f>
        <v>150</v>
      </c>
      <c r="K190" s="13">
        <f>VLOOKUP(InputData[[#This Row],[PRODUCT ID]],MasterData[],6,0)</f>
        <v>210</v>
      </c>
      <c r="L190" s="13">
        <f>InputData[[#This Row],[BUYING PRIZE]]*InputData[[#This Row],[QUANTITY]]</f>
        <v>750</v>
      </c>
      <c r="M190" s="13">
        <f>InputData[[#This Row],[SELLING PRICE]]*InputData[[#This Row],[QUANTITY]]*(1-InputData[[#This Row],[DISCOUNT %]])</f>
        <v>1050</v>
      </c>
      <c r="N190" s="11">
        <f>DAY(InputData[[#This Row],[DATE]])</f>
        <v>7</v>
      </c>
      <c r="O190" s="11" t="str">
        <f>TEXT(InputData[[#This Row],[DATE]],"mmm")</f>
        <v>Sep</v>
      </c>
      <c r="P190" s="11">
        <f>YEAR(InputData[[#This Row],[DATE]])</f>
        <v>2021</v>
      </c>
    </row>
    <row r="191" spans="1:16" x14ac:dyDescent="0.2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13">
        <f>VLOOKUP(InputData[[#This Row],[PRODUCT ID]],MasterData[],5,0)</f>
        <v>76</v>
      </c>
      <c r="K191" s="13">
        <f>VLOOKUP(InputData[[#This Row],[PRODUCT ID]],MasterData[],6,0)</f>
        <v>82.08</v>
      </c>
      <c r="L191" s="13">
        <f>InputData[[#This Row],[BUYING PRIZE]]*InputData[[#This Row],[QUANTITY]]</f>
        <v>304</v>
      </c>
      <c r="M191" s="13">
        <f>InputData[[#This Row],[SELLING PRICE]]*InputData[[#This Row],[QUANTITY]]*(1-InputData[[#This Row],[DISCOUNT %]])</f>
        <v>328.32</v>
      </c>
      <c r="N191" s="11">
        <f>DAY(InputData[[#This Row],[DATE]])</f>
        <v>9</v>
      </c>
      <c r="O191" s="11" t="str">
        <f>TEXT(InputData[[#This Row],[DATE]],"mmm")</f>
        <v>Sep</v>
      </c>
      <c r="P191" s="11">
        <f>YEAR(InputData[[#This Row],[DATE]])</f>
        <v>2021</v>
      </c>
    </row>
    <row r="192" spans="1:16" x14ac:dyDescent="0.2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13">
        <f>VLOOKUP(InputData[[#This Row],[PRODUCT ID]],MasterData[],5,0)</f>
        <v>148</v>
      </c>
      <c r="K192" s="13">
        <f>VLOOKUP(InputData[[#This Row],[PRODUCT ID]],MasterData[],6,0)</f>
        <v>201.28</v>
      </c>
      <c r="L192" s="13">
        <f>InputData[[#This Row],[BUYING PRIZE]]*InputData[[#This Row],[QUANTITY]]</f>
        <v>888</v>
      </c>
      <c r="M192" s="13">
        <f>InputData[[#This Row],[SELLING PRICE]]*InputData[[#This Row],[QUANTITY]]*(1-InputData[[#This Row],[DISCOUNT %]])</f>
        <v>1207.68</v>
      </c>
      <c r="N192" s="11">
        <f>DAY(InputData[[#This Row],[DATE]])</f>
        <v>10</v>
      </c>
      <c r="O192" s="11" t="str">
        <f>TEXT(InputData[[#This Row],[DATE]],"mmm")</f>
        <v>Sep</v>
      </c>
      <c r="P192" s="11">
        <f>YEAR(InputData[[#This Row],[DATE]])</f>
        <v>2021</v>
      </c>
    </row>
    <row r="193" spans="1:16" x14ac:dyDescent="0.2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13">
        <f>VLOOKUP(InputData[[#This Row],[PRODUCT ID]],MasterData[],5,0)</f>
        <v>98</v>
      </c>
      <c r="K193" s="13">
        <f>VLOOKUP(InputData[[#This Row],[PRODUCT ID]],MasterData[],6,0)</f>
        <v>103.88</v>
      </c>
      <c r="L193" s="13">
        <f>InputData[[#This Row],[BUYING PRIZE]]*InputData[[#This Row],[QUANTITY]]</f>
        <v>882</v>
      </c>
      <c r="M193" s="13">
        <f>InputData[[#This Row],[SELLING PRICE]]*InputData[[#This Row],[QUANTITY]]*(1-InputData[[#This Row],[DISCOUNT %]])</f>
        <v>934.92</v>
      </c>
      <c r="N193" s="11">
        <f>DAY(InputData[[#This Row],[DATE]])</f>
        <v>10</v>
      </c>
      <c r="O193" s="11" t="str">
        <f>TEXT(InputData[[#This Row],[DATE]],"mmm")</f>
        <v>Sep</v>
      </c>
      <c r="P193" s="11">
        <f>YEAR(InputData[[#This Row],[DATE]])</f>
        <v>2021</v>
      </c>
    </row>
    <row r="194" spans="1:16" x14ac:dyDescent="0.2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13">
        <f>VLOOKUP(InputData[[#This Row],[PRODUCT ID]],MasterData[],5,0)</f>
        <v>18</v>
      </c>
      <c r="K194" s="13">
        <f>VLOOKUP(InputData[[#This Row],[PRODUCT ID]],MasterData[],6,0)</f>
        <v>24.66</v>
      </c>
      <c r="L194" s="13">
        <f>InputData[[#This Row],[BUYING PRIZE]]*InputData[[#This Row],[QUANTITY]]</f>
        <v>36</v>
      </c>
      <c r="M194" s="13">
        <f>InputData[[#This Row],[SELLING PRICE]]*InputData[[#This Row],[QUANTITY]]*(1-InputData[[#This Row],[DISCOUNT %]])</f>
        <v>49.32</v>
      </c>
      <c r="N194" s="11">
        <f>DAY(InputData[[#This Row],[DATE]])</f>
        <v>10</v>
      </c>
      <c r="O194" s="11" t="str">
        <f>TEXT(InputData[[#This Row],[DATE]],"mmm")</f>
        <v>Sep</v>
      </c>
      <c r="P194" s="11">
        <f>YEAR(InputData[[#This Row],[DATE]])</f>
        <v>2021</v>
      </c>
    </row>
    <row r="195" spans="1:16" x14ac:dyDescent="0.2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13">
        <f>VLOOKUP(InputData[[#This Row],[PRODUCT ID]],MasterData[],5,0)</f>
        <v>98</v>
      </c>
      <c r="K195" s="13">
        <f>VLOOKUP(InputData[[#This Row],[PRODUCT ID]],MasterData[],6,0)</f>
        <v>103.88</v>
      </c>
      <c r="L195" s="13">
        <f>InputData[[#This Row],[BUYING PRIZE]]*InputData[[#This Row],[QUANTITY]]</f>
        <v>588</v>
      </c>
      <c r="M195" s="13">
        <f>InputData[[#This Row],[SELLING PRICE]]*InputData[[#This Row],[QUANTITY]]*(1-InputData[[#This Row],[DISCOUNT %]])</f>
        <v>623.28</v>
      </c>
      <c r="N195" s="11">
        <f>DAY(InputData[[#This Row],[DATE]])</f>
        <v>11</v>
      </c>
      <c r="O195" s="11" t="str">
        <f>TEXT(InputData[[#This Row],[DATE]],"mmm")</f>
        <v>Sep</v>
      </c>
      <c r="P195" s="11">
        <f>YEAR(InputData[[#This Row],[DATE]])</f>
        <v>2021</v>
      </c>
    </row>
    <row r="196" spans="1:16" x14ac:dyDescent="0.2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13">
        <f>VLOOKUP(InputData[[#This Row],[PRODUCT ID]],MasterData[],5,0)</f>
        <v>138</v>
      </c>
      <c r="K196" s="13">
        <f>VLOOKUP(InputData[[#This Row],[PRODUCT ID]],MasterData[],6,0)</f>
        <v>173.88</v>
      </c>
      <c r="L196" s="13">
        <f>InputData[[#This Row],[BUYING PRIZE]]*InputData[[#This Row],[QUANTITY]]</f>
        <v>966</v>
      </c>
      <c r="M196" s="13">
        <f>InputData[[#This Row],[SELLING PRICE]]*InputData[[#This Row],[QUANTITY]]*(1-InputData[[#This Row],[DISCOUNT %]])</f>
        <v>1217.1599999999999</v>
      </c>
      <c r="N196" s="11">
        <f>DAY(InputData[[#This Row],[DATE]])</f>
        <v>13</v>
      </c>
      <c r="O196" s="11" t="str">
        <f>TEXT(InputData[[#This Row],[DATE]],"mmm")</f>
        <v>Sep</v>
      </c>
      <c r="P196" s="11">
        <f>YEAR(InputData[[#This Row],[DATE]])</f>
        <v>2021</v>
      </c>
    </row>
    <row r="197" spans="1:16" x14ac:dyDescent="0.2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13">
        <f>VLOOKUP(InputData[[#This Row],[PRODUCT ID]],MasterData[],5,0)</f>
        <v>120</v>
      </c>
      <c r="K197" s="13">
        <f>VLOOKUP(InputData[[#This Row],[PRODUCT ID]],MasterData[],6,0)</f>
        <v>162</v>
      </c>
      <c r="L197" s="13">
        <f>InputData[[#This Row],[BUYING PRIZE]]*InputData[[#This Row],[QUANTITY]]</f>
        <v>720</v>
      </c>
      <c r="M197" s="13">
        <f>InputData[[#This Row],[SELLING PRICE]]*InputData[[#This Row],[QUANTITY]]*(1-InputData[[#This Row],[DISCOUNT %]])</f>
        <v>972</v>
      </c>
      <c r="N197" s="11">
        <f>DAY(InputData[[#This Row],[DATE]])</f>
        <v>15</v>
      </c>
      <c r="O197" s="11" t="str">
        <f>TEXT(InputData[[#This Row],[DATE]],"mmm")</f>
        <v>Sep</v>
      </c>
      <c r="P197" s="11">
        <f>YEAR(InputData[[#This Row],[DATE]])</f>
        <v>2021</v>
      </c>
    </row>
    <row r="198" spans="1:16" x14ac:dyDescent="0.2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13">
        <f>VLOOKUP(InputData[[#This Row],[PRODUCT ID]],MasterData[],5,0)</f>
        <v>120</v>
      </c>
      <c r="K198" s="13">
        <f>VLOOKUP(InputData[[#This Row],[PRODUCT ID]],MasterData[],6,0)</f>
        <v>162</v>
      </c>
      <c r="L198" s="13">
        <f>InputData[[#This Row],[BUYING PRIZE]]*InputData[[#This Row],[QUANTITY]]</f>
        <v>1680</v>
      </c>
      <c r="M198" s="13">
        <f>InputData[[#This Row],[SELLING PRICE]]*InputData[[#This Row],[QUANTITY]]*(1-InputData[[#This Row],[DISCOUNT %]])</f>
        <v>2268</v>
      </c>
      <c r="N198" s="11">
        <f>DAY(InputData[[#This Row],[DATE]])</f>
        <v>15</v>
      </c>
      <c r="O198" s="11" t="str">
        <f>TEXT(InputData[[#This Row],[DATE]],"mmm")</f>
        <v>Sep</v>
      </c>
      <c r="P198" s="11">
        <f>YEAR(InputData[[#This Row],[DATE]])</f>
        <v>2021</v>
      </c>
    </row>
    <row r="199" spans="1:16" x14ac:dyDescent="0.2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13">
        <f>VLOOKUP(InputData[[#This Row],[PRODUCT ID]],MasterData[],5,0)</f>
        <v>61</v>
      </c>
      <c r="K199" s="13">
        <f>VLOOKUP(InputData[[#This Row],[PRODUCT ID]],MasterData[],6,0)</f>
        <v>76.25</v>
      </c>
      <c r="L199" s="13">
        <f>InputData[[#This Row],[BUYING PRIZE]]*InputData[[#This Row],[QUANTITY]]</f>
        <v>427</v>
      </c>
      <c r="M199" s="13">
        <f>InputData[[#This Row],[SELLING PRICE]]*InputData[[#This Row],[QUANTITY]]*(1-InputData[[#This Row],[DISCOUNT %]])</f>
        <v>533.75</v>
      </c>
      <c r="N199" s="11">
        <f>DAY(InputData[[#This Row],[DATE]])</f>
        <v>21</v>
      </c>
      <c r="O199" s="11" t="str">
        <f>TEXT(InputData[[#This Row],[DATE]],"mmm")</f>
        <v>Sep</v>
      </c>
      <c r="P199" s="11">
        <f>YEAR(InputData[[#This Row],[DATE]])</f>
        <v>2021</v>
      </c>
    </row>
    <row r="200" spans="1:16" x14ac:dyDescent="0.2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13">
        <f>VLOOKUP(InputData[[#This Row],[PRODUCT ID]],MasterData[],5,0)</f>
        <v>90</v>
      </c>
      <c r="K200" s="13">
        <f>VLOOKUP(InputData[[#This Row],[PRODUCT ID]],MasterData[],6,0)</f>
        <v>115.2</v>
      </c>
      <c r="L200" s="13">
        <f>InputData[[#This Row],[BUYING PRIZE]]*InputData[[#This Row],[QUANTITY]]</f>
        <v>180</v>
      </c>
      <c r="M200" s="13">
        <f>InputData[[#This Row],[SELLING PRICE]]*InputData[[#This Row],[QUANTITY]]*(1-InputData[[#This Row],[DISCOUNT %]])</f>
        <v>230.4</v>
      </c>
      <c r="N200" s="11">
        <f>DAY(InputData[[#This Row],[DATE]])</f>
        <v>22</v>
      </c>
      <c r="O200" s="11" t="str">
        <f>TEXT(InputData[[#This Row],[DATE]],"mmm")</f>
        <v>Sep</v>
      </c>
      <c r="P200" s="11">
        <f>YEAR(InputData[[#This Row],[DATE]])</f>
        <v>2021</v>
      </c>
    </row>
    <row r="201" spans="1:16" x14ac:dyDescent="0.2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13">
        <f>VLOOKUP(InputData[[#This Row],[PRODUCT ID]],MasterData[],5,0)</f>
        <v>105</v>
      </c>
      <c r="K201" s="13">
        <f>VLOOKUP(InputData[[#This Row],[PRODUCT ID]],MasterData[],6,0)</f>
        <v>142.80000000000001</v>
      </c>
      <c r="L201" s="13">
        <f>InputData[[#This Row],[BUYING PRIZE]]*InputData[[#This Row],[QUANTITY]]</f>
        <v>420</v>
      </c>
      <c r="M201" s="13">
        <f>InputData[[#This Row],[SELLING PRICE]]*InputData[[#This Row],[QUANTITY]]*(1-InputData[[#This Row],[DISCOUNT %]])</f>
        <v>571.20000000000005</v>
      </c>
      <c r="N201" s="11">
        <f>DAY(InputData[[#This Row],[DATE]])</f>
        <v>22</v>
      </c>
      <c r="O201" s="11" t="str">
        <f>TEXT(InputData[[#This Row],[DATE]],"mmm")</f>
        <v>Sep</v>
      </c>
      <c r="P201" s="11">
        <f>YEAR(InputData[[#This Row],[DATE]])</f>
        <v>2021</v>
      </c>
    </row>
    <row r="202" spans="1:16" x14ac:dyDescent="0.2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13">
        <f>VLOOKUP(InputData[[#This Row],[PRODUCT ID]],MasterData[],5,0)</f>
        <v>37</v>
      </c>
      <c r="K202" s="13">
        <f>VLOOKUP(InputData[[#This Row],[PRODUCT ID]],MasterData[],6,0)</f>
        <v>49.21</v>
      </c>
      <c r="L202" s="13">
        <f>InputData[[#This Row],[BUYING PRIZE]]*InputData[[#This Row],[QUANTITY]]</f>
        <v>444</v>
      </c>
      <c r="M202" s="13">
        <f>InputData[[#This Row],[SELLING PRICE]]*InputData[[#This Row],[QUANTITY]]*(1-InputData[[#This Row],[DISCOUNT %]])</f>
        <v>590.52</v>
      </c>
      <c r="N202" s="11">
        <f>DAY(InputData[[#This Row],[DATE]])</f>
        <v>23</v>
      </c>
      <c r="O202" s="11" t="str">
        <f>TEXT(InputData[[#This Row],[DATE]],"mmm")</f>
        <v>Sep</v>
      </c>
      <c r="P202" s="11">
        <f>YEAR(InputData[[#This Row],[DATE]])</f>
        <v>2021</v>
      </c>
    </row>
    <row r="203" spans="1:16" x14ac:dyDescent="0.2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13">
        <f>VLOOKUP(InputData[[#This Row],[PRODUCT ID]],MasterData[],5,0)</f>
        <v>126</v>
      </c>
      <c r="K203" s="13">
        <f>VLOOKUP(InputData[[#This Row],[PRODUCT ID]],MasterData[],6,0)</f>
        <v>162.54</v>
      </c>
      <c r="L203" s="13">
        <f>InputData[[#This Row],[BUYING PRIZE]]*InputData[[#This Row],[QUANTITY]]</f>
        <v>882</v>
      </c>
      <c r="M203" s="13">
        <f>InputData[[#This Row],[SELLING PRICE]]*InputData[[#This Row],[QUANTITY]]*(1-InputData[[#This Row],[DISCOUNT %]])</f>
        <v>1137.78</v>
      </c>
      <c r="N203" s="11">
        <f>DAY(InputData[[#This Row],[DATE]])</f>
        <v>23</v>
      </c>
      <c r="O203" s="11" t="str">
        <f>TEXT(InputData[[#This Row],[DATE]],"mmm")</f>
        <v>Sep</v>
      </c>
      <c r="P203" s="11">
        <f>YEAR(InputData[[#This Row],[DATE]])</f>
        <v>2021</v>
      </c>
    </row>
    <row r="204" spans="1:16" x14ac:dyDescent="0.2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13">
        <f>VLOOKUP(InputData[[#This Row],[PRODUCT ID]],MasterData[],5,0)</f>
        <v>55</v>
      </c>
      <c r="K204" s="13">
        <f>VLOOKUP(InputData[[#This Row],[PRODUCT ID]],MasterData[],6,0)</f>
        <v>58.3</v>
      </c>
      <c r="L204" s="13">
        <f>InputData[[#This Row],[BUYING PRIZE]]*InputData[[#This Row],[QUANTITY]]</f>
        <v>55</v>
      </c>
      <c r="M204" s="13">
        <f>InputData[[#This Row],[SELLING PRICE]]*InputData[[#This Row],[QUANTITY]]*(1-InputData[[#This Row],[DISCOUNT %]])</f>
        <v>58.3</v>
      </c>
      <c r="N204" s="11">
        <f>DAY(InputData[[#This Row],[DATE]])</f>
        <v>27</v>
      </c>
      <c r="O204" s="11" t="str">
        <f>TEXT(InputData[[#This Row],[DATE]],"mmm")</f>
        <v>Sep</v>
      </c>
      <c r="P204" s="11">
        <f>YEAR(InputData[[#This Row],[DATE]])</f>
        <v>2021</v>
      </c>
    </row>
    <row r="205" spans="1:16" x14ac:dyDescent="0.2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13">
        <f>VLOOKUP(InputData[[#This Row],[PRODUCT ID]],MasterData[],5,0)</f>
        <v>112</v>
      </c>
      <c r="K205" s="13">
        <f>VLOOKUP(InputData[[#This Row],[PRODUCT ID]],MasterData[],6,0)</f>
        <v>146.72</v>
      </c>
      <c r="L205" s="13">
        <f>InputData[[#This Row],[BUYING PRIZE]]*InputData[[#This Row],[QUANTITY]]</f>
        <v>1008</v>
      </c>
      <c r="M205" s="13">
        <f>InputData[[#This Row],[SELLING PRICE]]*InputData[[#This Row],[QUANTITY]]*(1-InputData[[#This Row],[DISCOUNT %]])</f>
        <v>1320.48</v>
      </c>
      <c r="N205" s="11">
        <f>DAY(InputData[[#This Row],[DATE]])</f>
        <v>30</v>
      </c>
      <c r="O205" s="11" t="str">
        <f>TEXT(InputData[[#This Row],[DATE]],"mmm")</f>
        <v>Sep</v>
      </c>
      <c r="P205" s="11">
        <f>YEAR(InputData[[#This Row],[DATE]])</f>
        <v>2021</v>
      </c>
    </row>
    <row r="206" spans="1:16" x14ac:dyDescent="0.2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13">
        <f>VLOOKUP(InputData[[#This Row],[PRODUCT ID]],MasterData[],5,0)</f>
        <v>75</v>
      </c>
      <c r="K206" s="13">
        <f>VLOOKUP(InputData[[#This Row],[PRODUCT ID]],MasterData[],6,0)</f>
        <v>85.5</v>
      </c>
      <c r="L206" s="13">
        <f>InputData[[#This Row],[BUYING PRIZE]]*InputData[[#This Row],[QUANTITY]]</f>
        <v>375</v>
      </c>
      <c r="M206" s="13">
        <f>InputData[[#This Row],[SELLING PRICE]]*InputData[[#This Row],[QUANTITY]]*(1-InputData[[#This Row],[DISCOUNT %]])</f>
        <v>427.5</v>
      </c>
      <c r="N206" s="11">
        <f>DAY(InputData[[#This Row],[DATE]])</f>
        <v>30</v>
      </c>
      <c r="O206" s="11" t="str">
        <f>TEXT(InputData[[#This Row],[DATE]],"mmm")</f>
        <v>Sep</v>
      </c>
      <c r="P206" s="11">
        <f>YEAR(InputData[[#This Row],[DATE]])</f>
        <v>2021</v>
      </c>
    </row>
    <row r="207" spans="1:16" x14ac:dyDescent="0.2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13">
        <f>VLOOKUP(InputData[[#This Row],[PRODUCT ID]],MasterData[],5,0)</f>
        <v>148</v>
      </c>
      <c r="K207" s="13">
        <f>VLOOKUP(InputData[[#This Row],[PRODUCT ID]],MasterData[],6,0)</f>
        <v>201.28</v>
      </c>
      <c r="L207" s="13">
        <f>InputData[[#This Row],[BUYING PRIZE]]*InputData[[#This Row],[QUANTITY]]</f>
        <v>2072</v>
      </c>
      <c r="M207" s="13">
        <f>InputData[[#This Row],[SELLING PRICE]]*InputData[[#This Row],[QUANTITY]]*(1-InputData[[#This Row],[DISCOUNT %]])</f>
        <v>2817.92</v>
      </c>
      <c r="N207" s="11">
        <f>DAY(InputData[[#This Row],[DATE]])</f>
        <v>1</v>
      </c>
      <c r="O207" s="11" t="str">
        <f>TEXT(InputData[[#This Row],[DATE]],"mmm")</f>
        <v>Oct</v>
      </c>
      <c r="P207" s="11">
        <f>YEAR(InputData[[#This Row],[DATE]])</f>
        <v>2021</v>
      </c>
    </row>
    <row r="208" spans="1:16" x14ac:dyDescent="0.2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13">
        <f>VLOOKUP(InputData[[#This Row],[PRODUCT ID]],MasterData[],5,0)</f>
        <v>112</v>
      </c>
      <c r="K208" s="13">
        <f>VLOOKUP(InputData[[#This Row],[PRODUCT ID]],MasterData[],6,0)</f>
        <v>146.72</v>
      </c>
      <c r="L208" s="13">
        <f>InputData[[#This Row],[BUYING PRIZE]]*InputData[[#This Row],[QUANTITY]]</f>
        <v>1680</v>
      </c>
      <c r="M208" s="13">
        <f>InputData[[#This Row],[SELLING PRICE]]*InputData[[#This Row],[QUANTITY]]*(1-InputData[[#This Row],[DISCOUNT %]])</f>
        <v>2200.8000000000002</v>
      </c>
      <c r="N208" s="11">
        <f>DAY(InputData[[#This Row],[DATE]])</f>
        <v>2</v>
      </c>
      <c r="O208" s="11" t="str">
        <f>TEXT(InputData[[#This Row],[DATE]],"mmm")</f>
        <v>Oct</v>
      </c>
      <c r="P208" s="11">
        <f>YEAR(InputData[[#This Row],[DATE]])</f>
        <v>2021</v>
      </c>
    </row>
    <row r="209" spans="1:16" x14ac:dyDescent="0.2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13">
        <f>VLOOKUP(InputData[[#This Row],[PRODUCT ID]],MasterData[],5,0)</f>
        <v>150</v>
      </c>
      <c r="K209" s="13">
        <f>VLOOKUP(InputData[[#This Row],[PRODUCT ID]],MasterData[],6,0)</f>
        <v>210</v>
      </c>
      <c r="L209" s="13">
        <f>InputData[[#This Row],[BUYING PRIZE]]*InputData[[#This Row],[QUANTITY]]</f>
        <v>1350</v>
      </c>
      <c r="M209" s="13">
        <f>InputData[[#This Row],[SELLING PRICE]]*InputData[[#This Row],[QUANTITY]]*(1-InputData[[#This Row],[DISCOUNT %]])</f>
        <v>1890</v>
      </c>
      <c r="N209" s="11">
        <f>DAY(InputData[[#This Row],[DATE]])</f>
        <v>3</v>
      </c>
      <c r="O209" s="11" t="str">
        <f>TEXT(InputData[[#This Row],[DATE]],"mmm")</f>
        <v>Oct</v>
      </c>
      <c r="P209" s="11">
        <f>YEAR(InputData[[#This Row],[DATE]])</f>
        <v>2021</v>
      </c>
    </row>
    <row r="210" spans="1:16" x14ac:dyDescent="0.2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13">
        <f>VLOOKUP(InputData[[#This Row],[PRODUCT ID]],MasterData[],5,0)</f>
        <v>5</v>
      </c>
      <c r="K210" s="13">
        <f>VLOOKUP(InputData[[#This Row],[PRODUCT ID]],MasterData[],6,0)</f>
        <v>6.7</v>
      </c>
      <c r="L210" s="13">
        <f>InputData[[#This Row],[BUYING PRIZE]]*InputData[[#This Row],[QUANTITY]]</f>
        <v>5</v>
      </c>
      <c r="M210" s="13">
        <f>InputData[[#This Row],[SELLING PRICE]]*InputData[[#This Row],[QUANTITY]]*(1-InputData[[#This Row],[DISCOUNT %]])</f>
        <v>6.7</v>
      </c>
      <c r="N210" s="11">
        <f>DAY(InputData[[#This Row],[DATE]])</f>
        <v>6</v>
      </c>
      <c r="O210" s="11" t="str">
        <f>TEXT(InputData[[#This Row],[DATE]],"mmm")</f>
        <v>Oct</v>
      </c>
      <c r="P210" s="11">
        <f>YEAR(InputData[[#This Row],[DATE]])</f>
        <v>2021</v>
      </c>
    </row>
    <row r="211" spans="1:16" x14ac:dyDescent="0.2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13">
        <f>VLOOKUP(InputData[[#This Row],[PRODUCT ID]],MasterData[],5,0)</f>
        <v>90</v>
      </c>
      <c r="K211" s="13">
        <f>VLOOKUP(InputData[[#This Row],[PRODUCT ID]],MasterData[],6,0)</f>
        <v>96.3</v>
      </c>
      <c r="L211" s="13">
        <f>InputData[[#This Row],[BUYING PRIZE]]*InputData[[#This Row],[QUANTITY]]</f>
        <v>1080</v>
      </c>
      <c r="M211" s="13">
        <f>InputData[[#This Row],[SELLING PRICE]]*InputData[[#This Row],[QUANTITY]]*(1-InputData[[#This Row],[DISCOUNT %]])</f>
        <v>1155.5999999999999</v>
      </c>
      <c r="N211" s="11">
        <f>DAY(InputData[[#This Row],[DATE]])</f>
        <v>6</v>
      </c>
      <c r="O211" s="11" t="str">
        <f>TEXT(InputData[[#This Row],[DATE]],"mmm")</f>
        <v>Oct</v>
      </c>
      <c r="P211" s="11">
        <f>YEAR(InputData[[#This Row],[DATE]])</f>
        <v>2021</v>
      </c>
    </row>
    <row r="212" spans="1:16" x14ac:dyDescent="0.2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13">
        <f>VLOOKUP(InputData[[#This Row],[PRODUCT ID]],MasterData[],5,0)</f>
        <v>18</v>
      </c>
      <c r="K212" s="13">
        <f>VLOOKUP(InputData[[#This Row],[PRODUCT ID]],MasterData[],6,0)</f>
        <v>24.66</v>
      </c>
      <c r="L212" s="13">
        <f>InputData[[#This Row],[BUYING PRIZE]]*InputData[[#This Row],[QUANTITY]]</f>
        <v>108</v>
      </c>
      <c r="M212" s="13">
        <f>InputData[[#This Row],[SELLING PRICE]]*InputData[[#This Row],[QUANTITY]]*(1-InputData[[#This Row],[DISCOUNT %]])</f>
        <v>147.96</v>
      </c>
      <c r="N212" s="11">
        <f>DAY(InputData[[#This Row],[DATE]])</f>
        <v>7</v>
      </c>
      <c r="O212" s="11" t="str">
        <f>TEXT(InputData[[#This Row],[DATE]],"mmm")</f>
        <v>Oct</v>
      </c>
      <c r="P212" s="11">
        <f>YEAR(InputData[[#This Row],[DATE]])</f>
        <v>2021</v>
      </c>
    </row>
    <row r="213" spans="1:16" x14ac:dyDescent="0.2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13">
        <f>VLOOKUP(InputData[[#This Row],[PRODUCT ID]],MasterData[],5,0)</f>
        <v>72</v>
      </c>
      <c r="K213" s="13">
        <f>VLOOKUP(InputData[[#This Row],[PRODUCT ID]],MasterData[],6,0)</f>
        <v>79.92</v>
      </c>
      <c r="L213" s="13">
        <f>InputData[[#This Row],[BUYING PRIZE]]*InputData[[#This Row],[QUANTITY]]</f>
        <v>360</v>
      </c>
      <c r="M213" s="13">
        <f>InputData[[#This Row],[SELLING PRICE]]*InputData[[#This Row],[QUANTITY]]*(1-InputData[[#This Row],[DISCOUNT %]])</f>
        <v>399.6</v>
      </c>
      <c r="N213" s="11">
        <f>DAY(InputData[[#This Row],[DATE]])</f>
        <v>9</v>
      </c>
      <c r="O213" s="11" t="str">
        <f>TEXT(InputData[[#This Row],[DATE]],"mmm")</f>
        <v>Oct</v>
      </c>
      <c r="P213" s="11">
        <f>YEAR(InputData[[#This Row],[DATE]])</f>
        <v>2021</v>
      </c>
    </row>
    <row r="214" spans="1:16" x14ac:dyDescent="0.2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13">
        <f>VLOOKUP(InputData[[#This Row],[PRODUCT ID]],MasterData[],5,0)</f>
        <v>89</v>
      </c>
      <c r="K214" s="13">
        <f>VLOOKUP(InputData[[#This Row],[PRODUCT ID]],MasterData[],6,0)</f>
        <v>117.48</v>
      </c>
      <c r="L214" s="13">
        <f>InputData[[#This Row],[BUYING PRIZE]]*InputData[[#This Row],[QUANTITY]]</f>
        <v>979</v>
      </c>
      <c r="M214" s="13">
        <f>InputData[[#This Row],[SELLING PRICE]]*InputData[[#This Row],[QUANTITY]]*(1-InputData[[#This Row],[DISCOUNT %]])</f>
        <v>1292.28</v>
      </c>
      <c r="N214" s="11">
        <f>DAY(InputData[[#This Row],[DATE]])</f>
        <v>9</v>
      </c>
      <c r="O214" s="11" t="str">
        <f>TEXT(InputData[[#This Row],[DATE]],"mmm")</f>
        <v>Oct</v>
      </c>
      <c r="P214" s="11">
        <f>YEAR(InputData[[#This Row],[DATE]])</f>
        <v>2021</v>
      </c>
    </row>
    <row r="215" spans="1:16" x14ac:dyDescent="0.2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13">
        <f>VLOOKUP(InputData[[#This Row],[PRODUCT ID]],MasterData[],5,0)</f>
        <v>5</v>
      </c>
      <c r="K215" s="13">
        <f>VLOOKUP(InputData[[#This Row],[PRODUCT ID]],MasterData[],6,0)</f>
        <v>6.7</v>
      </c>
      <c r="L215" s="13">
        <f>InputData[[#This Row],[BUYING PRIZE]]*InputData[[#This Row],[QUANTITY]]</f>
        <v>70</v>
      </c>
      <c r="M215" s="13">
        <f>InputData[[#This Row],[SELLING PRICE]]*InputData[[#This Row],[QUANTITY]]*(1-InputData[[#This Row],[DISCOUNT %]])</f>
        <v>93.8</v>
      </c>
      <c r="N215" s="11">
        <f>DAY(InputData[[#This Row],[DATE]])</f>
        <v>10</v>
      </c>
      <c r="O215" s="11" t="str">
        <f>TEXT(InputData[[#This Row],[DATE]],"mmm")</f>
        <v>Oct</v>
      </c>
      <c r="P215" s="11">
        <f>YEAR(InputData[[#This Row],[DATE]])</f>
        <v>2021</v>
      </c>
    </row>
    <row r="216" spans="1:16" x14ac:dyDescent="0.2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13">
        <f>VLOOKUP(InputData[[#This Row],[PRODUCT ID]],MasterData[],5,0)</f>
        <v>44</v>
      </c>
      <c r="K216" s="13">
        <f>VLOOKUP(InputData[[#This Row],[PRODUCT ID]],MasterData[],6,0)</f>
        <v>48.4</v>
      </c>
      <c r="L216" s="13">
        <f>InputData[[#This Row],[BUYING PRIZE]]*InputData[[#This Row],[QUANTITY]]</f>
        <v>660</v>
      </c>
      <c r="M216" s="13">
        <f>InputData[[#This Row],[SELLING PRICE]]*InputData[[#This Row],[QUANTITY]]*(1-InputData[[#This Row],[DISCOUNT %]])</f>
        <v>726</v>
      </c>
      <c r="N216" s="11">
        <f>DAY(InputData[[#This Row],[DATE]])</f>
        <v>11</v>
      </c>
      <c r="O216" s="11" t="str">
        <f>TEXT(InputData[[#This Row],[DATE]],"mmm")</f>
        <v>Oct</v>
      </c>
      <c r="P216" s="11">
        <f>YEAR(InputData[[#This Row],[DATE]])</f>
        <v>2021</v>
      </c>
    </row>
    <row r="217" spans="1:16" x14ac:dyDescent="0.2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13">
        <f>VLOOKUP(InputData[[#This Row],[PRODUCT ID]],MasterData[],5,0)</f>
        <v>48</v>
      </c>
      <c r="K217" s="13">
        <f>VLOOKUP(InputData[[#This Row],[PRODUCT ID]],MasterData[],6,0)</f>
        <v>57.120000000000005</v>
      </c>
      <c r="L217" s="13">
        <f>InputData[[#This Row],[BUYING PRIZE]]*InputData[[#This Row],[QUANTITY]]</f>
        <v>384</v>
      </c>
      <c r="M217" s="13">
        <f>InputData[[#This Row],[SELLING PRICE]]*InputData[[#This Row],[QUANTITY]]*(1-InputData[[#This Row],[DISCOUNT %]])</f>
        <v>456.96000000000004</v>
      </c>
      <c r="N217" s="11">
        <f>DAY(InputData[[#This Row],[DATE]])</f>
        <v>12</v>
      </c>
      <c r="O217" s="11" t="str">
        <f>TEXT(InputData[[#This Row],[DATE]],"mmm")</f>
        <v>Oct</v>
      </c>
      <c r="P217" s="11">
        <f>YEAR(InputData[[#This Row],[DATE]])</f>
        <v>2021</v>
      </c>
    </row>
    <row r="218" spans="1:16" x14ac:dyDescent="0.2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13">
        <f>VLOOKUP(InputData[[#This Row],[PRODUCT ID]],MasterData[],5,0)</f>
        <v>98</v>
      </c>
      <c r="K218" s="13">
        <f>VLOOKUP(InputData[[#This Row],[PRODUCT ID]],MasterData[],6,0)</f>
        <v>103.88</v>
      </c>
      <c r="L218" s="13">
        <f>InputData[[#This Row],[BUYING PRIZE]]*InputData[[#This Row],[QUANTITY]]</f>
        <v>1274</v>
      </c>
      <c r="M218" s="13">
        <f>InputData[[#This Row],[SELLING PRICE]]*InputData[[#This Row],[QUANTITY]]*(1-InputData[[#This Row],[DISCOUNT %]])</f>
        <v>1350.44</v>
      </c>
      <c r="N218" s="11">
        <f>DAY(InputData[[#This Row],[DATE]])</f>
        <v>17</v>
      </c>
      <c r="O218" s="11" t="str">
        <f>TEXT(InputData[[#This Row],[DATE]],"mmm")</f>
        <v>Oct</v>
      </c>
      <c r="P218" s="11">
        <f>YEAR(InputData[[#This Row],[DATE]])</f>
        <v>2021</v>
      </c>
    </row>
    <row r="219" spans="1:16" x14ac:dyDescent="0.2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13">
        <f>VLOOKUP(InputData[[#This Row],[PRODUCT ID]],MasterData[],5,0)</f>
        <v>7</v>
      </c>
      <c r="K219" s="13">
        <f>VLOOKUP(InputData[[#This Row],[PRODUCT ID]],MasterData[],6,0)</f>
        <v>8.33</v>
      </c>
      <c r="L219" s="13">
        <f>InputData[[#This Row],[BUYING PRIZE]]*InputData[[#This Row],[QUANTITY]]</f>
        <v>42</v>
      </c>
      <c r="M219" s="13">
        <f>InputData[[#This Row],[SELLING PRICE]]*InputData[[#This Row],[QUANTITY]]*(1-InputData[[#This Row],[DISCOUNT %]])</f>
        <v>49.980000000000004</v>
      </c>
      <c r="N219" s="11">
        <f>DAY(InputData[[#This Row],[DATE]])</f>
        <v>18</v>
      </c>
      <c r="O219" s="11" t="str">
        <f>TEXT(InputData[[#This Row],[DATE]],"mmm")</f>
        <v>Oct</v>
      </c>
      <c r="P219" s="11">
        <f>YEAR(InputData[[#This Row],[DATE]])</f>
        <v>2021</v>
      </c>
    </row>
    <row r="220" spans="1:16" x14ac:dyDescent="0.2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13">
        <f>VLOOKUP(InputData[[#This Row],[PRODUCT ID]],MasterData[],5,0)</f>
        <v>126</v>
      </c>
      <c r="K220" s="13">
        <f>VLOOKUP(InputData[[#This Row],[PRODUCT ID]],MasterData[],6,0)</f>
        <v>162.54</v>
      </c>
      <c r="L220" s="13">
        <f>InputData[[#This Row],[BUYING PRIZE]]*InputData[[#This Row],[QUANTITY]]</f>
        <v>1638</v>
      </c>
      <c r="M220" s="13">
        <f>InputData[[#This Row],[SELLING PRICE]]*InputData[[#This Row],[QUANTITY]]*(1-InputData[[#This Row],[DISCOUNT %]])</f>
        <v>2113.02</v>
      </c>
      <c r="N220" s="11">
        <f>DAY(InputData[[#This Row],[DATE]])</f>
        <v>18</v>
      </c>
      <c r="O220" s="11" t="str">
        <f>TEXT(InputData[[#This Row],[DATE]],"mmm")</f>
        <v>Oct</v>
      </c>
      <c r="P220" s="11">
        <f>YEAR(InputData[[#This Row],[DATE]])</f>
        <v>2021</v>
      </c>
    </row>
    <row r="221" spans="1:16" x14ac:dyDescent="0.2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13">
        <f>VLOOKUP(InputData[[#This Row],[PRODUCT ID]],MasterData[],5,0)</f>
        <v>44</v>
      </c>
      <c r="K221" s="13">
        <f>VLOOKUP(InputData[[#This Row],[PRODUCT ID]],MasterData[],6,0)</f>
        <v>48.4</v>
      </c>
      <c r="L221" s="13">
        <f>InputData[[#This Row],[BUYING PRIZE]]*InputData[[#This Row],[QUANTITY]]</f>
        <v>308</v>
      </c>
      <c r="M221" s="13">
        <f>InputData[[#This Row],[SELLING PRICE]]*InputData[[#This Row],[QUANTITY]]*(1-InputData[[#This Row],[DISCOUNT %]])</f>
        <v>338.8</v>
      </c>
      <c r="N221" s="11">
        <f>DAY(InputData[[#This Row],[DATE]])</f>
        <v>22</v>
      </c>
      <c r="O221" s="11" t="str">
        <f>TEXT(InputData[[#This Row],[DATE]],"mmm")</f>
        <v>Oct</v>
      </c>
      <c r="P221" s="11">
        <f>YEAR(InputData[[#This Row],[DATE]])</f>
        <v>2021</v>
      </c>
    </row>
    <row r="222" spans="1:16" x14ac:dyDescent="0.2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13">
        <f>VLOOKUP(InputData[[#This Row],[PRODUCT ID]],MasterData[],5,0)</f>
        <v>144</v>
      </c>
      <c r="K222" s="13">
        <f>VLOOKUP(InputData[[#This Row],[PRODUCT ID]],MasterData[],6,0)</f>
        <v>156.96</v>
      </c>
      <c r="L222" s="13">
        <f>InputData[[#This Row],[BUYING PRIZE]]*InputData[[#This Row],[QUANTITY]]</f>
        <v>1872</v>
      </c>
      <c r="M222" s="13">
        <f>InputData[[#This Row],[SELLING PRICE]]*InputData[[#This Row],[QUANTITY]]*(1-InputData[[#This Row],[DISCOUNT %]])</f>
        <v>2040.48</v>
      </c>
      <c r="N222" s="11">
        <f>DAY(InputData[[#This Row],[DATE]])</f>
        <v>22</v>
      </c>
      <c r="O222" s="11" t="str">
        <f>TEXT(InputData[[#This Row],[DATE]],"mmm")</f>
        <v>Oct</v>
      </c>
      <c r="P222" s="11">
        <f>YEAR(InputData[[#This Row],[DATE]])</f>
        <v>2021</v>
      </c>
    </row>
    <row r="223" spans="1:16" x14ac:dyDescent="0.2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13">
        <f>VLOOKUP(InputData[[#This Row],[PRODUCT ID]],MasterData[],5,0)</f>
        <v>6</v>
      </c>
      <c r="K223" s="13">
        <f>VLOOKUP(InputData[[#This Row],[PRODUCT ID]],MasterData[],6,0)</f>
        <v>7.8599999999999994</v>
      </c>
      <c r="L223" s="13">
        <f>InputData[[#This Row],[BUYING PRIZE]]*InputData[[#This Row],[QUANTITY]]</f>
        <v>6</v>
      </c>
      <c r="M223" s="13">
        <f>InputData[[#This Row],[SELLING PRICE]]*InputData[[#This Row],[QUANTITY]]*(1-InputData[[#This Row],[DISCOUNT %]])</f>
        <v>7.8599999999999994</v>
      </c>
      <c r="N223" s="11">
        <f>DAY(InputData[[#This Row],[DATE]])</f>
        <v>22</v>
      </c>
      <c r="O223" s="11" t="str">
        <f>TEXT(InputData[[#This Row],[DATE]],"mmm")</f>
        <v>Oct</v>
      </c>
      <c r="P223" s="11">
        <f>YEAR(InputData[[#This Row],[DATE]])</f>
        <v>2021</v>
      </c>
    </row>
    <row r="224" spans="1:16" x14ac:dyDescent="0.2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13">
        <f>VLOOKUP(InputData[[#This Row],[PRODUCT ID]],MasterData[],5,0)</f>
        <v>44</v>
      </c>
      <c r="K224" s="13">
        <f>VLOOKUP(InputData[[#This Row],[PRODUCT ID]],MasterData[],6,0)</f>
        <v>48.4</v>
      </c>
      <c r="L224" s="13">
        <f>InputData[[#This Row],[BUYING PRIZE]]*InputData[[#This Row],[QUANTITY]]</f>
        <v>132</v>
      </c>
      <c r="M224" s="13">
        <f>InputData[[#This Row],[SELLING PRICE]]*InputData[[#This Row],[QUANTITY]]*(1-InputData[[#This Row],[DISCOUNT %]])</f>
        <v>145.19999999999999</v>
      </c>
      <c r="N224" s="11">
        <f>DAY(InputData[[#This Row],[DATE]])</f>
        <v>24</v>
      </c>
      <c r="O224" s="11" t="str">
        <f>TEXT(InputData[[#This Row],[DATE]],"mmm")</f>
        <v>Oct</v>
      </c>
      <c r="P224" s="11">
        <f>YEAR(InputData[[#This Row],[DATE]])</f>
        <v>2021</v>
      </c>
    </row>
    <row r="225" spans="1:16" x14ac:dyDescent="0.2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13">
        <f>VLOOKUP(InputData[[#This Row],[PRODUCT ID]],MasterData[],5,0)</f>
        <v>76</v>
      </c>
      <c r="K225" s="13">
        <f>VLOOKUP(InputData[[#This Row],[PRODUCT ID]],MasterData[],6,0)</f>
        <v>82.08</v>
      </c>
      <c r="L225" s="13">
        <f>InputData[[#This Row],[BUYING PRIZE]]*InputData[[#This Row],[QUANTITY]]</f>
        <v>684</v>
      </c>
      <c r="M225" s="13">
        <f>InputData[[#This Row],[SELLING PRICE]]*InputData[[#This Row],[QUANTITY]]*(1-InputData[[#This Row],[DISCOUNT %]])</f>
        <v>738.72</v>
      </c>
      <c r="N225" s="11">
        <f>DAY(InputData[[#This Row],[DATE]])</f>
        <v>25</v>
      </c>
      <c r="O225" s="11" t="str">
        <f>TEXT(InputData[[#This Row],[DATE]],"mmm")</f>
        <v>Oct</v>
      </c>
      <c r="P225" s="11">
        <f>YEAR(InputData[[#This Row],[DATE]])</f>
        <v>2021</v>
      </c>
    </row>
    <row r="226" spans="1:16" x14ac:dyDescent="0.2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13">
        <f>VLOOKUP(InputData[[#This Row],[PRODUCT ID]],MasterData[],5,0)</f>
        <v>44</v>
      </c>
      <c r="K226" s="13">
        <f>VLOOKUP(InputData[[#This Row],[PRODUCT ID]],MasterData[],6,0)</f>
        <v>48.84</v>
      </c>
      <c r="L226" s="13">
        <f>InputData[[#This Row],[BUYING PRIZE]]*InputData[[#This Row],[QUANTITY]]</f>
        <v>264</v>
      </c>
      <c r="M226" s="13">
        <f>InputData[[#This Row],[SELLING PRICE]]*InputData[[#This Row],[QUANTITY]]*(1-InputData[[#This Row],[DISCOUNT %]])</f>
        <v>293.04000000000002</v>
      </c>
      <c r="N226" s="11">
        <f>DAY(InputData[[#This Row],[DATE]])</f>
        <v>26</v>
      </c>
      <c r="O226" s="11" t="str">
        <f>TEXT(InputData[[#This Row],[DATE]],"mmm")</f>
        <v>Oct</v>
      </c>
      <c r="P226" s="11">
        <f>YEAR(InputData[[#This Row],[DATE]])</f>
        <v>2021</v>
      </c>
    </row>
    <row r="227" spans="1:16" x14ac:dyDescent="0.2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13">
        <f>VLOOKUP(InputData[[#This Row],[PRODUCT ID]],MasterData[],5,0)</f>
        <v>83</v>
      </c>
      <c r="K227" s="13">
        <f>VLOOKUP(InputData[[#This Row],[PRODUCT ID]],MasterData[],6,0)</f>
        <v>94.62</v>
      </c>
      <c r="L227" s="13">
        <f>InputData[[#This Row],[BUYING PRIZE]]*InputData[[#This Row],[QUANTITY]]</f>
        <v>83</v>
      </c>
      <c r="M227" s="13">
        <f>InputData[[#This Row],[SELLING PRICE]]*InputData[[#This Row],[QUANTITY]]*(1-InputData[[#This Row],[DISCOUNT %]])</f>
        <v>94.62</v>
      </c>
      <c r="N227" s="11">
        <f>DAY(InputData[[#This Row],[DATE]])</f>
        <v>28</v>
      </c>
      <c r="O227" s="11" t="str">
        <f>TEXT(InputData[[#This Row],[DATE]],"mmm")</f>
        <v>Oct</v>
      </c>
      <c r="P227" s="11">
        <f>YEAR(InputData[[#This Row],[DATE]])</f>
        <v>2021</v>
      </c>
    </row>
    <row r="228" spans="1:16" x14ac:dyDescent="0.2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13">
        <f>VLOOKUP(InputData[[#This Row],[PRODUCT ID]],MasterData[],5,0)</f>
        <v>72</v>
      </c>
      <c r="K228" s="13">
        <f>VLOOKUP(InputData[[#This Row],[PRODUCT ID]],MasterData[],6,0)</f>
        <v>79.92</v>
      </c>
      <c r="L228" s="13">
        <f>InputData[[#This Row],[BUYING PRIZE]]*InputData[[#This Row],[QUANTITY]]</f>
        <v>1008</v>
      </c>
      <c r="M228" s="13">
        <f>InputData[[#This Row],[SELLING PRICE]]*InputData[[#This Row],[QUANTITY]]*(1-InputData[[#This Row],[DISCOUNT %]])</f>
        <v>1118.8800000000001</v>
      </c>
      <c r="N228" s="11">
        <f>DAY(InputData[[#This Row],[DATE]])</f>
        <v>29</v>
      </c>
      <c r="O228" s="11" t="str">
        <f>TEXT(InputData[[#This Row],[DATE]],"mmm")</f>
        <v>Oct</v>
      </c>
      <c r="P228" s="11">
        <f>YEAR(InputData[[#This Row],[DATE]])</f>
        <v>2021</v>
      </c>
    </row>
    <row r="229" spans="1:16" x14ac:dyDescent="0.2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13">
        <f>VLOOKUP(InputData[[#This Row],[PRODUCT ID]],MasterData[],5,0)</f>
        <v>126</v>
      </c>
      <c r="K229" s="13">
        <f>VLOOKUP(InputData[[#This Row],[PRODUCT ID]],MasterData[],6,0)</f>
        <v>162.54</v>
      </c>
      <c r="L229" s="13">
        <f>InputData[[#This Row],[BUYING PRIZE]]*InputData[[#This Row],[QUANTITY]]</f>
        <v>756</v>
      </c>
      <c r="M229" s="13">
        <f>InputData[[#This Row],[SELLING PRICE]]*InputData[[#This Row],[QUANTITY]]*(1-InputData[[#This Row],[DISCOUNT %]])</f>
        <v>975.24</v>
      </c>
      <c r="N229" s="11">
        <f>DAY(InputData[[#This Row],[DATE]])</f>
        <v>31</v>
      </c>
      <c r="O229" s="11" t="str">
        <f>TEXT(InputData[[#This Row],[DATE]],"mmm")</f>
        <v>Oct</v>
      </c>
      <c r="P229" s="11">
        <f>YEAR(InputData[[#This Row],[DATE]])</f>
        <v>2021</v>
      </c>
    </row>
    <row r="230" spans="1:16" x14ac:dyDescent="0.2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13">
        <f>VLOOKUP(InputData[[#This Row],[PRODUCT ID]],MasterData[],5,0)</f>
        <v>112</v>
      </c>
      <c r="K230" s="13">
        <f>VLOOKUP(InputData[[#This Row],[PRODUCT ID]],MasterData[],6,0)</f>
        <v>122.08</v>
      </c>
      <c r="L230" s="13">
        <f>InputData[[#This Row],[BUYING PRIZE]]*InputData[[#This Row],[QUANTITY]]</f>
        <v>1344</v>
      </c>
      <c r="M230" s="13">
        <f>InputData[[#This Row],[SELLING PRICE]]*InputData[[#This Row],[QUANTITY]]*(1-InputData[[#This Row],[DISCOUNT %]])</f>
        <v>1464.96</v>
      </c>
      <c r="N230" s="11">
        <f>DAY(InputData[[#This Row],[DATE]])</f>
        <v>3</v>
      </c>
      <c r="O230" s="11" t="str">
        <f>TEXT(InputData[[#This Row],[DATE]],"mmm")</f>
        <v>Nov</v>
      </c>
      <c r="P230" s="11">
        <f>YEAR(InputData[[#This Row],[DATE]])</f>
        <v>2021</v>
      </c>
    </row>
    <row r="231" spans="1:16" x14ac:dyDescent="0.2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13">
        <f>VLOOKUP(InputData[[#This Row],[PRODUCT ID]],MasterData[],5,0)</f>
        <v>90</v>
      </c>
      <c r="K231" s="13">
        <f>VLOOKUP(InputData[[#This Row],[PRODUCT ID]],MasterData[],6,0)</f>
        <v>96.3</v>
      </c>
      <c r="L231" s="13">
        <f>InputData[[#This Row],[BUYING PRIZE]]*InputData[[#This Row],[QUANTITY]]</f>
        <v>900</v>
      </c>
      <c r="M231" s="13">
        <f>InputData[[#This Row],[SELLING PRICE]]*InputData[[#This Row],[QUANTITY]]*(1-InputData[[#This Row],[DISCOUNT %]])</f>
        <v>963</v>
      </c>
      <c r="N231" s="11">
        <f>DAY(InputData[[#This Row],[DATE]])</f>
        <v>6</v>
      </c>
      <c r="O231" s="11" t="str">
        <f>TEXT(InputData[[#This Row],[DATE]],"mmm")</f>
        <v>Nov</v>
      </c>
      <c r="P231" s="11">
        <f>YEAR(InputData[[#This Row],[DATE]])</f>
        <v>2021</v>
      </c>
    </row>
    <row r="232" spans="1:16" x14ac:dyDescent="0.2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13">
        <f>VLOOKUP(InputData[[#This Row],[PRODUCT ID]],MasterData[],5,0)</f>
        <v>43</v>
      </c>
      <c r="K232" s="13">
        <f>VLOOKUP(InputData[[#This Row],[PRODUCT ID]],MasterData[],6,0)</f>
        <v>47.730000000000004</v>
      </c>
      <c r="L232" s="13">
        <f>InputData[[#This Row],[BUYING PRIZE]]*InputData[[#This Row],[QUANTITY]]</f>
        <v>645</v>
      </c>
      <c r="M232" s="13">
        <f>InputData[[#This Row],[SELLING PRICE]]*InputData[[#This Row],[QUANTITY]]*(1-InputData[[#This Row],[DISCOUNT %]])</f>
        <v>715.95</v>
      </c>
      <c r="N232" s="11">
        <f>DAY(InputData[[#This Row],[DATE]])</f>
        <v>8</v>
      </c>
      <c r="O232" s="11" t="str">
        <f>TEXT(InputData[[#This Row],[DATE]],"mmm")</f>
        <v>Nov</v>
      </c>
      <c r="P232" s="11">
        <f>YEAR(InputData[[#This Row],[DATE]])</f>
        <v>2021</v>
      </c>
    </row>
    <row r="233" spans="1:16" x14ac:dyDescent="0.2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13">
        <f>VLOOKUP(InputData[[#This Row],[PRODUCT ID]],MasterData[],5,0)</f>
        <v>120</v>
      </c>
      <c r="K233" s="13">
        <f>VLOOKUP(InputData[[#This Row],[PRODUCT ID]],MasterData[],6,0)</f>
        <v>162</v>
      </c>
      <c r="L233" s="13">
        <f>InputData[[#This Row],[BUYING PRIZE]]*InputData[[#This Row],[QUANTITY]]</f>
        <v>720</v>
      </c>
      <c r="M233" s="13">
        <f>InputData[[#This Row],[SELLING PRICE]]*InputData[[#This Row],[QUANTITY]]*(1-InputData[[#This Row],[DISCOUNT %]])</f>
        <v>972</v>
      </c>
      <c r="N233" s="11">
        <f>DAY(InputData[[#This Row],[DATE]])</f>
        <v>10</v>
      </c>
      <c r="O233" s="11" t="str">
        <f>TEXT(InputData[[#This Row],[DATE]],"mmm")</f>
        <v>Nov</v>
      </c>
      <c r="P233" s="11">
        <f>YEAR(InputData[[#This Row],[DATE]])</f>
        <v>2021</v>
      </c>
    </row>
    <row r="234" spans="1:16" x14ac:dyDescent="0.2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13">
        <f>VLOOKUP(InputData[[#This Row],[PRODUCT ID]],MasterData[],5,0)</f>
        <v>90</v>
      </c>
      <c r="K234" s="13">
        <f>VLOOKUP(InputData[[#This Row],[PRODUCT ID]],MasterData[],6,0)</f>
        <v>115.2</v>
      </c>
      <c r="L234" s="13">
        <f>InputData[[#This Row],[BUYING PRIZE]]*InputData[[#This Row],[QUANTITY]]</f>
        <v>1080</v>
      </c>
      <c r="M234" s="13">
        <f>InputData[[#This Row],[SELLING PRICE]]*InputData[[#This Row],[QUANTITY]]*(1-InputData[[#This Row],[DISCOUNT %]])</f>
        <v>1382.4</v>
      </c>
      <c r="N234" s="11">
        <f>DAY(InputData[[#This Row],[DATE]])</f>
        <v>11</v>
      </c>
      <c r="O234" s="11" t="str">
        <f>TEXT(InputData[[#This Row],[DATE]],"mmm")</f>
        <v>Nov</v>
      </c>
      <c r="P234" s="11">
        <f>YEAR(InputData[[#This Row],[DATE]])</f>
        <v>2021</v>
      </c>
    </row>
    <row r="235" spans="1:16" x14ac:dyDescent="0.2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13">
        <f>VLOOKUP(InputData[[#This Row],[PRODUCT ID]],MasterData[],5,0)</f>
        <v>148</v>
      </c>
      <c r="K235" s="13">
        <f>VLOOKUP(InputData[[#This Row],[PRODUCT ID]],MasterData[],6,0)</f>
        <v>164.28</v>
      </c>
      <c r="L235" s="13">
        <f>InputData[[#This Row],[BUYING PRIZE]]*InputData[[#This Row],[QUANTITY]]</f>
        <v>444</v>
      </c>
      <c r="M235" s="13">
        <f>InputData[[#This Row],[SELLING PRICE]]*InputData[[#This Row],[QUANTITY]]*(1-InputData[[#This Row],[DISCOUNT %]])</f>
        <v>492.84000000000003</v>
      </c>
      <c r="N235" s="11">
        <f>DAY(InputData[[#This Row],[DATE]])</f>
        <v>12</v>
      </c>
      <c r="O235" s="11" t="str">
        <f>TEXT(InputData[[#This Row],[DATE]],"mmm")</f>
        <v>Nov</v>
      </c>
      <c r="P235" s="11">
        <f>YEAR(InputData[[#This Row],[DATE]])</f>
        <v>2021</v>
      </c>
    </row>
    <row r="236" spans="1:16" x14ac:dyDescent="0.2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13">
        <f>VLOOKUP(InputData[[#This Row],[PRODUCT ID]],MasterData[],5,0)</f>
        <v>55</v>
      </c>
      <c r="K236" s="13">
        <f>VLOOKUP(InputData[[#This Row],[PRODUCT ID]],MasterData[],6,0)</f>
        <v>58.3</v>
      </c>
      <c r="L236" s="13">
        <f>InputData[[#This Row],[BUYING PRIZE]]*InputData[[#This Row],[QUANTITY]]</f>
        <v>770</v>
      </c>
      <c r="M236" s="13">
        <f>InputData[[#This Row],[SELLING PRICE]]*InputData[[#This Row],[QUANTITY]]*(1-InputData[[#This Row],[DISCOUNT %]])</f>
        <v>816.19999999999993</v>
      </c>
      <c r="N236" s="11">
        <f>DAY(InputData[[#This Row],[DATE]])</f>
        <v>20</v>
      </c>
      <c r="O236" s="11" t="str">
        <f>TEXT(InputData[[#This Row],[DATE]],"mmm")</f>
        <v>Nov</v>
      </c>
      <c r="P236" s="11">
        <f>YEAR(InputData[[#This Row],[DATE]])</f>
        <v>2021</v>
      </c>
    </row>
    <row r="237" spans="1:16" x14ac:dyDescent="0.2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13">
        <f>VLOOKUP(InputData[[#This Row],[PRODUCT ID]],MasterData[],5,0)</f>
        <v>83</v>
      </c>
      <c r="K237" s="13">
        <f>VLOOKUP(InputData[[#This Row],[PRODUCT ID]],MasterData[],6,0)</f>
        <v>94.62</v>
      </c>
      <c r="L237" s="13">
        <f>InputData[[#This Row],[BUYING PRIZE]]*InputData[[#This Row],[QUANTITY]]</f>
        <v>913</v>
      </c>
      <c r="M237" s="13">
        <f>InputData[[#This Row],[SELLING PRICE]]*InputData[[#This Row],[QUANTITY]]*(1-InputData[[#This Row],[DISCOUNT %]])</f>
        <v>1040.8200000000002</v>
      </c>
      <c r="N237" s="11">
        <f>DAY(InputData[[#This Row],[DATE]])</f>
        <v>20</v>
      </c>
      <c r="O237" s="11" t="str">
        <f>TEXT(InputData[[#This Row],[DATE]],"mmm")</f>
        <v>Nov</v>
      </c>
      <c r="P237" s="11">
        <f>YEAR(InputData[[#This Row],[DATE]])</f>
        <v>2021</v>
      </c>
    </row>
    <row r="238" spans="1:16" x14ac:dyDescent="0.2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13">
        <f>VLOOKUP(InputData[[#This Row],[PRODUCT ID]],MasterData[],5,0)</f>
        <v>112</v>
      </c>
      <c r="K238" s="13">
        <f>VLOOKUP(InputData[[#This Row],[PRODUCT ID]],MasterData[],6,0)</f>
        <v>146.72</v>
      </c>
      <c r="L238" s="13">
        <f>InputData[[#This Row],[BUYING PRIZE]]*InputData[[#This Row],[QUANTITY]]</f>
        <v>112</v>
      </c>
      <c r="M238" s="13">
        <f>InputData[[#This Row],[SELLING PRICE]]*InputData[[#This Row],[QUANTITY]]*(1-InputData[[#This Row],[DISCOUNT %]])</f>
        <v>146.72</v>
      </c>
      <c r="N238" s="11">
        <f>DAY(InputData[[#This Row],[DATE]])</f>
        <v>21</v>
      </c>
      <c r="O238" s="11" t="str">
        <f>TEXT(InputData[[#This Row],[DATE]],"mmm")</f>
        <v>Nov</v>
      </c>
      <c r="P238" s="11">
        <f>YEAR(InputData[[#This Row],[DATE]])</f>
        <v>2021</v>
      </c>
    </row>
    <row r="239" spans="1:16" x14ac:dyDescent="0.2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13">
        <f>VLOOKUP(InputData[[#This Row],[PRODUCT ID]],MasterData[],5,0)</f>
        <v>75</v>
      </c>
      <c r="K239" s="13">
        <f>VLOOKUP(InputData[[#This Row],[PRODUCT ID]],MasterData[],6,0)</f>
        <v>85.5</v>
      </c>
      <c r="L239" s="13">
        <f>InputData[[#This Row],[BUYING PRIZE]]*InputData[[#This Row],[QUANTITY]]</f>
        <v>75</v>
      </c>
      <c r="M239" s="13">
        <f>InputData[[#This Row],[SELLING PRICE]]*InputData[[#This Row],[QUANTITY]]*(1-InputData[[#This Row],[DISCOUNT %]])</f>
        <v>85.5</v>
      </c>
      <c r="N239" s="11">
        <f>DAY(InputData[[#This Row],[DATE]])</f>
        <v>21</v>
      </c>
      <c r="O239" s="11" t="str">
        <f>TEXT(InputData[[#This Row],[DATE]],"mmm")</f>
        <v>Nov</v>
      </c>
      <c r="P239" s="11">
        <f>YEAR(InputData[[#This Row],[DATE]])</f>
        <v>2021</v>
      </c>
    </row>
    <row r="240" spans="1:16" x14ac:dyDescent="0.2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13">
        <f>VLOOKUP(InputData[[#This Row],[PRODUCT ID]],MasterData[],5,0)</f>
        <v>73</v>
      </c>
      <c r="K240" s="13">
        <f>VLOOKUP(InputData[[#This Row],[PRODUCT ID]],MasterData[],6,0)</f>
        <v>94.17</v>
      </c>
      <c r="L240" s="13">
        <f>InputData[[#This Row],[BUYING PRIZE]]*InputData[[#This Row],[QUANTITY]]</f>
        <v>584</v>
      </c>
      <c r="M240" s="13">
        <f>InputData[[#This Row],[SELLING PRICE]]*InputData[[#This Row],[QUANTITY]]*(1-InputData[[#This Row],[DISCOUNT %]])</f>
        <v>753.36</v>
      </c>
      <c r="N240" s="11">
        <f>DAY(InputData[[#This Row],[DATE]])</f>
        <v>27</v>
      </c>
      <c r="O240" s="11" t="str">
        <f>TEXT(InputData[[#This Row],[DATE]],"mmm")</f>
        <v>Nov</v>
      </c>
      <c r="P240" s="11">
        <f>YEAR(InputData[[#This Row],[DATE]])</f>
        <v>2021</v>
      </c>
    </row>
    <row r="241" spans="1:16" x14ac:dyDescent="0.2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13">
        <f>VLOOKUP(InputData[[#This Row],[PRODUCT ID]],MasterData[],5,0)</f>
        <v>90</v>
      </c>
      <c r="K241" s="13">
        <f>VLOOKUP(InputData[[#This Row],[PRODUCT ID]],MasterData[],6,0)</f>
        <v>115.2</v>
      </c>
      <c r="L241" s="13">
        <f>InputData[[#This Row],[BUYING PRIZE]]*InputData[[#This Row],[QUANTITY]]</f>
        <v>180</v>
      </c>
      <c r="M241" s="13">
        <f>InputData[[#This Row],[SELLING PRICE]]*InputData[[#This Row],[QUANTITY]]*(1-InputData[[#This Row],[DISCOUNT %]])</f>
        <v>230.4</v>
      </c>
      <c r="N241" s="11">
        <f>DAY(InputData[[#This Row],[DATE]])</f>
        <v>28</v>
      </c>
      <c r="O241" s="11" t="str">
        <f>TEXT(InputData[[#This Row],[DATE]],"mmm")</f>
        <v>Nov</v>
      </c>
      <c r="P241" s="11">
        <f>YEAR(InputData[[#This Row],[DATE]])</f>
        <v>2021</v>
      </c>
    </row>
    <row r="242" spans="1:16" x14ac:dyDescent="0.2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13">
        <f>VLOOKUP(InputData[[#This Row],[PRODUCT ID]],MasterData[],5,0)</f>
        <v>37</v>
      </c>
      <c r="K242" s="13">
        <f>VLOOKUP(InputData[[#This Row],[PRODUCT ID]],MasterData[],6,0)</f>
        <v>42.55</v>
      </c>
      <c r="L242" s="13">
        <f>InputData[[#This Row],[BUYING PRIZE]]*InputData[[#This Row],[QUANTITY]]</f>
        <v>555</v>
      </c>
      <c r="M242" s="13">
        <f>InputData[[#This Row],[SELLING PRICE]]*InputData[[#This Row],[QUANTITY]]*(1-InputData[[#This Row],[DISCOUNT %]])</f>
        <v>638.25</v>
      </c>
      <c r="N242" s="11">
        <f>DAY(InputData[[#This Row],[DATE]])</f>
        <v>30</v>
      </c>
      <c r="O242" s="11" t="str">
        <f>TEXT(InputData[[#This Row],[DATE]],"mmm")</f>
        <v>Nov</v>
      </c>
      <c r="P242" s="11">
        <f>YEAR(InputData[[#This Row],[DATE]])</f>
        <v>2021</v>
      </c>
    </row>
    <row r="243" spans="1:16" x14ac:dyDescent="0.2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13">
        <f>VLOOKUP(InputData[[#This Row],[PRODUCT ID]],MasterData[],5,0)</f>
        <v>13</v>
      </c>
      <c r="K243" s="13">
        <f>VLOOKUP(InputData[[#This Row],[PRODUCT ID]],MasterData[],6,0)</f>
        <v>16.64</v>
      </c>
      <c r="L243" s="13">
        <f>InputData[[#This Row],[BUYING PRIZE]]*InputData[[#This Row],[QUANTITY]]</f>
        <v>130</v>
      </c>
      <c r="M243" s="13">
        <f>InputData[[#This Row],[SELLING PRICE]]*InputData[[#This Row],[QUANTITY]]*(1-InputData[[#This Row],[DISCOUNT %]])</f>
        <v>166.4</v>
      </c>
      <c r="N243" s="11">
        <f>DAY(InputData[[#This Row],[DATE]])</f>
        <v>2</v>
      </c>
      <c r="O243" s="11" t="str">
        <f>TEXT(InputData[[#This Row],[DATE]],"mmm")</f>
        <v>Dec</v>
      </c>
      <c r="P243" s="11">
        <f>YEAR(InputData[[#This Row],[DATE]])</f>
        <v>2021</v>
      </c>
    </row>
    <row r="244" spans="1:16" x14ac:dyDescent="0.2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13">
        <f>VLOOKUP(InputData[[#This Row],[PRODUCT ID]],MasterData[],5,0)</f>
        <v>55</v>
      </c>
      <c r="K244" s="13">
        <f>VLOOKUP(InputData[[#This Row],[PRODUCT ID]],MasterData[],6,0)</f>
        <v>58.3</v>
      </c>
      <c r="L244" s="13">
        <f>InputData[[#This Row],[BUYING PRIZE]]*InputData[[#This Row],[QUANTITY]]</f>
        <v>110</v>
      </c>
      <c r="M244" s="13">
        <f>InputData[[#This Row],[SELLING PRICE]]*InputData[[#This Row],[QUANTITY]]*(1-InputData[[#This Row],[DISCOUNT %]])</f>
        <v>116.6</v>
      </c>
      <c r="N244" s="11">
        <f>DAY(InputData[[#This Row],[DATE]])</f>
        <v>3</v>
      </c>
      <c r="O244" s="11" t="str">
        <f>TEXT(InputData[[#This Row],[DATE]],"mmm")</f>
        <v>Dec</v>
      </c>
      <c r="P244" s="11">
        <f>YEAR(InputData[[#This Row],[DATE]])</f>
        <v>2021</v>
      </c>
    </row>
    <row r="245" spans="1:16" x14ac:dyDescent="0.2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13">
        <f>VLOOKUP(InputData[[#This Row],[PRODUCT ID]],MasterData[],5,0)</f>
        <v>150</v>
      </c>
      <c r="K245" s="13">
        <f>VLOOKUP(InputData[[#This Row],[PRODUCT ID]],MasterData[],6,0)</f>
        <v>210</v>
      </c>
      <c r="L245" s="13">
        <f>InputData[[#This Row],[BUYING PRIZE]]*InputData[[#This Row],[QUANTITY]]</f>
        <v>1200</v>
      </c>
      <c r="M245" s="13">
        <f>InputData[[#This Row],[SELLING PRICE]]*InputData[[#This Row],[QUANTITY]]*(1-InputData[[#This Row],[DISCOUNT %]])</f>
        <v>1680</v>
      </c>
      <c r="N245" s="11">
        <f>DAY(InputData[[#This Row],[DATE]])</f>
        <v>3</v>
      </c>
      <c r="O245" s="11" t="str">
        <f>TEXT(InputData[[#This Row],[DATE]],"mmm")</f>
        <v>Dec</v>
      </c>
      <c r="P245" s="11">
        <f>YEAR(InputData[[#This Row],[DATE]])</f>
        <v>2021</v>
      </c>
    </row>
    <row r="246" spans="1:16" x14ac:dyDescent="0.2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13">
        <f>VLOOKUP(InputData[[#This Row],[PRODUCT ID]],MasterData[],5,0)</f>
        <v>44</v>
      </c>
      <c r="K246" s="13">
        <f>VLOOKUP(InputData[[#This Row],[PRODUCT ID]],MasterData[],6,0)</f>
        <v>48.84</v>
      </c>
      <c r="L246" s="13">
        <f>InputData[[#This Row],[BUYING PRIZE]]*InputData[[#This Row],[QUANTITY]]</f>
        <v>660</v>
      </c>
      <c r="M246" s="13">
        <f>InputData[[#This Row],[SELLING PRICE]]*InputData[[#This Row],[QUANTITY]]*(1-InputData[[#This Row],[DISCOUNT %]])</f>
        <v>732.6</v>
      </c>
      <c r="N246" s="11">
        <f>DAY(InputData[[#This Row],[DATE]])</f>
        <v>5</v>
      </c>
      <c r="O246" s="11" t="str">
        <f>TEXT(InputData[[#This Row],[DATE]],"mmm")</f>
        <v>Dec</v>
      </c>
      <c r="P246" s="11">
        <f>YEAR(InputData[[#This Row],[DATE]])</f>
        <v>2021</v>
      </c>
    </row>
    <row r="247" spans="1:16" x14ac:dyDescent="0.2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13">
        <f>VLOOKUP(InputData[[#This Row],[PRODUCT ID]],MasterData[],5,0)</f>
        <v>148</v>
      </c>
      <c r="K247" s="13">
        <f>VLOOKUP(InputData[[#This Row],[PRODUCT ID]],MasterData[],6,0)</f>
        <v>164.28</v>
      </c>
      <c r="L247" s="13">
        <f>InputData[[#This Row],[BUYING PRIZE]]*InputData[[#This Row],[QUANTITY]]</f>
        <v>148</v>
      </c>
      <c r="M247" s="13">
        <f>InputData[[#This Row],[SELLING PRICE]]*InputData[[#This Row],[QUANTITY]]*(1-InputData[[#This Row],[DISCOUNT %]])</f>
        <v>164.28</v>
      </c>
      <c r="N247" s="11">
        <f>DAY(InputData[[#This Row],[DATE]])</f>
        <v>5</v>
      </c>
      <c r="O247" s="11" t="str">
        <f>TEXT(InputData[[#This Row],[DATE]],"mmm")</f>
        <v>Dec</v>
      </c>
      <c r="P247" s="11">
        <f>YEAR(InputData[[#This Row],[DATE]])</f>
        <v>2021</v>
      </c>
    </row>
    <row r="248" spans="1:16" x14ac:dyDescent="0.2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13">
        <f>VLOOKUP(InputData[[#This Row],[PRODUCT ID]],MasterData[],5,0)</f>
        <v>112</v>
      </c>
      <c r="K248" s="13">
        <f>VLOOKUP(InputData[[#This Row],[PRODUCT ID]],MasterData[],6,0)</f>
        <v>122.08</v>
      </c>
      <c r="L248" s="13">
        <f>InputData[[#This Row],[BUYING PRIZE]]*InputData[[#This Row],[QUANTITY]]</f>
        <v>896</v>
      </c>
      <c r="M248" s="13">
        <f>InputData[[#This Row],[SELLING PRICE]]*InputData[[#This Row],[QUANTITY]]*(1-InputData[[#This Row],[DISCOUNT %]])</f>
        <v>976.64</v>
      </c>
      <c r="N248" s="11">
        <f>DAY(InputData[[#This Row],[DATE]])</f>
        <v>7</v>
      </c>
      <c r="O248" s="11" t="str">
        <f>TEXT(InputData[[#This Row],[DATE]],"mmm")</f>
        <v>Dec</v>
      </c>
      <c r="P248" s="11">
        <f>YEAR(InputData[[#This Row],[DATE]])</f>
        <v>2021</v>
      </c>
    </row>
    <row r="249" spans="1:16" x14ac:dyDescent="0.2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13">
        <f>VLOOKUP(InputData[[#This Row],[PRODUCT ID]],MasterData[],5,0)</f>
        <v>76</v>
      </c>
      <c r="K249" s="13">
        <f>VLOOKUP(InputData[[#This Row],[PRODUCT ID]],MasterData[],6,0)</f>
        <v>82.08</v>
      </c>
      <c r="L249" s="13">
        <f>InputData[[#This Row],[BUYING PRIZE]]*InputData[[#This Row],[QUANTITY]]</f>
        <v>1064</v>
      </c>
      <c r="M249" s="13">
        <f>InputData[[#This Row],[SELLING PRICE]]*InputData[[#This Row],[QUANTITY]]*(1-InputData[[#This Row],[DISCOUNT %]])</f>
        <v>1149.1199999999999</v>
      </c>
      <c r="N249" s="11">
        <f>DAY(InputData[[#This Row],[DATE]])</f>
        <v>8</v>
      </c>
      <c r="O249" s="11" t="str">
        <f>TEXT(InputData[[#This Row],[DATE]],"mmm")</f>
        <v>Dec</v>
      </c>
      <c r="P249" s="11">
        <f>YEAR(InputData[[#This Row],[DATE]])</f>
        <v>2021</v>
      </c>
    </row>
    <row r="250" spans="1:16" x14ac:dyDescent="0.2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13">
        <f>VLOOKUP(InputData[[#This Row],[PRODUCT ID]],MasterData[],5,0)</f>
        <v>120</v>
      </c>
      <c r="K250" s="13">
        <f>VLOOKUP(InputData[[#This Row],[PRODUCT ID]],MasterData[],6,0)</f>
        <v>162</v>
      </c>
      <c r="L250" s="13">
        <f>InputData[[#This Row],[BUYING PRIZE]]*InputData[[#This Row],[QUANTITY]]</f>
        <v>480</v>
      </c>
      <c r="M250" s="13">
        <f>InputData[[#This Row],[SELLING PRICE]]*InputData[[#This Row],[QUANTITY]]*(1-InputData[[#This Row],[DISCOUNT %]])</f>
        <v>648</v>
      </c>
      <c r="N250" s="11">
        <f>DAY(InputData[[#This Row],[DATE]])</f>
        <v>14</v>
      </c>
      <c r="O250" s="11" t="str">
        <f>TEXT(InputData[[#This Row],[DATE]],"mmm")</f>
        <v>Dec</v>
      </c>
      <c r="P250" s="11">
        <f>YEAR(InputData[[#This Row],[DATE]])</f>
        <v>2021</v>
      </c>
    </row>
    <row r="251" spans="1:16" x14ac:dyDescent="0.2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13">
        <f>VLOOKUP(InputData[[#This Row],[PRODUCT ID]],MasterData[],5,0)</f>
        <v>71</v>
      </c>
      <c r="K251" s="13">
        <f>VLOOKUP(InputData[[#This Row],[PRODUCT ID]],MasterData[],6,0)</f>
        <v>80.94</v>
      </c>
      <c r="L251" s="13">
        <f>InputData[[#This Row],[BUYING PRIZE]]*InputData[[#This Row],[QUANTITY]]</f>
        <v>142</v>
      </c>
      <c r="M251" s="13">
        <f>InputData[[#This Row],[SELLING PRICE]]*InputData[[#This Row],[QUANTITY]]*(1-InputData[[#This Row],[DISCOUNT %]])</f>
        <v>161.88</v>
      </c>
      <c r="N251" s="11">
        <f>DAY(InputData[[#This Row],[DATE]])</f>
        <v>18</v>
      </c>
      <c r="O251" s="11" t="str">
        <f>TEXT(InputData[[#This Row],[DATE]],"mmm")</f>
        <v>Dec</v>
      </c>
      <c r="P251" s="11">
        <f>YEAR(InputData[[#This Row],[DATE]])</f>
        <v>2021</v>
      </c>
    </row>
    <row r="252" spans="1:16" x14ac:dyDescent="0.2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13">
        <f>VLOOKUP(InputData[[#This Row],[PRODUCT ID]],MasterData[],5,0)</f>
        <v>121</v>
      </c>
      <c r="K252" s="13">
        <f>VLOOKUP(InputData[[#This Row],[PRODUCT ID]],MasterData[],6,0)</f>
        <v>141.57</v>
      </c>
      <c r="L252" s="13">
        <f>InputData[[#This Row],[BUYING PRIZE]]*InputData[[#This Row],[QUANTITY]]</f>
        <v>968</v>
      </c>
      <c r="M252" s="13">
        <f>InputData[[#This Row],[SELLING PRICE]]*InputData[[#This Row],[QUANTITY]]*(1-InputData[[#This Row],[DISCOUNT %]])</f>
        <v>1132.56</v>
      </c>
      <c r="N252" s="11">
        <f>DAY(InputData[[#This Row],[DATE]])</f>
        <v>18</v>
      </c>
      <c r="O252" s="11" t="str">
        <f>TEXT(InputData[[#This Row],[DATE]],"mmm")</f>
        <v>Dec</v>
      </c>
      <c r="P252" s="11">
        <f>YEAR(InputData[[#This Row],[DATE]])</f>
        <v>2021</v>
      </c>
    </row>
    <row r="253" spans="1:16" x14ac:dyDescent="0.2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13">
        <f>VLOOKUP(InputData[[#This Row],[PRODUCT ID]],MasterData[],5,0)</f>
        <v>141</v>
      </c>
      <c r="K253" s="13">
        <f>VLOOKUP(InputData[[#This Row],[PRODUCT ID]],MasterData[],6,0)</f>
        <v>149.46</v>
      </c>
      <c r="L253" s="13">
        <f>InputData[[#This Row],[BUYING PRIZE]]*InputData[[#This Row],[QUANTITY]]</f>
        <v>1692</v>
      </c>
      <c r="M253" s="13">
        <f>InputData[[#This Row],[SELLING PRICE]]*InputData[[#This Row],[QUANTITY]]*(1-InputData[[#This Row],[DISCOUNT %]])</f>
        <v>1793.52</v>
      </c>
      <c r="N253" s="11">
        <f>DAY(InputData[[#This Row],[DATE]])</f>
        <v>19</v>
      </c>
      <c r="O253" s="11" t="str">
        <f>TEXT(InputData[[#This Row],[DATE]],"mmm")</f>
        <v>Dec</v>
      </c>
      <c r="P253" s="11">
        <f>YEAR(InputData[[#This Row],[DATE]])</f>
        <v>2021</v>
      </c>
    </row>
    <row r="254" spans="1:16" x14ac:dyDescent="0.2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13">
        <f>VLOOKUP(InputData[[#This Row],[PRODUCT ID]],MasterData[],5,0)</f>
        <v>47</v>
      </c>
      <c r="K254" s="13">
        <f>VLOOKUP(InputData[[#This Row],[PRODUCT ID]],MasterData[],6,0)</f>
        <v>53.11</v>
      </c>
      <c r="L254" s="13">
        <f>InputData[[#This Row],[BUYING PRIZE]]*InputData[[#This Row],[QUANTITY]]</f>
        <v>141</v>
      </c>
      <c r="M254" s="13">
        <f>InputData[[#This Row],[SELLING PRICE]]*InputData[[#This Row],[QUANTITY]]*(1-InputData[[#This Row],[DISCOUNT %]])</f>
        <v>159.32999999999998</v>
      </c>
      <c r="N254" s="11">
        <f>DAY(InputData[[#This Row],[DATE]])</f>
        <v>19</v>
      </c>
      <c r="O254" s="11" t="str">
        <f>TEXT(InputData[[#This Row],[DATE]],"mmm")</f>
        <v>Dec</v>
      </c>
      <c r="P254" s="11">
        <f>YEAR(InputData[[#This Row],[DATE]])</f>
        <v>2021</v>
      </c>
    </row>
    <row r="255" spans="1:16" x14ac:dyDescent="0.2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13">
        <f>VLOOKUP(InputData[[#This Row],[PRODUCT ID]],MasterData[],5,0)</f>
        <v>44</v>
      </c>
      <c r="K255" s="13">
        <f>VLOOKUP(InputData[[#This Row],[PRODUCT ID]],MasterData[],6,0)</f>
        <v>48.4</v>
      </c>
      <c r="L255" s="13">
        <f>InputData[[#This Row],[BUYING PRIZE]]*InputData[[#This Row],[QUANTITY]]</f>
        <v>440</v>
      </c>
      <c r="M255" s="13">
        <f>InputData[[#This Row],[SELLING PRICE]]*InputData[[#This Row],[QUANTITY]]*(1-InputData[[#This Row],[DISCOUNT %]])</f>
        <v>484</v>
      </c>
      <c r="N255" s="11">
        <f>DAY(InputData[[#This Row],[DATE]])</f>
        <v>19</v>
      </c>
      <c r="O255" s="11" t="str">
        <f>TEXT(InputData[[#This Row],[DATE]],"mmm")</f>
        <v>Dec</v>
      </c>
      <c r="P255" s="11">
        <f>YEAR(InputData[[#This Row],[DATE]])</f>
        <v>2021</v>
      </c>
    </row>
    <row r="256" spans="1:16" x14ac:dyDescent="0.2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13">
        <f>VLOOKUP(InputData[[#This Row],[PRODUCT ID]],MasterData[],5,0)</f>
        <v>73</v>
      </c>
      <c r="K256" s="13">
        <f>VLOOKUP(InputData[[#This Row],[PRODUCT ID]],MasterData[],6,0)</f>
        <v>94.17</v>
      </c>
      <c r="L256" s="13">
        <f>InputData[[#This Row],[BUYING PRIZE]]*InputData[[#This Row],[QUANTITY]]</f>
        <v>1022</v>
      </c>
      <c r="M256" s="13">
        <f>InputData[[#This Row],[SELLING PRICE]]*InputData[[#This Row],[QUANTITY]]*(1-InputData[[#This Row],[DISCOUNT %]])</f>
        <v>1318.38</v>
      </c>
      <c r="N256" s="11">
        <f>DAY(InputData[[#This Row],[DATE]])</f>
        <v>20</v>
      </c>
      <c r="O256" s="11" t="str">
        <f>TEXT(InputData[[#This Row],[DATE]],"mmm")</f>
        <v>Dec</v>
      </c>
      <c r="P256" s="11">
        <f>YEAR(InputData[[#This Row],[DATE]])</f>
        <v>2021</v>
      </c>
    </row>
    <row r="257" spans="1:16" x14ac:dyDescent="0.2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13">
        <f>VLOOKUP(InputData[[#This Row],[PRODUCT ID]],MasterData[],5,0)</f>
        <v>18</v>
      </c>
      <c r="K257" s="13">
        <f>VLOOKUP(InputData[[#This Row],[PRODUCT ID]],MasterData[],6,0)</f>
        <v>24.66</v>
      </c>
      <c r="L257" s="13">
        <f>InputData[[#This Row],[BUYING PRIZE]]*InputData[[#This Row],[QUANTITY]]</f>
        <v>180</v>
      </c>
      <c r="M257" s="13">
        <f>InputData[[#This Row],[SELLING PRICE]]*InputData[[#This Row],[QUANTITY]]*(1-InputData[[#This Row],[DISCOUNT %]])</f>
        <v>246.6</v>
      </c>
      <c r="N257" s="11">
        <f>DAY(InputData[[#This Row],[DATE]])</f>
        <v>21</v>
      </c>
      <c r="O257" s="11" t="str">
        <f>TEXT(InputData[[#This Row],[DATE]],"mmm")</f>
        <v>Dec</v>
      </c>
      <c r="P257" s="11">
        <f>YEAR(InputData[[#This Row],[DATE]])</f>
        <v>2021</v>
      </c>
    </row>
    <row r="258" spans="1:16" x14ac:dyDescent="0.2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13">
        <f>VLOOKUP(InputData[[#This Row],[PRODUCT ID]],MasterData[],5,0)</f>
        <v>120</v>
      </c>
      <c r="K258" s="13">
        <f>VLOOKUP(InputData[[#This Row],[PRODUCT ID]],MasterData[],6,0)</f>
        <v>162</v>
      </c>
      <c r="L258" s="13">
        <f>InputData[[#This Row],[BUYING PRIZE]]*InputData[[#This Row],[QUANTITY]]</f>
        <v>960</v>
      </c>
      <c r="M258" s="13">
        <f>InputData[[#This Row],[SELLING PRICE]]*InputData[[#This Row],[QUANTITY]]*(1-InputData[[#This Row],[DISCOUNT %]])</f>
        <v>1296</v>
      </c>
      <c r="N258" s="11">
        <f>DAY(InputData[[#This Row],[DATE]])</f>
        <v>24</v>
      </c>
      <c r="O258" s="11" t="str">
        <f>TEXT(InputData[[#This Row],[DATE]],"mmm")</f>
        <v>Dec</v>
      </c>
      <c r="P258" s="11">
        <f>YEAR(InputData[[#This Row],[DATE]])</f>
        <v>2021</v>
      </c>
    </row>
    <row r="259" spans="1:16" x14ac:dyDescent="0.2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13">
        <f>VLOOKUP(InputData[[#This Row],[PRODUCT ID]],MasterData[],5,0)</f>
        <v>90</v>
      </c>
      <c r="K259" s="13">
        <f>VLOOKUP(InputData[[#This Row],[PRODUCT ID]],MasterData[],6,0)</f>
        <v>96.3</v>
      </c>
      <c r="L259" s="13">
        <f>InputData[[#This Row],[BUYING PRIZE]]*InputData[[#This Row],[QUANTITY]]</f>
        <v>720</v>
      </c>
      <c r="M259" s="13">
        <f>InputData[[#This Row],[SELLING PRICE]]*InputData[[#This Row],[QUANTITY]]*(1-InputData[[#This Row],[DISCOUNT %]])</f>
        <v>770.4</v>
      </c>
      <c r="N259" s="11">
        <f>DAY(InputData[[#This Row],[DATE]])</f>
        <v>24</v>
      </c>
      <c r="O259" s="11" t="str">
        <f>TEXT(InputData[[#This Row],[DATE]],"mmm")</f>
        <v>Dec</v>
      </c>
      <c r="P259" s="11">
        <f>YEAR(InputData[[#This Row],[DATE]])</f>
        <v>2021</v>
      </c>
    </row>
    <row r="260" spans="1:16" x14ac:dyDescent="0.2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13">
        <f>VLOOKUP(InputData[[#This Row],[PRODUCT ID]],MasterData[],5,0)</f>
        <v>138</v>
      </c>
      <c r="K260" s="13">
        <f>VLOOKUP(InputData[[#This Row],[PRODUCT ID]],MasterData[],6,0)</f>
        <v>173.88</v>
      </c>
      <c r="L260" s="13">
        <f>InputData[[#This Row],[BUYING PRIZE]]*InputData[[#This Row],[QUANTITY]]</f>
        <v>1932</v>
      </c>
      <c r="M260" s="13">
        <f>InputData[[#This Row],[SELLING PRICE]]*InputData[[#This Row],[QUANTITY]]*(1-InputData[[#This Row],[DISCOUNT %]])</f>
        <v>2434.3199999999997</v>
      </c>
      <c r="N260" s="11">
        <f>DAY(InputData[[#This Row],[DATE]])</f>
        <v>26</v>
      </c>
      <c r="O260" s="11" t="str">
        <f>TEXT(InputData[[#This Row],[DATE]],"mmm")</f>
        <v>Dec</v>
      </c>
      <c r="P260" s="11">
        <f>YEAR(InputData[[#This Row],[DATE]])</f>
        <v>2021</v>
      </c>
    </row>
    <row r="261" spans="1:16" x14ac:dyDescent="0.2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13">
        <f>VLOOKUP(InputData[[#This Row],[PRODUCT ID]],MasterData[],5,0)</f>
        <v>47</v>
      </c>
      <c r="K261" s="13">
        <f>VLOOKUP(InputData[[#This Row],[PRODUCT ID]],MasterData[],6,0)</f>
        <v>53.11</v>
      </c>
      <c r="L261" s="13">
        <f>InputData[[#This Row],[BUYING PRIZE]]*InputData[[#This Row],[QUANTITY]]</f>
        <v>658</v>
      </c>
      <c r="M261" s="13">
        <f>InputData[[#This Row],[SELLING PRICE]]*InputData[[#This Row],[QUANTITY]]*(1-InputData[[#This Row],[DISCOUNT %]])</f>
        <v>743.54</v>
      </c>
      <c r="N261" s="11">
        <f>DAY(InputData[[#This Row],[DATE]])</f>
        <v>27</v>
      </c>
      <c r="O261" s="11" t="str">
        <f>TEXT(InputData[[#This Row],[DATE]],"mmm")</f>
        <v>Dec</v>
      </c>
      <c r="P261" s="11">
        <f>YEAR(InputData[[#This Row],[DATE]])</f>
        <v>2021</v>
      </c>
    </row>
    <row r="262" spans="1:16" x14ac:dyDescent="0.2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13">
        <f>VLOOKUP(InputData[[#This Row],[PRODUCT ID]],MasterData[],5,0)</f>
        <v>47</v>
      </c>
      <c r="K262" s="13">
        <f>VLOOKUP(InputData[[#This Row],[PRODUCT ID]],MasterData[],6,0)</f>
        <v>53.11</v>
      </c>
      <c r="L262" s="13">
        <f>InputData[[#This Row],[BUYING PRIZE]]*InputData[[#This Row],[QUANTITY]]</f>
        <v>282</v>
      </c>
      <c r="M262" s="13">
        <f>InputData[[#This Row],[SELLING PRICE]]*InputData[[#This Row],[QUANTITY]]*(1-InputData[[#This Row],[DISCOUNT %]])</f>
        <v>318.65999999999997</v>
      </c>
      <c r="N262" s="11">
        <f>DAY(InputData[[#This Row],[DATE]])</f>
        <v>28</v>
      </c>
      <c r="O262" s="11" t="str">
        <f>TEXT(InputData[[#This Row],[DATE]],"mmm")</f>
        <v>Dec</v>
      </c>
      <c r="P262" s="11">
        <f>YEAR(InputData[[#This Row],[DATE]])</f>
        <v>2021</v>
      </c>
    </row>
    <row r="263" spans="1:16" x14ac:dyDescent="0.2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13">
        <f>VLOOKUP(InputData[[#This Row],[PRODUCT ID]],MasterData[],5,0)</f>
        <v>148</v>
      </c>
      <c r="K263" s="13">
        <f>VLOOKUP(InputData[[#This Row],[PRODUCT ID]],MasterData[],6,0)</f>
        <v>164.28</v>
      </c>
      <c r="L263" s="13">
        <f>InputData[[#This Row],[BUYING PRIZE]]*InputData[[#This Row],[QUANTITY]]</f>
        <v>1924</v>
      </c>
      <c r="M263" s="13">
        <f>InputData[[#This Row],[SELLING PRICE]]*InputData[[#This Row],[QUANTITY]]*(1-InputData[[#This Row],[DISCOUNT %]])</f>
        <v>2135.64</v>
      </c>
      <c r="N263" s="11">
        <f>DAY(InputData[[#This Row],[DATE]])</f>
        <v>30</v>
      </c>
      <c r="O263" s="11" t="str">
        <f>TEXT(InputData[[#This Row],[DATE]],"mmm")</f>
        <v>Dec</v>
      </c>
      <c r="P263" s="11">
        <f>YEAR(InputData[[#This Row],[DATE]])</f>
        <v>2021</v>
      </c>
    </row>
    <row r="264" spans="1:16" x14ac:dyDescent="0.2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13">
        <f>VLOOKUP(InputData[[#This Row],[PRODUCT ID]],MasterData[],5,0)</f>
        <v>121</v>
      </c>
      <c r="K264" s="13">
        <f>VLOOKUP(InputData[[#This Row],[PRODUCT ID]],MasterData[],6,0)</f>
        <v>141.57</v>
      </c>
      <c r="L264" s="13">
        <f>InputData[[#This Row],[BUYING PRIZE]]*InputData[[#This Row],[QUANTITY]]</f>
        <v>121</v>
      </c>
      <c r="M264" s="13">
        <f>InputData[[#This Row],[SELLING PRICE]]*InputData[[#This Row],[QUANTITY]]*(1-InputData[[#This Row],[DISCOUNT %]])</f>
        <v>141.57</v>
      </c>
      <c r="N264" s="11">
        <f>DAY(InputData[[#This Row],[DATE]])</f>
        <v>1</v>
      </c>
      <c r="O264" s="11" t="str">
        <f>TEXT(InputData[[#This Row],[DATE]],"mmm")</f>
        <v>Jan</v>
      </c>
      <c r="P264" s="11">
        <f>YEAR(InputData[[#This Row],[DATE]])</f>
        <v>2022</v>
      </c>
    </row>
    <row r="265" spans="1:16" x14ac:dyDescent="0.2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13">
        <f>VLOOKUP(InputData[[#This Row],[PRODUCT ID]],MasterData[],5,0)</f>
        <v>148</v>
      </c>
      <c r="K265" s="13">
        <f>VLOOKUP(InputData[[#This Row],[PRODUCT ID]],MasterData[],6,0)</f>
        <v>164.28</v>
      </c>
      <c r="L265" s="13">
        <f>InputData[[#This Row],[BUYING PRIZE]]*InputData[[#This Row],[QUANTITY]]</f>
        <v>1036</v>
      </c>
      <c r="M265" s="13">
        <f>InputData[[#This Row],[SELLING PRICE]]*InputData[[#This Row],[QUANTITY]]*(1-InputData[[#This Row],[DISCOUNT %]])</f>
        <v>1149.96</v>
      </c>
      <c r="N265" s="11">
        <f>DAY(InputData[[#This Row],[DATE]])</f>
        <v>2</v>
      </c>
      <c r="O265" s="11" t="str">
        <f>TEXT(InputData[[#This Row],[DATE]],"mmm")</f>
        <v>Jan</v>
      </c>
      <c r="P265" s="11">
        <f>YEAR(InputData[[#This Row],[DATE]])</f>
        <v>2022</v>
      </c>
    </row>
    <row r="266" spans="1:16" x14ac:dyDescent="0.2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13">
        <f>VLOOKUP(InputData[[#This Row],[PRODUCT ID]],MasterData[],5,0)</f>
        <v>12</v>
      </c>
      <c r="K266" s="13">
        <f>VLOOKUP(InputData[[#This Row],[PRODUCT ID]],MasterData[],6,0)</f>
        <v>15.719999999999999</v>
      </c>
      <c r="L266" s="13">
        <f>InputData[[#This Row],[BUYING PRIZE]]*InputData[[#This Row],[QUANTITY]]</f>
        <v>24</v>
      </c>
      <c r="M266" s="13">
        <f>InputData[[#This Row],[SELLING PRICE]]*InputData[[#This Row],[QUANTITY]]*(1-InputData[[#This Row],[DISCOUNT %]])</f>
        <v>31.439999999999998</v>
      </c>
      <c r="N266" s="11">
        <f>DAY(InputData[[#This Row],[DATE]])</f>
        <v>2</v>
      </c>
      <c r="O266" s="11" t="str">
        <f>TEXT(InputData[[#This Row],[DATE]],"mmm")</f>
        <v>Jan</v>
      </c>
      <c r="P266" s="11">
        <f>YEAR(InputData[[#This Row],[DATE]])</f>
        <v>2022</v>
      </c>
    </row>
    <row r="267" spans="1:16" x14ac:dyDescent="0.2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13">
        <f>VLOOKUP(InputData[[#This Row],[PRODUCT ID]],MasterData[],5,0)</f>
        <v>95</v>
      </c>
      <c r="K267" s="13">
        <f>VLOOKUP(InputData[[#This Row],[PRODUCT ID]],MasterData[],6,0)</f>
        <v>119.7</v>
      </c>
      <c r="L267" s="13">
        <f>InputData[[#This Row],[BUYING PRIZE]]*InputData[[#This Row],[QUANTITY]]</f>
        <v>95</v>
      </c>
      <c r="M267" s="13">
        <f>InputData[[#This Row],[SELLING PRICE]]*InputData[[#This Row],[QUANTITY]]*(1-InputData[[#This Row],[DISCOUNT %]])</f>
        <v>119.7</v>
      </c>
      <c r="N267" s="11">
        <f>DAY(InputData[[#This Row],[DATE]])</f>
        <v>2</v>
      </c>
      <c r="O267" s="11" t="str">
        <f>TEXT(InputData[[#This Row],[DATE]],"mmm")</f>
        <v>Jan</v>
      </c>
      <c r="P267" s="11">
        <f>YEAR(InputData[[#This Row],[DATE]])</f>
        <v>2022</v>
      </c>
    </row>
    <row r="268" spans="1:16" x14ac:dyDescent="0.2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13">
        <f>VLOOKUP(InputData[[#This Row],[PRODUCT ID]],MasterData[],5,0)</f>
        <v>67</v>
      </c>
      <c r="K268" s="13">
        <f>VLOOKUP(InputData[[#This Row],[PRODUCT ID]],MasterData[],6,0)</f>
        <v>83.08</v>
      </c>
      <c r="L268" s="13">
        <f>InputData[[#This Row],[BUYING PRIZE]]*InputData[[#This Row],[QUANTITY]]</f>
        <v>603</v>
      </c>
      <c r="M268" s="13">
        <f>InputData[[#This Row],[SELLING PRICE]]*InputData[[#This Row],[QUANTITY]]*(1-InputData[[#This Row],[DISCOUNT %]])</f>
        <v>747.72</v>
      </c>
      <c r="N268" s="11">
        <f>DAY(InputData[[#This Row],[DATE]])</f>
        <v>3</v>
      </c>
      <c r="O268" s="11" t="str">
        <f>TEXT(InputData[[#This Row],[DATE]],"mmm")</f>
        <v>Jan</v>
      </c>
      <c r="P268" s="11">
        <f>YEAR(InputData[[#This Row],[DATE]])</f>
        <v>2022</v>
      </c>
    </row>
    <row r="269" spans="1:16" x14ac:dyDescent="0.2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13">
        <f>VLOOKUP(InputData[[#This Row],[PRODUCT ID]],MasterData[],5,0)</f>
        <v>73</v>
      </c>
      <c r="K269" s="13">
        <f>VLOOKUP(InputData[[#This Row],[PRODUCT ID]],MasterData[],6,0)</f>
        <v>94.17</v>
      </c>
      <c r="L269" s="13">
        <f>InputData[[#This Row],[BUYING PRIZE]]*InputData[[#This Row],[QUANTITY]]</f>
        <v>584</v>
      </c>
      <c r="M269" s="13">
        <f>InputData[[#This Row],[SELLING PRICE]]*InputData[[#This Row],[QUANTITY]]*(1-InputData[[#This Row],[DISCOUNT %]])</f>
        <v>753.36</v>
      </c>
      <c r="N269" s="11">
        <f>DAY(InputData[[#This Row],[DATE]])</f>
        <v>4</v>
      </c>
      <c r="O269" s="11" t="str">
        <f>TEXT(InputData[[#This Row],[DATE]],"mmm")</f>
        <v>Jan</v>
      </c>
      <c r="P269" s="11">
        <f>YEAR(InputData[[#This Row],[DATE]])</f>
        <v>2022</v>
      </c>
    </row>
    <row r="270" spans="1:16" x14ac:dyDescent="0.2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13">
        <f>VLOOKUP(InputData[[#This Row],[PRODUCT ID]],MasterData[],5,0)</f>
        <v>47</v>
      </c>
      <c r="K270" s="13">
        <f>VLOOKUP(InputData[[#This Row],[PRODUCT ID]],MasterData[],6,0)</f>
        <v>53.11</v>
      </c>
      <c r="L270" s="13">
        <f>InputData[[#This Row],[BUYING PRIZE]]*InputData[[#This Row],[QUANTITY]]</f>
        <v>47</v>
      </c>
      <c r="M270" s="13">
        <f>InputData[[#This Row],[SELLING PRICE]]*InputData[[#This Row],[QUANTITY]]*(1-InputData[[#This Row],[DISCOUNT %]])</f>
        <v>53.11</v>
      </c>
      <c r="N270" s="11">
        <f>DAY(InputData[[#This Row],[DATE]])</f>
        <v>4</v>
      </c>
      <c r="O270" s="11" t="str">
        <f>TEXT(InputData[[#This Row],[DATE]],"mmm")</f>
        <v>Jan</v>
      </c>
      <c r="P270" s="11">
        <f>YEAR(InputData[[#This Row],[DATE]])</f>
        <v>2022</v>
      </c>
    </row>
    <row r="271" spans="1:16" x14ac:dyDescent="0.2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13">
        <f>VLOOKUP(InputData[[#This Row],[PRODUCT ID]],MasterData[],5,0)</f>
        <v>89</v>
      </c>
      <c r="K271" s="13">
        <f>VLOOKUP(InputData[[#This Row],[PRODUCT ID]],MasterData[],6,0)</f>
        <v>117.48</v>
      </c>
      <c r="L271" s="13">
        <f>InputData[[#This Row],[BUYING PRIZE]]*InputData[[#This Row],[QUANTITY]]</f>
        <v>1068</v>
      </c>
      <c r="M271" s="13">
        <f>InputData[[#This Row],[SELLING PRICE]]*InputData[[#This Row],[QUANTITY]]*(1-InputData[[#This Row],[DISCOUNT %]])</f>
        <v>1409.76</v>
      </c>
      <c r="N271" s="11">
        <f>DAY(InputData[[#This Row],[DATE]])</f>
        <v>9</v>
      </c>
      <c r="O271" s="11" t="str">
        <f>TEXT(InputData[[#This Row],[DATE]],"mmm")</f>
        <v>Jan</v>
      </c>
      <c r="P271" s="11">
        <f>YEAR(InputData[[#This Row],[DATE]])</f>
        <v>2022</v>
      </c>
    </row>
    <row r="272" spans="1:16" x14ac:dyDescent="0.2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13">
        <f>VLOOKUP(InputData[[#This Row],[PRODUCT ID]],MasterData[],5,0)</f>
        <v>55</v>
      </c>
      <c r="K272" s="13">
        <f>VLOOKUP(InputData[[#This Row],[PRODUCT ID]],MasterData[],6,0)</f>
        <v>58.3</v>
      </c>
      <c r="L272" s="13">
        <f>InputData[[#This Row],[BUYING PRIZE]]*InputData[[#This Row],[QUANTITY]]</f>
        <v>770</v>
      </c>
      <c r="M272" s="13">
        <f>InputData[[#This Row],[SELLING PRICE]]*InputData[[#This Row],[QUANTITY]]*(1-InputData[[#This Row],[DISCOUNT %]])</f>
        <v>816.19999999999993</v>
      </c>
      <c r="N272" s="11">
        <f>DAY(InputData[[#This Row],[DATE]])</f>
        <v>10</v>
      </c>
      <c r="O272" s="11" t="str">
        <f>TEXT(InputData[[#This Row],[DATE]],"mmm")</f>
        <v>Jan</v>
      </c>
      <c r="P272" s="11">
        <f>YEAR(InputData[[#This Row],[DATE]])</f>
        <v>2022</v>
      </c>
    </row>
    <row r="273" spans="1:16" x14ac:dyDescent="0.2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13">
        <f>VLOOKUP(InputData[[#This Row],[PRODUCT ID]],MasterData[],5,0)</f>
        <v>89</v>
      </c>
      <c r="K273" s="13">
        <f>VLOOKUP(InputData[[#This Row],[PRODUCT ID]],MasterData[],6,0)</f>
        <v>117.48</v>
      </c>
      <c r="L273" s="13">
        <f>InputData[[#This Row],[BUYING PRIZE]]*InputData[[#This Row],[QUANTITY]]</f>
        <v>178</v>
      </c>
      <c r="M273" s="13">
        <f>InputData[[#This Row],[SELLING PRICE]]*InputData[[#This Row],[QUANTITY]]*(1-InputData[[#This Row],[DISCOUNT %]])</f>
        <v>234.96</v>
      </c>
      <c r="N273" s="11">
        <f>DAY(InputData[[#This Row],[DATE]])</f>
        <v>11</v>
      </c>
      <c r="O273" s="11" t="str">
        <f>TEXT(InputData[[#This Row],[DATE]],"mmm")</f>
        <v>Jan</v>
      </c>
      <c r="P273" s="11">
        <f>YEAR(InputData[[#This Row],[DATE]])</f>
        <v>2022</v>
      </c>
    </row>
    <row r="274" spans="1:16" x14ac:dyDescent="0.2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13">
        <f>VLOOKUP(InputData[[#This Row],[PRODUCT ID]],MasterData[],5,0)</f>
        <v>150</v>
      </c>
      <c r="K274" s="13">
        <f>VLOOKUP(InputData[[#This Row],[PRODUCT ID]],MasterData[],6,0)</f>
        <v>210</v>
      </c>
      <c r="L274" s="13">
        <f>InputData[[#This Row],[BUYING PRIZE]]*InputData[[#This Row],[QUANTITY]]</f>
        <v>900</v>
      </c>
      <c r="M274" s="13">
        <f>InputData[[#This Row],[SELLING PRICE]]*InputData[[#This Row],[QUANTITY]]*(1-InputData[[#This Row],[DISCOUNT %]])</f>
        <v>1260</v>
      </c>
      <c r="N274" s="11">
        <f>DAY(InputData[[#This Row],[DATE]])</f>
        <v>13</v>
      </c>
      <c r="O274" s="11" t="str">
        <f>TEXT(InputData[[#This Row],[DATE]],"mmm")</f>
        <v>Jan</v>
      </c>
      <c r="P274" s="11">
        <f>YEAR(InputData[[#This Row],[DATE]])</f>
        <v>2022</v>
      </c>
    </row>
    <row r="275" spans="1:16" x14ac:dyDescent="0.2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13">
        <f>VLOOKUP(InputData[[#This Row],[PRODUCT ID]],MasterData[],5,0)</f>
        <v>44</v>
      </c>
      <c r="K275" s="13">
        <f>VLOOKUP(InputData[[#This Row],[PRODUCT ID]],MasterData[],6,0)</f>
        <v>48.4</v>
      </c>
      <c r="L275" s="13">
        <f>InputData[[#This Row],[BUYING PRIZE]]*InputData[[#This Row],[QUANTITY]]</f>
        <v>616</v>
      </c>
      <c r="M275" s="13">
        <f>InputData[[#This Row],[SELLING PRICE]]*InputData[[#This Row],[QUANTITY]]*(1-InputData[[#This Row],[DISCOUNT %]])</f>
        <v>677.6</v>
      </c>
      <c r="N275" s="11">
        <f>DAY(InputData[[#This Row],[DATE]])</f>
        <v>14</v>
      </c>
      <c r="O275" s="11" t="str">
        <f>TEXT(InputData[[#This Row],[DATE]],"mmm")</f>
        <v>Jan</v>
      </c>
      <c r="P275" s="11">
        <f>YEAR(InputData[[#This Row],[DATE]])</f>
        <v>2022</v>
      </c>
    </row>
    <row r="276" spans="1:16" x14ac:dyDescent="0.2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13">
        <f>VLOOKUP(InputData[[#This Row],[PRODUCT ID]],MasterData[],5,0)</f>
        <v>121</v>
      </c>
      <c r="K276" s="13">
        <f>VLOOKUP(InputData[[#This Row],[PRODUCT ID]],MasterData[],6,0)</f>
        <v>141.57</v>
      </c>
      <c r="L276" s="13">
        <f>InputData[[#This Row],[BUYING PRIZE]]*InputData[[#This Row],[QUANTITY]]</f>
        <v>1210</v>
      </c>
      <c r="M276" s="13">
        <f>InputData[[#This Row],[SELLING PRICE]]*InputData[[#This Row],[QUANTITY]]*(1-InputData[[#This Row],[DISCOUNT %]])</f>
        <v>1415.6999999999998</v>
      </c>
      <c r="N276" s="11">
        <f>DAY(InputData[[#This Row],[DATE]])</f>
        <v>15</v>
      </c>
      <c r="O276" s="11" t="str">
        <f>TEXT(InputData[[#This Row],[DATE]],"mmm")</f>
        <v>Jan</v>
      </c>
      <c r="P276" s="11">
        <f>YEAR(InputData[[#This Row],[DATE]])</f>
        <v>2022</v>
      </c>
    </row>
    <row r="277" spans="1:16" x14ac:dyDescent="0.2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13">
        <f>VLOOKUP(InputData[[#This Row],[PRODUCT ID]],MasterData[],5,0)</f>
        <v>112</v>
      </c>
      <c r="K277" s="13">
        <f>VLOOKUP(InputData[[#This Row],[PRODUCT ID]],MasterData[],6,0)</f>
        <v>146.72</v>
      </c>
      <c r="L277" s="13">
        <f>InputData[[#This Row],[BUYING PRIZE]]*InputData[[#This Row],[QUANTITY]]</f>
        <v>1232</v>
      </c>
      <c r="M277" s="13">
        <f>InputData[[#This Row],[SELLING PRICE]]*InputData[[#This Row],[QUANTITY]]*(1-InputData[[#This Row],[DISCOUNT %]])</f>
        <v>1613.92</v>
      </c>
      <c r="N277" s="11">
        <f>DAY(InputData[[#This Row],[DATE]])</f>
        <v>16</v>
      </c>
      <c r="O277" s="11" t="str">
        <f>TEXT(InputData[[#This Row],[DATE]],"mmm")</f>
        <v>Jan</v>
      </c>
      <c r="P277" s="11">
        <f>YEAR(InputData[[#This Row],[DATE]])</f>
        <v>2022</v>
      </c>
    </row>
    <row r="278" spans="1:16" x14ac:dyDescent="0.2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13">
        <f>VLOOKUP(InputData[[#This Row],[PRODUCT ID]],MasterData[],5,0)</f>
        <v>90</v>
      </c>
      <c r="K278" s="13">
        <f>VLOOKUP(InputData[[#This Row],[PRODUCT ID]],MasterData[],6,0)</f>
        <v>115.2</v>
      </c>
      <c r="L278" s="13">
        <f>InputData[[#This Row],[BUYING PRIZE]]*InputData[[#This Row],[QUANTITY]]</f>
        <v>360</v>
      </c>
      <c r="M278" s="13">
        <f>InputData[[#This Row],[SELLING PRICE]]*InputData[[#This Row],[QUANTITY]]*(1-InputData[[#This Row],[DISCOUNT %]])</f>
        <v>460.8</v>
      </c>
      <c r="N278" s="11">
        <f>DAY(InputData[[#This Row],[DATE]])</f>
        <v>17</v>
      </c>
      <c r="O278" s="11" t="str">
        <f>TEXT(InputData[[#This Row],[DATE]],"mmm")</f>
        <v>Jan</v>
      </c>
      <c r="P278" s="11">
        <f>YEAR(InputData[[#This Row],[DATE]])</f>
        <v>2022</v>
      </c>
    </row>
    <row r="279" spans="1:16" x14ac:dyDescent="0.2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13">
        <f>VLOOKUP(InputData[[#This Row],[PRODUCT ID]],MasterData[],5,0)</f>
        <v>83</v>
      </c>
      <c r="K279" s="13">
        <f>VLOOKUP(InputData[[#This Row],[PRODUCT ID]],MasterData[],6,0)</f>
        <v>94.62</v>
      </c>
      <c r="L279" s="13">
        <f>InputData[[#This Row],[BUYING PRIZE]]*InputData[[#This Row],[QUANTITY]]</f>
        <v>747</v>
      </c>
      <c r="M279" s="13">
        <f>InputData[[#This Row],[SELLING PRICE]]*InputData[[#This Row],[QUANTITY]]*(1-InputData[[#This Row],[DISCOUNT %]])</f>
        <v>851.58</v>
      </c>
      <c r="N279" s="11">
        <f>DAY(InputData[[#This Row],[DATE]])</f>
        <v>18</v>
      </c>
      <c r="O279" s="11" t="str">
        <f>TEXT(InputData[[#This Row],[DATE]],"mmm")</f>
        <v>Jan</v>
      </c>
      <c r="P279" s="11">
        <f>YEAR(InputData[[#This Row],[DATE]])</f>
        <v>2022</v>
      </c>
    </row>
    <row r="280" spans="1:16" x14ac:dyDescent="0.2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13">
        <f>VLOOKUP(InputData[[#This Row],[PRODUCT ID]],MasterData[],5,0)</f>
        <v>126</v>
      </c>
      <c r="K280" s="13">
        <f>VLOOKUP(InputData[[#This Row],[PRODUCT ID]],MasterData[],6,0)</f>
        <v>162.54</v>
      </c>
      <c r="L280" s="13">
        <f>InputData[[#This Row],[BUYING PRIZE]]*InputData[[#This Row],[QUANTITY]]</f>
        <v>252</v>
      </c>
      <c r="M280" s="13">
        <f>InputData[[#This Row],[SELLING PRICE]]*InputData[[#This Row],[QUANTITY]]*(1-InputData[[#This Row],[DISCOUNT %]])</f>
        <v>325.08</v>
      </c>
      <c r="N280" s="11">
        <f>DAY(InputData[[#This Row],[DATE]])</f>
        <v>20</v>
      </c>
      <c r="O280" s="11" t="str">
        <f>TEXT(InputData[[#This Row],[DATE]],"mmm")</f>
        <v>Jan</v>
      </c>
      <c r="P280" s="11">
        <f>YEAR(InputData[[#This Row],[DATE]])</f>
        <v>2022</v>
      </c>
    </row>
    <row r="281" spans="1:16" x14ac:dyDescent="0.2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13">
        <f>VLOOKUP(InputData[[#This Row],[PRODUCT ID]],MasterData[],5,0)</f>
        <v>112</v>
      </c>
      <c r="K281" s="13">
        <f>VLOOKUP(InputData[[#This Row],[PRODUCT ID]],MasterData[],6,0)</f>
        <v>146.72</v>
      </c>
      <c r="L281" s="13">
        <f>InputData[[#This Row],[BUYING PRIZE]]*InputData[[#This Row],[QUANTITY]]</f>
        <v>784</v>
      </c>
      <c r="M281" s="13">
        <f>InputData[[#This Row],[SELLING PRICE]]*InputData[[#This Row],[QUANTITY]]*(1-InputData[[#This Row],[DISCOUNT %]])</f>
        <v>1027.04</v>
      </c>
      <c r="N281" s="11">
        <f>DAY(InputData[[#This Row],[DATE]])</f>
        <v>20</v>
      </c>
      <c r="O281" s="11" t="str">
        <f>TEXT(InputData[[#This Row],[DATE]],"mmm")</f>
        <v>Jan</v>
      </c>
      <c r="P281" s="11">
        <f>YEAR(InputData[[#This Row],[DATE]])</f>
        <v>2022</v>
      </c>
    </row>
    <row r="282" spans="1:16" x14ac:dyDescent="0.2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13">
        <f>VLOOKUP(InputData[[#This Row],[PRODUCT ID]],MasterData[],5,0)</f>
        <v>98</v>
      </c>
      <c r="K282" s="13">
        <f>VLOOKUP(InputData[[#This Row],[PRODUCT ID]],MasterData[],6,0)</f>
        <v>103.88</v>
      </c>
      <c r="L282" s="13">
        <f>InputData[[#This Row],[BUYING PRIZE]]*InputData[[#This Row],[QUANTITY]]</f>
        <v>588</v>
      </c>
      <c r="M282" s="13">
        <f>InputData[[#This Row],[SELLING PRICE]]*InputData[[#This Row],[QUANTITY]]*(1-InputData[[#This Row],[DISCOUNT %]])</f>
        <v>623.28</v>
      </c>
      <c r="N282" s="11">
        <f>DAY(InputData[[#This Row],[DATE]])</f>
        <v>22</v>
      </c>
      <c r="O282" s="11" t="str">
        <f>TEXT(InputData[[#This Row],[DATE]],"mmm")</f>
        <v>Jan</v>
      </c>
      <c r="P282" s="11">
        <f>YEAR(InputData[[#This Row],[DATE]])</f>
        <v>2022</v>
      </c>
    </row>
    <row r="283" spans="1:16" x14ac:dyDescent="0.2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13">
        <f>VLOOKUP(InputData[[#This Row],[PRODUCT ID]],MasterData[],5,0)</f>
        <v>105</v>
      </c>
      <c r="K283" s="13">
        <f>VLOOKUP(InputData[[#This Row],[PRODUCT ID]],MasterData[],6,0)</f>
        <v>142.80000000000001</v>
      </c>
      <c r="L283" s="13">
        <f>InputData[[#This Row],[BUYING PRIZE]]*InputData[[#This Row],[QUANTITY]]</f>
        <v>525</v>
      </c>
      <c r="M283" s="13">
        <f>InputData[[#This Row],[SELLING PRICE]]*InputData[[#This Row],[QUANTITY]]*(1-InputData[[#This Row],[DISCOUNT %]])</f>
        <v>714</v>
      </c>
      <c r="N283" s="11">
        <f>DAY(InputData[[#This Row],[DATE]])</f>
        <v>23</v>
      </c>
      <c r="O283" s="11" t="str">
        <f>TEXT(InputData[[#This Row],[DATE]],"mmm")</f>
        <v>Jan</v>
      </c>
      <c r="P283" s="11">
        <f>YEAR(InputData[[#This Row],[DATE]])</f>
        <v>2022</v>
      </c>
    </row>
    <row r="284" spans="1:16" x14ac:dyDescent="0.2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13">
        <f>VLOOKUP(InputData[[#This Row],[PRODUCT ID]],MasterData[],5,0)</f>
        <v>120</v>
      </c>
      <c r="K284" s="13">
        <f>VLOOKUP(InputData[[#This Row],[PRODUCT ID]],MasterData[],6,0)</f>
        <v>162</v>
      </c>
      <c r="L284" s="13">
        <f>InputData[[#This Row],[BUYING PRIZE]]*InputData[[#This Row],[QUANTITY]]</f>
        <v>960</v>
      </c>
      <c r="M284" s="13">
        <f>InputData[[#This Row],[SELLING PRICE]]*InputData[[#This Row],[QUANTITY]]*(1-InputData[[#This Row],[DISCOUNT %]])</f>
        <v>1296</v>
      </c>
      <c r="N284" s="11">
        <f>DAY(InputData[[#This Row],[DATE]])</f>
        <v>23</v>
      </c>
      <c r="O284" s="11" t="str">
        <f>TEXT(InputData[[#This Row],[DATE]],"mmm")</f>
        <v>Jan</v>
      </c>
      <c r="P284" s="11">
        <f>YEAR(InputData[[#This Row],[DATE]])</f>
        <v>2022</v>
      </c>
    </row>
    <row r="285" spans="1:16" x14ac:dyDescent="0.2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13">
        <f>VLOOKUP(InputData[[#This Row],[PRODUCT ID]],MasterData[],5,0)</f>
        <v>148</v>
      </c>
      <c r="K285" s="13">
        <f>VLOOKUP(InputData[[#This Row],[PRODUCT ID]],MasterData[],6,0)</f>
        <v>201.28</v>
      </c>
      <c r="L285" s="13">
        <f>InputData[[#This Row],[BUYING PRIZE]]*InputData[[#This Row],[QUANTITY]]</f>
        <v>2220</v>
      </c>
      <c r="M285" s="13">
        <f>InputData[[#This Row],[SELLING PRICE]]*InputData[[#This Row],[QUANTITY]]*(1-InputData[[#This Row],[DISCOUNT %]])</f>
        <v>3019.2</v>
      </c>
      <c r="N285" s="11">
        <f>DAY(InputData[[#This Row],[DATE]])</f>
        <v>24</v>
      </c>
      <c r="O285" s="11" t="str">
        <f>TEXT(InputData[[#This Row],[DATE]],"mmm")</f>
        <v>Jan</v>
      </c>
      <c r="P285" s="11">
        <f>YEAR(InputData[[#This Row],[DATE]])</f>
        <v>2022</v>
      </c>
    </row>
    <row r="286" spans="1:16" x14ac:dyDescent="0.2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13">
        <f>VLOOKUP(InputData[[#This Row],[PRODUCT ID]],MasterData[],5,0)</f>
        <v>134</v>
      </c>
      <c r="K286" s="13">
        <f>VLOOKUP(InputData[[#This Row],[PRODUCT ID]],MasterData[],6,0)</f>
        <v>156.78</v>
      </c>
      <c r="L286" s="13">
        <f>InputData[[#This Row],[BUYING PRIZE]]*InputData[[#This Row],[QUANTITY]]</f>
        <v>1876</v>
      </c>
      <c r="M286" s="13">
        <f>InputData[[#This Row],[SELLING PRICE]]*InputData[[#This Row],[QUANTITY]]*(1-InputData[[#This Row],[DISCOUNT %]])</f>
        <v>2194.92</v>
      </c>
      <c r="N286" s="11">
        <f>DAY(InputData[[#This Row],[DATE]])</f>
        <v>25</v>
      </c>
      <c r="O286" s="11" t="str">
        <f>TEXT(InputData[[#This Row],[DATE]],"mmm")</f>
        <v>Jan</v>
      </c>
      <c r="P286" s="11">
        <f>YEAR(InputData[[#This Row],[DATE]])</f>
        <v>2022</v>
      </c>
    </row>
    <row r="287" spans="1:16" x14ac:dyDescent="0.2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13">
        <f>VLOOKUP(InputData[[#This Row],[PRODUCT ID]],MasterData[],5,0)</f>
        <v>13</v>
      </c>
      <c r="K287" s="13">
        <f>VLOOKUP(InputData[[#This Row],[PRODUCT ID]],MasterData[],6,0)</f>
        <v>16.64</v>
      </c>
      <c r="L287" s="13">
        <f>InputData[[#This Row],[BUYING PRIZE]]*InputData[[#This Row],[QUANTITY]]</f>
        <v>143</v>
      </c>
      <c r="M287" s="13">
        <f>InputData[[#This Row],[SELLING PRICE]]*InputData[[#This Row],[QUANTITY]]*(1-InputData[[#This Row],[DISCOUNT %]])</f>
        <v>183.04000000000002</v>
      </c>
      <c r="N287" s="11">
        <f>DAY(InputData[[#This Row],[DATE]])</f>
        <v>28</v>
      </c>
      <c r="O287" s="11" t="str">
        <f>TEXT(InputData[[#This Row],[DATE]],"mmm")</f>
        <v>Jan</v>
      </c>
      <c r="P287" s="11">
        <f>YEAR(InputData[[#This Row],[DATE]])</f>
        <v>2022</v>
      </c>
    </row>
    <row r="288" spans="1:16" x14ac:dyDescent="0.2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13">
        <f>VLOOKUP(InputData[[#This Row],[PRODUCT ID]],MasterData[],5,0)</f>
        <v>141</v>
      </c>
      <c r="K288" s="13">
        <f>VLOOKUP(InputData[[#This Row],[PRODUCT ID]],MasterData[],6,0)</f>
        <v>149.46</v>
      </c>
      <c r="L288" s="13">
        <f>InputData[[#This Row],[BUYING PRIZE]]*InputData[[#This Row],[QUANTITY]]</f>
        <v>846</v>
      </c>
      <c r="M288" s="13">
        <f>InputData[[#This Row],[SELLING PRICE]]*InputData[[#This Row],[QUANTITY]]*(1-InputData[[#This Row],[DISCOUNT %]])</f>
        <v>896.76</v>
      </c>
      <c r="N288" s="11">
        <f>DAY(InputData[[#This Row],[DATE]])</f>
        <v>31</v>
      </c>
      <c r="O288" s="11" t="str">
        <f>TEXT(InputData[[#This Row],[DATE]],"mmm")</f>
        <v>Jan</v>
      </c>
      <c r="P288" s="11">
        <f>YEAR(InputData[[#This Row],[DATE]])</f>
        <v>2022</v>
      </c>
    </row>
    <row r="289" spans="1:16" x14ac:dyDescent="0.2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13">
        <f>VLOOKUP(InputData[[#This Row],[PRODUCT ID]],MasterData[],5,0)</f>
        <v>138</v>
      </c>
      <c r="K289" s="13">
        <f>VLOOKUP(InputData[[#This Row],[PRODUCT ID]],MasterData[],6,0)</f>
        <v>173.88</v>
      </c>
      <c r="L289" s="13">
        <f>InputData[[#This Row],[BUYING PRIZE]]*InputData[[#This Row],[QUANTITY]]</f>
        <v>1242</v>
      </c>
      <c r="M289" s="13">
        <f>InputData[[#This Row],[SELLING PRICE]]*InputData[[#This Row],[QUANTITY]]*(1-InputData[[#This Row],[DISCOUNT %]])</f>
        <v>1564.92</v>
      </c>
      <c r="N289" s="11">
        <f>DAY(InputData[[#This Row],[DATE]])</f>
        <v>31</v>
      </c>
      <c r="O289" s="11" t="str">
        <f>TEXT(InputData[[#This Row],[DATE]],"mmm")</f>
        <v>Jan</v>
      </c>
      <c r="P289" s="11">
        <f>YEAR(InputData[[#This Row],[DATE]])</f>
        <v>2022</v>
      </c>
    </row>
    <row r="290" spans="1:16" x14ac:dyDescent="0.2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13">
        <f>VLOOKUP(InputData[[#This Row],[PRODUCT ID]],MasterData[],5,0)</f>
        <v>133</v>
      </c>
      <c r="K290" s="13">
        <f>VLOOKUP(InputData[[#This Row],[PRODUCT ID]],MasterData[],6,0)</f>
        <v>155.61000000000001</v>
      </c>
      <c r="L290" s="13">
        <f>InputData[[#This Row],[BUYING PRIZE]]*InputData[[#This Row],[QUANTITY]]</f>
        <v>1197</v>
      </c>
      <c r="M290" s="13">
        <f>InputData[[#This Row],[SELLING PRICE]]*InputData[[#This Row],[QUANTITY]]*(1-InputData[[#This Row],[DISCOUNT %]])</f>
        <v>1400.4900000000002</v>
      </c>
      <c r="N290" s="11">
        <f>DAY(InputData[[#This Row],[DATE]])</f>
        <v>1</v>
      </c>
      <c r="O290" s="11" t="str">
        <f>TEXT(InputData[[#This Row],[DATE]],"mmm")</f>
        <v>Feb</v>
      </c>
      <c r="P290" s="11">
        <f>YEAR(InputData[[#This Row],[DATE]])</f>
        <v>2022</v>
      </c>
    </row>
    <row r="291" spans="1:16" x14ac:dyDescent="0.2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13">
        <f>VLOOKUP(InputData[[#This Row],[PRODUCT ID]],MasterData[],5,0)</f>
        <v>112</v>
      </c>
      <c r="K291" s="13">
        <f>VLOOKUP(InputData[[#This Row],[PRODUCT ID]],MasterData[],6,0)</f>
        <v>146.72</v>
      </c>
      <c r="L291" s="13">
        <f>InputData[[#This Row],[BUYING PRIZE]]*InputData[[#This Row],[QUANTITY]]</f>
        <v>896</v>
      </c>
      <c r="M291" s="13">
        <f>InputData[[#This Row],[SELLING PRICE]]*InputData[[#This Row],[QUANTITY]]*(1-InputData[[#This Row],[DISCOUNT %]])</f>
        <v>1173.76</v>
      </c>
      <c r="N291" s="11">
        <f>DAY(InputData[[#This Row],[DATE]])</f>
        <v>3</v>
      </c>
      <c r="O291" s="11" t="str">
        <f>TEXT(InputData[[#This Row],[DATE]],"mmm")</f>
        <v>Feb</v>
      </c>
      <c r="P291" s="11">
        <f>YEAR(InputData[[#This Row],[DATE]])</f>
        <v>2022</v>
      </c>
    </row>
    <row r="292" spans="1:16" x14ac:dyDescent="0.2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13">
        <f>VLOOKUP(InputData[[#This Row],[PRODUCT ID]],MasterData[],5,0)</f>
        <v>37</v>
      </c>
      <c r="K292" s="13">
        <f>VLOOKUP(InputData[[#This Row],[PRODUCT ID]],MasterData[],6,0)</f>
        <v>49.21</v>
      </c>
      <c r="L292" s="13">
        <f>InputData[[#This Row],[BUYING PRIZE]]*InputData[[#This Row],[QUANTITY]]</f>
        <v>222</v>
      </c>
      <c r="M292" s="13">
        <f>InputData[[#This Row],[SELLING PRICE]]*InputData[[#This Row],[QUANTITY]]*(1-InputData[[#This Row],[DISCOUNT %]])</f>
        <v>295.26</v>
      </c>
      <c r="N292" s="11">
        <f>DAY(InputData[[#This Row],[DATE]])</f>
        <v>5</v>
      </c>
      <c r="O292" s="11" t="str">
        <f>TEXT(InputData[[#This Row],[DATE]],"mmm")</f>
        <v>Feb</v>
      </c>
      <c r="P292" s="11">
        <f>YEAR(InputData[[#This Row],[DATE]])</f>
        <v>2022</v>
      </c>
    </row>
    <row r="293" spans="1:16" x14ac:dyDescent="0.2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13">
        <f>VLOOKUP(InputData[[#This Row],[PRODUCT ID]],MasterData[],5,0)</f>
        <v>105</v>
      </c>
      <c r="K293" s="13">
        <f>VLOOKUP(InputData[[#This Row],[PRODUCT ID]],MasterData[],6,0)</f>
        <v>142.80000000000001</v>
      </c>
      <c r="L293" s="13">
        <f>InputData[[#This Row],[BUYING PRIZE]]*InputData[[#This Row],[QUANTITY]]</f>
        <v>630</v>
      </c>
      <c r="M293" s="13">
        <f>InputData[[#This Row],[SELLING PRICE]]*InputData[[#This Row],[QUANTITY]]*(1-InputData[[#This Row],[DISCOUNT %]])</f>
        <v>856.80000000000007</v>
      </c>
      <c r="N293" s="11">
        <f>DAY(InputData[[#This Row],[DATE]])</f>
        <v>6</v>
      </c>
      <c r="O293" s="11" t="str">
        <f>TEXT(InputData[[#This Row],[DATE]],"mmm")</f>
        <v>Feb</v>
      </c>
      <c r="P293" s="11">
        <f>YEAR(InputData[[#This Row],[DATE]])</f>
        <v>2022</v>
      </c>
    </row>
    <row r="294" spans="1:16" x14ac:dyDescent="0.2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13">
        <f>VLOOKUP(InputData[[#This Row],[PRODUCT ID]],MasterData[],5,0)</f>
        <v>133</v>
      </c>
      <c r="K294" s="13">
        <f>VLOOKUP(InputData[[#This Row],[PRODUCT ID]],MasterData[],6,0)</f>
        <v>155.61000000000001</v>
      </c>
      <c r="L294" s="13">
        <f>InputData[[#This Row],[BUYING PRIZE]]*InputData[[#This Row],[QUANTITY]]</f>
        <v>1463</v>
      </c>
      <c r="M294" s="13">
        <f>InputData[[#This Row],[SELLING PRICE]]*InputData[[#This Row],[QUANTITY]]*(1-InputData[[#This Row],[DISCOUNT %]])</f>
        <v>1711.71</v>
      </c>
      <c r="N294" s="11">
        <f>DAY(InputData[[#This Row],[DATE]])</f>
        <v>8</v>
      </c>
      <c r="O294" s="11" t="str">
        <f>TEXT(InputData[[#This Row],[DATE]],"mmm")</f>
        <v>Feb</v>
      </c>
      <c r="P294" s="11">
        <f>YEAR(InputData[[#This Row],[DATE]])</f>
        <v>2022</v>
      </c>
    </row>
    <row r="295" spans="1:16" x14ac:dyDescent="0.2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13">
        <f>VLOOKUP(InputData[[#This Row],[PRODUCT ID]],MasterData[],5,0)</f>
        <v>44</v>
      </c>
      <c r="K295" s="13">
        <f>VLOOKUP(InputData[[#This Row],[PRODUCT ID]],MasterData[],6,0)</f>
        <v>48.84</v>
      </c>
      <c r="L295" s="13">
        <f>InputData[[#This Row],[BUYING PRIZE]]*InputData[[#This Row],[QUANTITY]]</f>
        <v>132</v>
      </c>
      <c r="M295" s="13">
        <f>InputData[[#This Row],[SELLING PRICE]]*InputData[[#This Row],[QUANTITY]]*(1-InputData[[#This Row],[DISCOUNT %]])</f>
        <v>146.52000000000001</v>
      </c>
      <c r="N295" s="11">
        <f>DAY(InputData[[#This Row],[DATE]])</f>
        <v>8</v>
      </c>
      <c r="O295" s="11" t="str">
        <f>TEXT(InputData[[#This Row],[DATE]],"mmm")</f>
        <v>Feb</v>
      </c>
      <c r="P295" s="11">
        <f>YEAR(InputData[[#This Row],[DATE]])</f>
        <v>2022</v>
      </c>
    </row>
    <row r="296" spans="1:16" x14ac:dyDescent="0.2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13">
        <f>VLOOKUP(InputData[[#This Row],[PRODUCT ID]],MasterData[],5,0)</f>
        <v>89</v>
      </c>
      <c r="K296" s="13">
        <f>VLOOKUP(InputData[[#This Row],[PRODUCT ID]],MasterData[],6,0)</f>
        <v>117.48</v>
      </c>
      <c r="L296" s="13">
        <f>InputData[[#This Row],[BUYING PRIZE]]*InputData[[#This Row],[QUANTITY]]</f>
        <v>1246</v>
      </c>
      <c r="M296" s="13">
        <f>InputData[[#This Row],[SELLING PRICE]]*InputData[[#This Row],[QUANTITY]]*(1-InputData[[#This Row],[DISCOUNT %]])</f>
        <v>1644.72</v>
      </c>
      <c r="N296" s="11">
        <f>DAY(InputData[[#This Row],[DATE]])</f>
        <v>9</v>
      </c>
      <c r="O296" s="11" t="str">
        <f>TEXT(InputData[[#This Row],[DATE]],"mmm")</f>
        <v>Feb</v>
      </c>
      <c r="P296" s="11">
        <f>YEAR(InputData[[#This Row],[DATE]])</f>
        <v>2022</v>
      </c>
    </row>
    <row r="297" spans="1:16" x14ac:dyDescent="0.2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13">
        <f>VLOOKUP(InputData[[#This Row],[PRODUCT ID]],MasterData[],5,0)</f>
        <v>148</v>
      </c>
      <c r="K297" s="13">
        <f>VLOOKUP(InputData[[#This Row],[PRODUCT ID]],MasterData[],6,0)</f>
        <v>164.28</v>
      </c>
      <c r="L297" s="13">
        <f>InputData[[#This Row],[BUYING PRIZE]]*InputData[[#This Row],[QUANTITY]]</f>
        <v>1924</v>
      </c>
      <c r="M297" s="13">
        <f>InputData[[#This Row],[SELLING PRICE]]*InputData[[#This Row],[QUANTITY]]*(1-InputData[[#This Row],[DISCOUNT %]])</f>
        <v>2135.64</v>
      </c>
      <c r="N297" s="11">
        <f>DAY(InputData[[#This Row],[DATE]])</f>
        <v>12</v>
      </c>
      <c r="O297" s="11" t="str">
        <f>TEXT(InputData[[#This Row],[DATE]],"mmm")</f>
        <v>Feb</v>
      </c>
      <c r="P297" s="11">
        <f>YEAR(InputData[[#This Row],[DATE]])</f>
        <v>2022</v>
      </c>
    </row>
    <row r="298" spans="1:16" x14ac:dyDescent="0.2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13">
        <f>VLOOKUP(InputData[[#This Row],[PRODUCT ID]],MasterData[],5,0)</f>
        <v>18</v>
      </c>
      <c r="K298" s="13">
        <f>VLOOKUP(InputData[[#This Row],[PRODUCT ID]],MasterData[],6,0)</f>
        <v>24.66</v>
      </c>
      <c r="L298" s="13">
        <f>InputData[[#This Row],[BUYING PRIZE]]*InputData[[#This Row],[QUANTITY]]</f>
        <v>144</v>
      </c>
      <c r="M298" s="13">
        <f>InputData[[#This Row],[SELLING PRICE]]*InputData[[#This Row],[QUANTITY]]*(1-InputData[[#This Row],[DISCOUNT %]])</f>
        <v>197.28</v>
      </c>
      <c r="N298" s="11">
        <f>DAY(InputData[[#This Row],[DATE]])</f>
        <v>14</v>
      </c>
      <c r="O298" s="11" t="str">
        <f>TEXT(InputData[[#This Row],[DATE]],"mmm")</f>
        <v>Feb</v>
      </c>
      <c r="P298" s="11">
        <f>YEAR(InputData[[#This Row],[DATE]])</f>
        <v>2022</v>
      </c>
    </row>
    <row r="299" spans="1:16" x14ac:dyDescent="0.2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13">
        <f>VLOOKUP(InputData[[#This Row],[PRODUCT ID]],MasterData[],5,0)</f>
        <v>37</v>
      </c>
      <c r="K299" s="13">
        <f>VLOOKUP(InputData[[#This Row],[PRODUCT ID]],MasterData[],6,0)</f>
        <v>41.81</v>
      </c>
      <c r="L299" s="13">
        <f>InputData[[#This Row],[BUYING PRIZE]]*InputData[[#This Row],[QUANTITY]]</f>
        <v>111</v>
      </c>
      <c r="M299" s="13">
        <f>InputData[[#This Row],[SELLING PRICE]]*InputData[[#This Row],[QUANTITY]]*(1-InputData[[#This Row],[DISCOUNT %]])</f>
        <v>125.43</v>
      </c>
      <c r="N299" s="11">
        <f>DAY(InputData[[#This Row],[DATE]])</f>
        <v>14</v>
      </c>
      <c r="O299" s="11" t="str">
        <f>TEXT(InputData[[#This Row],[DATE]],"mmm")</f>
        <v>Feb</v>
      </c>
      <c r="P299" s="11">
        <f>YEAR(InputData[[#This Row],[DATE]])</f>
        <v>2022</v>
      </c>
    </row>
    <row r="300" spans="1:16" x14ac:dyDescent="0.2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13">
        <f>VLOOKUP(InputData[[#This Row],[PRODUCT ID]],MasterData[],5,0)</f>
        <v>89</v>
      </c>
      <c r="K300" s="13">
        <f>VLOOKUP(InputData[[#This Row],[PRODUCT ID]],MasterData[],6,0)</f>
        <v>117.48</v>
      </c>
      <c r="L300" s="13">
        <f>InputData[[#This Row],[BUYING PRIZE]]*InputData[[#This Row],[QUANTITY]]</f>
        <v>89</v>
      </c>
      <c r="M300" s="13">
        <f>InputData[[#This Row],[SELLING PRICE]]*InputData[[#This Row],[QUANTITY]]*(1-InputData[[#This Row],[DISCOUNT %]])</f>
        <v>117.48</v>
      </c>
      <c r="N300" s="11">
        <f>DAY(InputData[[#This Row],[DATE]])</f>
        <v>16</v>
      </c>
      <c r="O300" s="11" t="str">
        <f>TEXT(InputData[[#This Row],[DATE]],"mmm")</f>
        <v>Feb</v>
      </c>
      <c r="P300" s="11">
        <f>YEAR(InputData[[#This Row],[DATE]])</f>
        <v>2022</v>
      </c>
    </row>
    <row r="301" spans="1:16" x14ac:dyDescent="0.2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13">
        <f>VLOOKUP(InputData[[#This Row],[PRODUCT ID]],MasterData[],5,0)</f>
        <v>105</v>
      </c>
      <c r="K301" s="13">
        <f>VLOOKUP(InputData[[#This Row],[PRODUCT ID]],MasterData[],6,0)</f>
        <v>142.80000000000001</v>
      </c>
      <c r="L301" s="13">
        <f>InputData[[#This Row],[BUYING PRIZE]]*InputData[[#This Row],[QUANTITY]]</f>
        <v>1365</v>
      </c>
      <c r="M301" s="13">
        <f>InputData[[#This Row],[SELLING PRICE]]*InputData[[#This Row],[QUANTITY]]*(1-InputData[[#This Row],[DISCOUNT %]])</f>
        <v>1856.4</v>
      </c>
      <c r="N301" s="11">
        <f>DAY(InputData[[#This Row],[DATE]])</f>
        <v>19</v>
      </c>
      <c r="O301" s="11" t="str">
        <f>TEXT(InputData[[#This Row],[DATE]],"mmm")</f>
        <v>Feb</v>
      </c>
      <c r="P301" s="11">
        <f>YEAR(InputData[[#This Row],[DATE]])</f>
        <v>2022</v>
      </c>
    </row>
    <row r="302" spans="1:16" x14ac:dyDescent="0.2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13">
        <f>VLOOKUP(InputData[[#This Row],[PRODUCT ID]],MasterData[],5,0)</f>
        <v>73</v>
      </c>
      <c r="K302" s="13">
        <f>VLOOKUP(InputData[[#This Row],[PRODUCT ID]],MasterData[],6,0)</f>
        <v>94.17</v>
      </c>
      <c r="L302" s="13">
        <f>InputData[[#This Row],[BUYING PRIZE]]*InputData[[#This Row],[QUANTITY]]</f>
        <v>438</v>
      </c>
      <c r="M302" s="13">
        <f>InputData[[#This Row],[SELLING PRICE]]*InputData[[#This Row],[QUANTITY]]*(1-InputData[[#This Row],[DISCOUNT %]])</f>
        <v>565.02</v>
      </c>
      <c r="N302" s="11">
        <f>DAY(InputData[[#This Row],[DATE]])</f>
        <v>20</v>
      </c>
      <c r="O302" s="11" t="str">
        <f>TEXT(InputData[[#This Row],[DATE]],"mmm")</f>
        <v>Feb</v>
      </c>
      <c r="P302" s="11">
        <f>YEAR(InputData[[#This Row],[DATE]])</f>
        <v>2022</v>
      </c>
    </row>
    <row r="303" spans="1:16" x14ac:dyDescent="0.2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13">
        <f>VLOOKUP(InputData[[#This Row],[PRODUCT ID]],MasterData[],5,0)</f>
        <v>112</v>
      </c>
      <c r="K303" s="13">
        <f>VLOOKUP(InputData[[#This Row],[PRODUCT ID]],MasterData[],6,0)</f>
        <v>122.08</v>
      </c>
      <c r="L303" s="13">
        <f>InputData[[#This Row],[BUYING PRIZE]]*InputData[[#This Row],[QUANTITY]]</f>
        <v>672</v>
      </c>
      <c r="M303" s="13">
        <f>InputData[[#This Row],[SELLING PRICE]]*InputData[[#This Row],[QUANTITY]]*(1-InputData[[#This Row],[DISCOUNT %]])</f>
        <v>732.48</v>
      </c>
      <c r="N303" s="11">
        <f>DAY(InputData[[#This Row],[DATE]])</f>
        <v>23</v>
      </c>
      <c r="O303" s="11" t="str">
        <f>TEXT(InputData[[#This Row],[DATE]],"mmm")</f>
        <v>Feb</v>
      </c>
      <c r="P303" s="11">
        <f>YEAR(InputData[[#This Row],[DATE]])</f>
        <v>2022</v>
      </c>
    </row>
    <row r="304" spans="1:16" x14ac:dyDescent="0.2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13">
        <f>VLOOKUP(InputData[[#This Row],[PRODUCT ID]],MasterData[],5,0)</f>
        <v>13</v>
      </c>
      <c r="K304" s="13">
        <f>VLOOKUP(InputData[[#This Row],[PRODUCT ID]],MasterData[],6,0)</f>
        <v>16.64</v>
      </c>
      <c r="L304" s="13">
        <f>InputData[[#This Row],[BUYING PRIZE]]*InputData[[#This Row],[QUANTITY]]</f>
        <v>195</v>
      </c>
      <c r="M304" s="13">
        <f>InputData[[#This Row],[SELLING PRICE]]*InputData[[#This Row],[QUANTITY]]*(1-InputData[[#This Row],[DISCOUNT %]])</f>
        <v>249.60000000000002</v>
      </c>
      <c r="N304" s="11">
        <f>DAY(InputData[[#This Row],[DATE]])</f>
        <v>23</v>
      </c>
      <c r="O304" s="11" t="str">
        <f>TEXT(InputData[[#This Row],[DATE]],"mmm")</f>
        <v>Feb</v>
      </c>
      <c r="P304" s="11">
        <f>YEAR(InputData[[#This Row],[DATE]])</f>
        <v>2022</v>
      </c>
    </row>
    <row r="305" spans="1:16" x14ac:dyDescent="0.2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13">
        <f>VLOOKUP(InputData[[#This Row],[PRODUCT ID]],MasterData[],5,0)</f>
        <v>90</v>
      </c>
      <c r="K305" s="13">
        <f>VLOOKUP(InputData[[#This Row],[PRODUCT ID]],MasterData[],6,0)</f>
        <v>96.3</v>
      </c>
      <c r="L305" s="13">
        <f>InputData[[#This Row],[BUYING PRIZE]]*InputData[[#This Row],[QUANTITY]]</f>
        <v>720</v>
      </c>
      <c r="M305" s="13">
        <f>InputData[[#This Row],[SELLING PRICE]]*InputData[[#This Row],[QUANTITY]]*(1-InputData[[#This Row],[DISCOUNT %]])</f>
        <v>770.4</v>
      </c>
      <c r="N305" s="11">
        <f>DAY(InputData[[#This Row],[DATE]])</f>
        <v>23</v>
      </c>
      <c r="O305" s="11" t="str">
        <f>TEXT(InputData[[#This Row],[DATE]],"mmm")</f>
        <v>Feb</v>
      </c>
      <c r="P305" s="11">
        <f>YEAR(InputData[[#This Row],[DATE]])</f>
        <v>2022</v>
      </c>
    </row>
    <row r="306" spans="1:16" x14ac:dyDescent="0.2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13">
        <f>VLOOKUP(InputData[[#This Row],[PRODUCT ID]],MasterData[],5,0)</f>
        <v>73</v>
      </c>
      <c r="K306" s="13">
        <f>VLOOKUP(InputData[[#This Row],[PRODUCT ID]],MasterData[],6,0)</f>
        <v>94.17</v>
      </c>
      <c r="L306" s="13">
        <f>InputData[[#This Row],[BUYING PRIZE]]*InputData[[#This Row],[QUANTITY]]</f>
        <v>511</v>
      </c>
      <c r="M306" s="13">
        <f>InputData[[#This Row],[SELLING PRICE]]*InputData[[#This Row],[QUANTITY]]*(1-InputData[[#This Row],[DISCOUNT %]])</f>
        <v>659.19</v>
      </c>
      <c r="N306" s="11">
        <f>DAY(InputData[[#This Row],[DATE]])</f>
        <v>27</v>
      </c>
      <c r="O306" s="11" t="str">
        <f>TEXT(InputData[[#This Row],[DATE]],"mmm")</f>
        <v>Feb</v>
      </c>
      <c r="P306" s="11">
        <f>YEAR(InputData[[#This Row],[DATE]])</f>
        <v>2022</v>
      </c>
    </row>
    <row r="307" spans="1:16" x14ac:dyDescent="0.2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13">
        <f>VLOOKUP(InputData[[#This Row],[PRODUCT ID]],MasterData[],5,0)</f>
        <v>133</v>
      </c>
      <c r="K307" s="13">
        <f>VLOOKUP(InputData[[#This Row],[PRODUCT ID]],MasterData[],6,0)</f>
        <v>155.61000000000001</v>
      </c>
      <c r="L307" s="13">
        <f>InputData[[#This Row],[BUYING PRIZE]]*InputData[[#This Row],[QUANTITY]]</f>
        <v>1995</v>
      </c>
      <c r="M307" s="13">
        <f>InputData[[#This Row],[SELLING PRICE]]*InputData[[#This Row],[QUANTITY]]*(1-InputData[[#This Row],[DISCOUNT %]])</f>
        <v>2334.15</v>
      </c>
      <c r="N307" s="11">
        <f>DAY(InputData[[#This Row],[DATE]])</f>
        <v>27</v>
      </c>
      <c r="O307" s="11" t="str">
        <f>TEXT(InputData[[#This Row],[DATE]],"mmm")</f>
        <v>Feb</v>
      </c>
      <c r="P307" s="11">
        <f>YEAR(InputData[[#This Row],[DATE]])</f>
        <v>2022</v>
      </c>
    </row>
    <row r="308" spans="1:16" x14ac:dyDescent="0.2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13">
        <f>VLOOKUP(InputData[[#This Row],[PRODUCT ID]],MasterData[],5,0)</f>
        <v>67</v>
      </c>
      <c r="K308" s="13">
        <f>VLOOKUP(InputData[[#This Row],[PRODUCT ID]],MasterData[],6,0)</f>
        <v>85.76</v>
      </c>
      <c r="L308" s="13">
        <f>InputData[[#This Row],[BUYING PRIZE]]*InputData[[#This Row],[QUANTITY]]</f>
        <v>1005</v>
      </c>
      <c r="M308" s="13">
        <f>InputData[[#This Row],[SELLING PRICE]]*InputData[[#This Row],[QUANTITY]]*(1-InputData[[#This Row],[DISCOUNT %]])</f>
        <v>1286.4000000000001</v>
      </c>
      <c r="N308" s="11">
        <f>DAY(InputData[[#This Row],[DATE]])</f>
        <v>28</v>
      </c>
      <c r="O308" s="11" t="str">
        <f>TEXT(InputData[[#This Row],[DATE]],"mmm")</f>
        <v>Feb</v>
      </c>
      <c r="P308" s="11">
        <f>YEAR(InputData[[#This Row],[DATE]])</f>
        <v>2022</v>
      </c>
    </row>
    <row r="309" spans="1:16" x14ac:dyDescent="0.2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13">
        <f>VLOOKUP(InputData[[#This Row],[PRODUCT ID]],MasterData[],5,0)</f>
        <v>18</v>
      </c>
      <c r="K309" s="13">
        <f>VLOOKUP(InputData[[#This Row],[PRODUCT ID]],MasterData[],6,0)</f>
        <v>24.66</v>
      </c>
      <c r="L309" s="13">
        <f>InputData[[#This Row],[BUYING PRIZE]]*InputData[[#This Row],[QUANTITY]]</f>
        <v>234</v>
      </c>
      <c r="M309" s="13">
        <f>InputData[[#This Row],[SELLING PRICE]]*InputData[[#This Row],[QUANTITY]]*(1-InputData[[#This Row],[DISCOUNT %]])</f>
        <v>320.58</v>
      </c>
      <c r="N309" s="11">
        <f>DAY(InputData[[#This Row],[DATE]])</f>
        <v>4</v>
      </c>
      <c r="O309" s="11" t="str">
        <f>TEXT(InputData[[#This Row],[DATE]],"mmm")</f>
        <v>Mar</v>
      </c>
      <c r="P309" s="11">
        <f>YEAR(InputData[[#This Row],[DATE]])</f>
        <v>2022</v>
      </c>
    </row>
    <row r="310" spans="1:16" x14ac:dyDescent="0.2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13">
        <f>VLOOKUP(InputData[[#This Row],[PRODUCT ID]],MasterData[],5,0)</f>
        <v>44</v>
      </c>
      <c r="K310" s="13">
        <f>VLOOKUP(InputData[[#This Row],[PRODUCT ID]],MasterData[],6,0)</f>
        <v>48.84</v>
      </c>
      <c r="L310" s="13">
        <f>InputData[[#This Row],[BUYING PRIZE]]*InputData[[#This Row],[QUANTITY]]</f>
        <v>88</v>
      </c>
      <c r="M310" s="13">
        <f>InputData[[#This Row],[SELLING PRICE]]*InputData[[#This Row],[QUANTITY]]*(1-InputData[[#This Row],[DISCOUNT %]])</f>
        <v>97.68</v>
      </c>
      <c r="N310" s="11">
        <f>DAY(InputData[[#This Row],[DATE]])</f>
        <v>6</v>
      </c>
      <c r="O310" s="11" t="str">
        <f>TEXT(InputData[[#This Row],[DATE]],"mmm")</f>
        <v>Mar</v>
      </c>
      <c r="P310" s="11">
        <f>YEAR(InputData[[#This Row],[DATE]])</f>
        <v>2022</v>
      </c>
    </row>
    <row r="311" spans="1:16" x14ac:dyDescent="0.2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13">
        <f>VLOOKUP(InputData[[#This Row],[PRODUCT ID]],MasterData[],5,0)</f>
        <v>71</v>
      </c>
      <c r="K311" s="13">
        <f>VLOOKUP(InputData[[#This Row],[PRODUCT ID]],MasterData[],6,0)</f>
        <v>80.94</v>
      </c>
      <c r="L311" s="13">
        <f>InputData[[#This Row],[BUYING PRIZE]]*InputData[[#This Row],[QUANTITY]]</f>
        <v>71</v>
      </c>
      <c r="M311" s="13">
        <f>InputData[[#This Row],[SELLING PRICE]]*InputData[[#This Row],[QUANTITY]]*(1-InputData[[#This Row],[DISCOUNT %]])</f>
        <v>80.94</v>
      </c>
      <c r="N311" s="11">
        <f>DAY(InputData[[#This Row],[DATE]])</f>
        <v>7</v>
      </c>
      <c r="O311" s="11" t="str">
        <f>TEXT(InputData[[#This Row],[DATE]],"mmm")</f>
        <v>Mar</v>
      </c>
      <c r="P311" s="11">
        <f>YEAR(InputData[[#This Row],[DATE]])</f>
        <v>2022</v>
      </c>
    </row>
    <row r="312" spans="1:16" x14ac:dyDescent="0.2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13">
        <f>VLOOKUP(InputData[[#This Row],[PRODUCT ID]],MasterData[],5,0)</f>
        <v>76</v>
      </c>
      <c r="K312" s="13">
        <f>VLOOKUP(InputData[[#This Row],[PRODUCT ID]],MasterData[],6,0)</f>
        <v>82.08</v>
      </c>
      <c r="L312" s="13">
        <f>InputData[[#This Row],[BUYING PRIZE]]*InputData[[#This Row],[QUANTITY]]</f>
        <v>456</v>
      </c>
      <c r="M312" s="13">
        <f>InputData[[#This Row],[SELLING PRICE]]*InputData[[#This Row],[QUANTITY]]*(1-InputData[[#This Row],[DISCOUNT %]])</f>
        <v>492.48</v>
      </c>
      <c r="N312" s="11">
        <f>DAY(InputData[[#This Row],[DATE]])</f>
        <v>8</v>
      </c>
      <c r="O312" s="11" t="str">
        <f>TEXT(InputData[[#This Row],[DATE]],"mmm")</f>
        <v>Mar</v>
      </c>
      <c r="P312" s="11">
        <f>YEAR(InputData[[#This Row],[DATE]])</f>
        <v>2022</v>
      </c>
    </row>
    <row r="313" spans="1:16" x14ac:dyDescent="0.2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13">
        <f>VLOOKUP(InputData[[#This Row],[PRODUCT ID]],MasterData[],5,0)</f>
        <v>148</v>
      </c>
      <c r="K313" s="13">
        <f>VLOOKUP(InputData[[#This Row],[PRODUCT ID]],MasterData[],6,0)</f>
        <v>201.28</v>
      </c>
      <c r="L313" s="13">
        <f>InputData[[#This Row],[BUYING PRIZE]]*InputData[[#This Row],[QUANTITY]]</f>
        <v>444</v>
      </c>
      <c r="M313" s="13">
        <f>InputData[[#This Row],[SELLING PRICE]]*InputData[[#This Row],[QUANTITY]]*(1-InputData[[#This Row],[DISCOUNT %]])</f>
        <v>603.84</v>
      </c>
      <c r="N313" s="11">
        <f>DAY(InputData[[#This Row],[DATE]])</f>
        <v>9</v>
      </c>
      <c r="O313" s="11" t="str">
        <f>TEXT(InputData[[#This Row],[DATE]],"mmm")</f>
        <v>Mar</v>
      </c>
      <c r="P313" s="11">
        <f>YEAR(InputData[[#This Row],[DATE]])</f>
        <v>2022</v>
      </c>
    </row>
    <row r="314" spans="1:16" x14ac:dyDescent="0.2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13">
        <f>VLOOKUP(InputData[[#This Row],[PRODUCT ID]],MasterData[],5,0)</f>
        <v>44</v>
      </c>
      <c r="K314" s="13">
        <f>VLOOKUP(InputData[[#This Row],[PRODUCT ID]],MasterData[],6,0)</f>
        <v>48.84</v>
      </c>
      <c r="L314" s="13">
        <f>InputData[[#This Row],[BUYING PRIZE]]*InputData[[#This Row],[QUANTITY]]</f>
        <v>484</v>
      </c>
      <c r="M314" s="13">
        <f>InputData[[#This Row],[SELLING PRICE]]*InputData[[#This Row],[QUANTITY]]*(1-InputData[[#This Row],[DISCOUNT %]])</f>
        <v>537.24</v>
      </c>
      <c r="N314" s="11">
        <f>DAY(InputData[[#This Row],[DATE]])</f>
        <v>9</v>
      </c>
      <c r="O314" s="11" t="str">
        <f>TEXT(InputData[[#This Row],[DATE]],"mmm")</f>
        <v>Mar</v>
      </c>
      <c r="P314" s="11">
        <f>YEAR(InputData[[#This Row],[DATE]])</f>
        <v>2022</v>
      </c>
    </row>
    <row r="315" spans="1:16" x14ac:dyDescent="0.2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13">
        <f>VLOOKUP(InputData[[#This Row],[PRODUCT ID]],MasterData[],5,0)</f>
        <v>95</v>
      </c>
      <c r="K315" s="13">
        <f>VLOOKUP(InputData[[#This Row],[PRODUCT ID]],MasterData[],6,0)</f>
        <v>119.7</v>
      </c>
      <c r="L315" s="13">
        <f>InputData[[#This Row],[BUYING PRIZE]]*InputData[[#This Row],[QUANTITY]]</f>
        <v>1140</v>
      </c>
      <c r="M315" s="13">
        <f>InputData[[#This Row],[SELLING PRICE]]*InputData[[#This Row],[QUANTITY]]*(1-InputData[[#This Row],[DISCOUNT %]])</f>
        <v>1436.4</v>
      </c>
      <c r="N315" s="11">
        <f>DAY(InputData[[#This Row],[DATE]])</f>
        <v>10</v>
      </c>
      <c r="O315" s="11" t="str">
        <f>TEXT(InputData[[#This Row],[DATE]],"mmm")</f>
        <v>Mar</v>
      </c>
      <c r="P315" s="11">
        <f>YEAR(InputData[[#This Row],[DATE]])</f>
        <v>2022</v>
      </c>
    </row>
    <row r="316" spans="1:16" x14ac:dyDescent="0.2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13">
        <f>VLOOKUP(InputData[[#This Row],[PRODUCT ID]],MasterData[],5,0)</f>
        <v>13</v>
      </c>
      <c r="K316" s="13">
        <f>VLOOKUP(InputData[[#This Row],[PRODUCT ID]],MasterData[],6,0)</f>
        <v>16.64</v>
      </c>
      <c r="L316" s="13">
        <f>InputData[[#This Row],[BUYING PRIZE]]*InputData[[#This Row],[QUANTITY]]</f>
        <v>26</v>
      </c>
      <c r="M316" s="13">
        <f>InputData[[#This Row],[SELLING PRICE]]*InputData[[#This Row],[QUANTITY]]*(1-InputData[[#This Row],[DISCOUNT %]])</f>
        <v>33.28</v>
      </c>
      <c r="N316" s="11">
        <f>DAY(InputData[[#This Row],[DATE]])</f>
        <v>14</v>
      </c>
      <c r="O316" s="11" t="str">
        <f>TEXT(InputData[[#This Row],[DATE]],"mmm")</f>
        <v>Mar</v>
      </c>
      <c r="P316" s="11">
        <f>YEAR(InputData[[#This Row],[DATE]])</f>
        <v>2022</v>
      </c>
    </row>
    <row r="317" spans="1:16" x14ac:dyDescent="0.2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13">
        <f>VLOOKUP(InputData[[#This Row],[PRODUCT ID]],MasterData[],5,0)</f>
        <v>18</v>
      </c>
      <c r="K317" s="13">
        <f>VLOOKUP(InputData[[#This Row],[PRODUCT ID]],MasterData[],6,0)</f>
        <v>24.66</v>
      </c>
      <c r="L317" s="13">
        <f>InputData[[#This Row],[BUYING PRIZE]]*InputData[[#This Row],[QUANTITY]]</f>
        <v>234</v>
      </c>
      <c r="M317" s="13">
        <f>InputData[[#This Row],[SELLING PRICE]]*InputData[[#This Row],[QUANTITY]]*(1-InputData[[#This Row],[DISCOUNT %]])</f>
        <v>320.58</v>
      </c>
      <c r="N317" s="11">
        <f>DAY(InputData[[#This Row],[DATE]])</f>
        <v>14</v>
      </c>
      <c r="O317" s="11" t="str">
        <f>TEXT(InputData[[#This Row],[DATE]],"mmm")</f>
        <v>Mar</v>
      </c>
      <c r="P317" s="11">
        <f>YEAR(InputData[[#This Row],[DATE]])</f>
        <v>2022</v>
      </c>
    </row>
    <row r="318" spans="1:16" x14ac:dyDescent="0.2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13">
        <f>VLOOKUP(InputData[[#This Row],[PRODUCT ID]],MasterData[],5,0)</f>
        <v>150</v>
      </c>
      <c r="K318" s="13">
        <f>VLOOKUP(InputData[[#This Row],[PRODUCT ID]],MasterData[],6,0)</f>
        <v>210</v>
      </c>
      <c r="L318" s="13">
        <f>InputData[[#This Row],[BUYING PRIZE]]*InputData[[#This Row],[QUANTITY]]</f>
        <v>300</v>
      </c>
      <c r="M318" s="13">
        <f>InputData[[#This Row],[SELLING PRICE]]*InputData[[#This Row],[QUANTITY]]*(1-InputData[[#This Row],[DISCOUNT %]])</f>
        <v>420</v>
      </c>
      <c r="N318" s="11">
        <f>DAY(InputData[[#This Row],[DATE]])</f>
        <v>18</v>
      </c>
      <c r="O318" s="11" t="str">
        <f>TEXT(InputData[[#This Row],[DATE]],"mmm")</f>
        <v>Mar</v>
      </c>
      <c r="P318" s="11">
        <f>YEAR(InputData[[#This Row],[DATE]])</f>
        <v>2022</v>
      </c>
    </row>
    <row r="319" spans="1:16" x14ac:dyDescent="0.2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13">
        <f>VLOOKUP(InputData[[#This Row],[PRODUCT ID]],MasterData[],5,0)</f>
        <v>48</v>
      </c>
      <c r="K319" s="13">
        <f>VLOOKUP(InputData[[#This Row],[PRODUCT ID]],MasterData[],6,0)</f>
        <v>57.120000000000005</v>
      </c>
      <c r="L319" s="13">
        <f>InputData[[#This Row],[BUYING PRIZE]]*InputData[[#This Row],[QUANTITY]]</f>
        <v>480</v>
      </c>
      <c r="M319" s="13">
        <f>InputData[[#This Row],[SELLING PRICE]]*InputData[[#This Row],[QUANTITY]]*(1-InputData[[#This Row],[DISCOUNT %]])</f>
        <v>571.20000000000005</v>
      </c>
      <c r="N319" s="11">
        <f>DAY(InputData[[#This Row],[DATE]])</f>
        <v>18</v>
      </c>
      <c r="O319" s="11" t="str">
        <f>TEXT(InputData[[#This Row],[DATE]],"mmm")</f>
        <v>Mar</v>
      </c>
      <c r="P319" s="11">
        <f>YEAR(InputData[[#This Row],[DATE]])</f>
        <v>2022</v>
      </c>
    </row>
    <row r="320" spans="1:16" x14ac:dyDescent="0.2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13">
        <f>VLOOKUP(InputData[[#This Row],[PRODUCT ID]],MasterData[],5,0)</f>
        <v>138</v>
      </c>
      <c r="K320" s="13">
        <f>VLOOKUP(InputData[[#This Row],[PRODUCT ID]],MasterData[],6,0)</f>
        <v>173.88</v>
      </c>
      <c r="L320" s="13">
        <f>InputData[[#This Row],[BUYING PRIZE]]*InputData[[#This Row],[QUANTITY]]</f>
        <v>828</v>
      </c>
      <c r="M320" s="13">
        <f>InputData[[#This Row],[SELLING PRICE]]*InputData[[#This Row],[QUANTITY]]*(1-InputData[[#This Row],[DISCOUNT %]])</f>
        <v>1043.28</v>
      </c>
      <c r="N320" s="11">
        <f>DAY(InputData[[#This Row],[DATE]])</f>
        <v>19</v>
      </c>
      <c r="O320" s="11" t="str">
        <f>TEXT(InputData[[#This Row],[DATE]],"mmm")</f>
        <v>Mar</v>
      </c>
      <c r="P320" s="11">
        <f>YEAR(InputData[[#This Row],[DATE]])</f>
        <v>2022</v>
      </c>
    </row>
    <row r="321" spans="1:16" x14ac:dyDescent="0.2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13">
        <f>VLOOKUP(InputData[[#This Row],[PRODUCT ID]],MasterData[],5,0)</f>
        <v>89</v>
      </c>
      <c r="K321" s="13">
        <f>VLOOKUP(InputData[[#This Row],[PRODUCT ID]],MasterData[],6,0)</f>
        <v>117.48</v>
      </c>
      <c r="L321" s="13">
        <f>InputData[[#This Row],[BUYING PRIZE]]*InputData[[#This Row],[QUANTITY]]</f>
        <v>801</v>
      </c>
      <c r="M321" s="13">
        <f>InputData[[#This Row],[SELLING PRICE]]*InputData[[#This Row],[QUANTITY]]*(1-InputData[[#This Row],[DISCOUNT %]])</f>
        <v>1057.32</v>
      </c>
      <c r="N321" s="11">
        <f>DAY(InputData[[#This Row],[DATE]])</f>
        <v>23</v>
      </c>
      <c r="O321" s="11" t="str">
        <f>TEXT(InputData[[#This Row],[DATE]],"mmm")</f>
        <v>Mar</v>
      </c>
      <c r="P321" s="11">
        <f>YEAR(InputData[[#This Row],[DATE]])</f>
        <v>2022</v>
      </c>
    </row>
    <row r="322" spans="1:16" x14ac:dyDescent="0.2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13">
        <f>VLOOKUP(InputData[[#This Row],[PRODUCT ID]],MasterData[],5,0)</f>
        <v>98</v>
      </c>
      <c r="K322" s="13">
        <f>VLOOKUP(InputData[[#This Row],[PRODUCT ID]],MasterData[],6,0)</f>
        <v>103.88</v>
      </c>
      <c r="L322" s="13">
        <f>InputData[[#This Row],[BUYING PRIZE]]*InputData[[#This Row],[QUANTITY]]</f>
        <v>196</v>
      </c>
      <c r="M322" s="13">
        <f>InputData[[#This Row],[SELLING PRICE]]*InputData[[#This Row],[QUANTITY]]*(1-InputData[[#This Row],[DISCOUNT %]])</f>
        <v>207.76</v>
      </c>
      <c r="N322" s="11">
        <f>DAY(InputData[[#This Row],[DATE]])</f>
        <v>25</v>
      </c>
      <c r="O322" s="11" t="str">
        <f>TEXT(InputData[[#This Row],[DATE]],"mmm")</f>
        <v>Mar</v>
      </c>
      <c r="P322" s="11">
        <f>YEAR(InputData[[#This Row],[DATE]])</f>
        <v>2022</v>
      </c>
    </row>
    <row r="323" spans="1:16" x14ac:dyDescent="0.2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13">
        <f>VLOOKUP(InputData[[#This Row],[PRODUCT ID]],MasterData[],5,0)</f>
        <v>148</v>
      </c>
      <c r="K323" s="13">
        <f>VLOOKUP(InputData[[#This Row],[PRODUCT ID]],MasterData[],6,0)</f>
        <v>201.28</v>
      </c>
      <c r="L323" s="13">
        <f>InputData[[#This Row],[BUYING PRIZE]]*InputData[[#This Row],[QUANTITY]]</f>
        <v>1628</v>
      </c>
      <c r="M323" s="13">
        <f>InputData[[#This Row],[SELLING PRICE]]*InputData[[#This Row],[QUANTITY]]*(1-InputData[[#This Row],[DISCOUNT %]])</f>
        <v>2214.08</v>
      </c>
      <c r="N323" s="11">
        <f>DAY(InputData[[#This Row],[DATE]])</f>
        <v>25</v>
      </c>
      <c r="O323" s="11" t="str">
        <f>TEXT(InputData[[#This Row],[DATE]],"mmm")</f>
        <v>Mar</v>
      </c>
      <c r="P323" s="11">
        <f>YEAR(InputData[[#This Row],[DATE]])</f>
        <v>2022</v>
      </c>
    </row>
    <row r="324" spans="1:16" x14ac:dyDescent="0.2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13">
        <f>VLOOKUP(InputData[[#This Row],[PRODUCT ID]],MasterData[],5,0)</f>
        <v>89</v>
      </c>
      <c r="K324" s="13">
        <f>VLOOKUP(InputData[[#This Row],[PRODUCT ID]],MasterData[],6,0)</f>
        <v>117.48</v>
      </c>
      <c r="L324" s="13">
        <f>InputData[[#This Row],[BUYING PRIZE]]*InputData[[#This Row],[QUANTITY]]</f>
        <v>1068</v>
      </c>
      <c r="M324" s="13">
        <f>InputData[[#This Row],[SELLING PRICE]]*InputData[[#This Row],[QUANTITY]]*(1-InputData[[#This Row],[DISCOUNT %]])</f>
        <v>1409.76</v>
      </c>
      <c r="N324" s="11">
        <f>DAY(InputData[[#This Row],[DATE]])</f>
        <v>29</v>
      </c>
      <c r="O324" s="11" t="str">
        <f>TEXT(InputData[[#This Row],[DATE]],"mmm")</f>
        <v>Mar</v>
      </c>
      <c r="P324" s="11">
        <f>YEAR(InputData[[#This Row],[DATE]])</f>
        <v>2022</v>
      </c>
    </row>
    <row r="325" spans="1:16" x14ac:dyDescent="0.2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13">
        <f>VLOOKUP(InputData[[#This Row],[PRODUCT ID]],MasterData[],5,0)</f>
        <v>98</v>
      </c>
      <c r="K325" s="13">
        <f>VLOOKUP(InputData[[#This Row],[PRODUCT ID]],MasterData[],6,0)</f>
        <v>103.88</v>
      </c>
      <c r="L325" s="13">
        <f>InputData[[#This Row],[BUYING PRIZE]]*InputData[[#This Row],[QUANTITY]]</f>
        <v>1274</v>
      </c>
      <c r="M325" s="13">
        <f>InputData[[#This Row],[SELLING PRICE]]*InputData[[#This Row],[QUANTITY]]*(1-InputData[[#This Row],[DISCOUNT %]])</f>
        <v>1350.44</v>
      </c>
      <c r="N325" s="11">
        <f>DAY(InputData[[#This Row],[DATE]])</f>
        <v>30</v>
      </c>
      <c r="O325" s="11" t="str">
        <f>TEXT(InputData[[#This Row],[DATE]],"mmm")</f>
        <v>Mar</v>
      </c>
      <c r="P325" s="11">
        <f>YEAR(InputData[[#This Row],[DATE]])</f>
        <v>2022</v>
      </c>
    </row>
    <row r="326" spans="1:16" x14ac:dyDescent="0.2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13">
        <f>VLOOKUP(InputData[[#This Row],[PRODUCT ID]],MasterData[],5,0)</f>
        <v>105</v>
      </c>
      <c r="K326" s="13">
        <f>VLOOKUP(InputData[[#This Row],[PRODUCT ID]],MasterData[],6,0)</f>
        <v>142.80000000000001</v>
      </c>
      <c r="L326" s="13">
        <f>InputData[[#This Row],[BUYING PRIZE]]*InputData[[#This Row],[QUANTITY]]</f>
        <v>210</v>
      </c>
      <c r="M326" s="13">
        <f>InputData[[#This Row],[SELLING PRICE]]*InputData[[#This Row],[QUANTITY]]*(1-InputData[[#This Row],[DISCOUNT %]])</f>
        <v>285.60000000000002</v>
      </c>
      <c r="N326" s="11">
        <f>DAY(InputData[[#This Row],[DATE]])</f>
        <v>1</v>
      </c>
      <c r="O326" s="11" t="str">
        <f>TEXT(InputData[[#This Row],[DATE]],"mmm")</f>
        <v>Apr</v>
      </c>
      <c r="P326" s="11">
        <f>YEAR(InputData[[#This Row],[DATE]])</f>
        <v>2022</v>
      </c>
    </row>
    <row r="327" spans="1:16" x14ac:dyDescent="0.2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13">
        <f>VLOOKUP(InputData[[#This Row],[PRODUCT ID]],MasterData[],5,0)</f>
        <v>105</v>
      </c>
      <c r="K327" s="13">
        <f>VLOOKUP(InputData[[#This Row],[PRODUCT ID]],MasterData[],6,0)</f>
        <v>142.80000000000001</v>
      </c>
      <c r="L327" s="13">
        <f>InputData[[#This Row],[BUYING PRIZE]]*InputData[[#This Row],[QUANTITY]]</f>
        <v>315</v>
      </c>
      <c r="M327" s="13">
        <f>InputData[[#This Row],[SELLING PRICE]]*InputData[[#This Row],[QUANTITY]]*(1-InputData[[#This Row],[DISCOUNT %]])</f>
        <v>428.40000000000003</v>
      </c>
      <c r="N327" s="11">
        <f>DAY(InputData[[#This Row],[DATE]])</f>
        <v>2</v>
      </c>
      <c r="O327" s="11" t="str">
        <f>TEXT(InputData[[#This Row],[DATE]],"mmm")</f>
        <v>Apr</v>
      </c>
      <c r="P327" s="11">
        <f>YEAR(InputData[[#This Row],[DATE]])</f>
        <v>2022</v>
      </c>
    </row>
    <row r="328" spans="1:16" x14ac:dyDescent="0.2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13">
        <f>VLOOKUP(InputData[[#This Row],[PRODUCT ID]],MasterData[],5,0)</f>
        <v>90</v>
      </c>
      <c r="K328" s="13">
        <f>VLOOKUP(InputData[[#This Row],[PRODUCT ID]],MasterData[],6,0)</f>
        <v>115.2</v>
      </c>
      <c r="L328" s="13">
        <f>InputData[[#This Row],[BUYING PRIZE]]*InputData[[#This Row],[QUANTITY]]</f>
        <v>180</v>
      </c>
      <c r="M328" s="13">
        <f>InputData[[#This Row],[SELLING PRICE]]*InputData[[#This Row],[QUANTITY]]*(1-InputData[[#This Row],[DISCOUNT %]])</f>
        <v>230.4</v>
      </c>
      <c r="N328" s="11">
        <f>DAY(InputData[[#This Row],[DATE]])</f>
        <v>6</v>
      </c>
      <c r="O328" s="11" t="str">
        <f>TEXT(InputData[[#This Row],[DATE]],"mmm")</f>
        <v>Apr</v>
      </c>
      <c r="P328" s="11">
        <f>YEAR(InputData[[#This Row],[DATE]])</f>
        <v>2022</v>
      </c>
    </row>
    <row r="329" spans="1:16" x14ac:dyDescent="0.2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13">
        <f>VLOOKUP(InputData[[#This Row],[PRODUCT ID]],MasterData[],5,0)</f>
        <v>18</v>
      </c>
      <c r="K329" s="13">
        <f>VLOOKUP(InputData[[#This Row],[PRODUCT ID]],MasterData[],6,0)</f>
        <v>24.66</v>
      </c>
      <c r="L329" s="13">
        <f>InputData[[#This Row],[BUYING PRIZE]]*InputData[[#This Row],[QUANTITY]]</f>
        <v>126</v>
      </c>
      <c r="M329" s="13">
        <f>InputData[[#This Row],[SELLING PRICE]]*InputData[[#This Row],[QUANTITY]]*(1-InputData[[#This Row],[DISCOUNT %]])</f>
        <v>172.62</v>
      </c>
      <c r="N329" s="11">
        <f>DAY(InputData[[#This Row],[DATE]])</f>
        <v>7</v>
      </c>
      <c r="O329" s="11" t="str">
        <f>TEXT(InputData[[#This Row],[DATE]],"mmm")</f>
        <v>Apr</v>
      </c>
      <c r="P329" s="11">
        <f>YEAR(InputData[[#This Row],[DATE]])</f>
        <v>2022</v>
      </c>
    </row>
    <row r="330" spans="1:16" x14ac:dyDescent="0.2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13">
        <f>VLOOKUP(InputData[[#This Row],[PRODUCT ID]],MasterData[],5,0)</f>
        <v>37</v>
      </c>
      <c r="K330" s="13">
        <f>VLOOKUP(InputData[[#This Row],[PRODUCT ID]],MasterData[],6,0)</f>
        <v>42.55</v>
      </c>
      <c r="L330" s="13">
        <f>InputData[[#This Row],[BUYING PRIZE]]*InputData[[#This Row],[QUANTITY]]</f>
        <v>444</v>
      </c>
      <c r="M330" s="13">
        <f>InputData[[#This Row],[SELLING PRICE]]*InputData[[#This Row],[QUANTITY]]*(1-InputData[[#This Row],[DISCOUNT %]])</f>
        <v>510.59999999999997</v>
      </c>
      <c r="N330" s="11">
        <f>DAY(InputData[[#This Row],[DATE]])</f>
        <v>9</v>
      </c>
      <c r="O330" s="11" t="str">
        <f>TEXT(InputData[[#This Row],[DATE]],"mmm")</f>
        <v>Apr</v>
      </c>
      <c r="P330" s="11">
        <f>YEAR(InputData[[#This Row],[DATE]])</f>
        <v>2022</v>
      </c>
    </row>
    <row r="331" spans="1:16" x14ac:dyDescent="0.2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13">
        <f>VLOOKUP(InputData[[#This Row],[PRODUCT ID]],MasterData[],5,0)</f>
        <v>105</v>
      </c>
      <c r="K331" s="13">
        <f>VLOOKUP(InputData[[#This Row],[PRODUCT ID]],MasterData[],6,0)</f>
        <v>142.80000000000001</v>
      </c>
      <c r="L331" s="13">
        <f>InputData[[#This Row],[BUYING PRIZE]]*InputData[[#This Row],[QUANTITY]]</f>
        <v>945</v>
      </c>
      <c r="M331" s="13">
        <f>InputData[[#This Row],[SELLING PRICE]]*InputData[[#This Row],[QUANTITY]]*(1-InputData[[#This Row],[DISCOUNT %]])</f>
        <v>1285.2</v>
      </c>
      <c r="N331" s="11">
        <f>DAY(InputData[[#This Row],[DATE]])</f>
        <v>9</v>
      </c>
      <c r="O331" s="11" t="str">
        <f>TEXT(InputData[[#This Row],[DATE]],"mmm")</f>
        <v>Apr</v>
      </c>
      <c r="P331" s="11">
        <f>YEAR(InputData[[#This Row],[DATE]])</f>
        <v>2022</v>
      </c>
    </row>
    <row r="332" spans="1:16" x14ac:dyDescent="0.2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13">
        <f>VLOOKUP(InputData[[#This Row],[PRODUCT ID]],MasterData[],5,0)</f>
        <v>13</v>
      </c>
      <c r="K332" s="13">
        <f>VLOOKUP(InputData[[#This Row],[PRODUCT ID]],MasterData[],6,0)</f>
        <v>16.64</v>
      </c>
      <c r="L332" s="13">
        <f>InputData[[#This Row],[BUYING PRIZE]]*InputData[[#This Row],[QUANTITY]]</f>
        <v>182</v>
      </c>
      <c r="M332" s="13">
        <f>InputData[[#This Row],[SELLING PRICE]]*InputData[[#This Row],[QUANTITY]]*(1-InputData[[#This Row],[DISCOUNT %]])</f>
        <v>232.96</v>
      </c>
      <c r="N332" s="11">
        <f>DAY(InputData[[#This Row],[DATE]])</f>
        <v>13</v>
      </c>
      <c r="O332" s="11" t="str">
        <f>TEXT(InputData[[#This Row],[DATE]],"mmm")</f>
        <v>Apr</v>
      </c>
      <c r="P332" s="11">
        <f>YEAR(InputData[[#This Row],[DATE]])</f>
        <v>2022</v>
      </c>
    </row>
    <row r="333" spans="1:16" x14ac:dyDescent="0.2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13">
        <f>VLOOKUP(InputData[[#This Row],[PRODUCT ID]],MasterData[],5,0)</f>
        <v>138</v>
      </c>
      <c r="K333" s="13">
        <f>VLOOKUP(InputData[[#This Row],[PRODUCT ID]],MasterData[],6,0)</f>
        <v>173.88</v>
      </c>
      <c r="L333" s="13">
        <f>InputData[[#This Row],[BUYING PRIZE]]*InputData[[#This Row],[QUANTITY]]</f>
        <v>1242</v>
      </c>
      <c r="M333" s="13">
        <f>InputData[[#This Row],[SELLING PRICE]]*InputData[[#This Row],[QUANTITY]]*(1-InputData[[#This Row],[DISCOUNT %]])</f>
        <v>1564.92</v>
      </c>
      <c r="N333" s="11">
        <f>DAY(InputData[[#This Row],[DATE]])</f>
        <v>18</v>
      </c>
      <c r="O333" s="11" t="str">
        <f>TEXT(InputData[[#This Row],[DATE]],"mmm")</f>
        <v>Apr</v>
      </c>
      <c r="P333" s="11">
        <f>YEAR(InputData[[#This Row],[DATE]])</f>
        <v>2022</v>
      </c>
    </row>
    <row r="334" spans="1:16" x14ac:dyDescent="0.2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13">
        <f>VLOOKUP(InputData[[#This Row],[PRODUCT ID]],MasterData[],5,0)</f>
        <v>37</v>
      </c>
      <c r="K334" s="13">
        <f>VLOOKUP(InputData[[#This Row],[PRODUCT ID]],MasterData[],6,0)</f>
        <v>49.21</v>
      </c>
      <c r="L334" s="13">
        <f>InputData[[#This Row],[BUYING PRIZE]]*InputData[[#This Row],[QUANTITY]]</f>
        <v>74</v>
      </c>
      <c r="M334" s="13">
        <f>InputData[[#This Row],[SELLING PRICE]]*InputData[[#This Row],[QUANTITY]]*(1-InputData[[#This Row],[DISCOUNT %]])</f>
        <v>98.42</v>
      </c>
      <c r="N334" s="11">
        <f>DAY(InputData[[#This Row],[DATE]])</f>
        <v>20</v>
      </c>
      <c r="O334" s="11" t="str">
        <f>TEXT(InputData[[#This Row],[DATE]],"mmm")</f>
        <v>Apr</v>
      </c>
      <c r="P334" s="11">
        <f>YEAR(InputData[[#This Row],[DATE]])</f>
        <v>2022</v>
      </c>
    </row>
    <row r="335" spans="1:16" x14ac:dyDescent="0.2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13">
        <f>VLOOKUP(InputData[[#This Row],[PRODUCT ID]],MasterData[],5,0)</f>
        <v>73</v>
      </c>
      <c r="K335" s="13">
        <f>VLOOKUP(InputData[[#This Row],[PRODUCT ID]],MasterData[],6,0)</f>
        <v>94.17</v>
      </c>
      <c r="L335" s="13">
        <f>InputData[[#This Row],[BUYING PRIZE]]*InputData[[#This Row],[QUANTITY]]</f>
        <v>292</v>
      </c>
      <c r="M335" s="13">
        <f>InputData[[#This Row],[SELLING PRICE]]*InputData[[#This Row],[QUANTITY]]*(1-InputData[[#This Row],[DISCOUNT %]])</f>
        <v>376.68</v>
      </c>
      <c r="N335" s="11">
        <f>DAY(InputData[[#This Row],[DATE]])</f>
        <v>20</v>
      </c>
      <c r="O335" s="11" t="str">
        <f>TEXT(InputData[[#This Row],[DATE]],"mmm")</f>
        <v>Apr</v>
      </c>
      <c r="P335" s="11">
        <f>YEAR(InputData[[#This Row],[DATE]])</f>
        <v>2022</v>
      </c>
    </row>
    <row r="336" spans="1:16" x14ac:dyDescent="0.2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13">
        <f>VLOOKUP(InputData[[#This Row],[PRODUCT ID]],MasterData[],5,0)</f>
        <v>148</v>
      </c>
      <c r="K336" s="13">
        <f>VLOOKUP(InputData[[#This Row],[PRODUCT ID]],MasterData[],6,0)</f>
        <v>201.28</v>
      </c>
      <c r="L336" s="13">
        <f>InputData[[#This Row],[BUYING PRIZE]]*InputData[[#This Row],[QUANTITY]]</f>
        <v>296</v>
      </c>
      <c r="M336" s="13">
        <f>InputData[[#This Row],[SELLING PRICE]]*InputData[[#This Row],[QUANTITY]]*(1-InputData[[#This Row],[DISCOUNT %]])</f>
        <v>402.56</v>
      </c>
      <c r="N336" s="11">
        <f>DAY(InputData[[#This Row],[DATE]])</f>
        <v>21</v>
      </c>
      <c r="O336" s="11" t="str">
        <f>TEXT(InputData[[#This Row],[DATE]],"mmm")</f>
        <v>Apr</v>
      </c>
      <c r="P336" s="11">
        <f>YEAR(InputData[[#This Row],[DATE]])</f>
        <v>2022</v>
      </c>
    </row>
    <row r="337" spans="1:16" x14ac:dyDescent="0.2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13">
        <f>VLOOKUP(InputData[[#This Row],[PRODUCT ID]],MasterData[],5,0)</f>
        <v>18</v>
      </c>
      <c r="K337" s="13">
        <f>VLOOKUP(InputData[[#This Row],[PRODUCT ID]],MasterData[],6,0)</f>
        <v>24.66</v>
      </c>
      <c r="L337" s="13">
        <f>InputData[[#This Row],[BUYING PRIZE]]*InputData[[#This Row],[QUANTITY]]</f>
        <v>252</v>
      </c>
      <c r="M337" s="13">
        <f>InputData[[#This Row],[SELLING PRICE]]*InputData[[#This Row],[QUANTITY]]*(1-InputData[[#This Row],[DISCOUNT %]])</f>
        <v>345.24</v>
      </c>
      <c r="N337" s="11">
        <f>DAY(InputData[[#This Row],[DATE]])</f>
        <v>21</v>
      </c>
      <c r="O337" s="11" t="str">
        <f>TEXT(InputData[[#This Row],[DATE]],"mmm")</f>
        <v>Apr</v>
      </c>
      <c r="P337" s="11">
        <f>YEAR(InputData[[#This Row],[DATE]])</f>
        <v>2022</v>
      </c>
    </row>
    <row r="338" spans="1:16" x14ac:dyDescent="0.2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13">
        <f>VLOOKUP(InputData[[#This Row],[PRODUCT ID]],MasterData[],5,0)</f>
        <v>76</v>
      </c>
      <c r="K338" s="13">
        <f>VLOOKUP(InputData[[#This Row],[PRODUCT ID]],MasterData[],6,0)</f>
        <v>82.08</v>
      </c>
      <c r="L338" s="13">
        <f>InputData[[#This Row],[BUYING PRIZE]]*InputData[[#This Row],[QUANTITY]]</f>
        <v>1140</v>
      </c>
      <c r="M338" s="13">
        <f>InputData[[#This Row],[SELLING PRICE]]*InputData[[#This Row],[QUANTITY]]*(1-InputData[[#This Row],[DISCOUNT %]])</f>
        <v>1231.2</v>
      </c>
      <c r="N338" s="11">
        <f>DAY(InputData[[#This Row],[DATE]])</f>
        <v>23</v>
      </c>
      <c r="O338" s="11" t="str">
        <f>TEXT(InputData[[#This Row],[DATE]],"mmm")</f>
        <v>Apr</v>
      </c>
      <c r="P338" s="11">
        <f>YEAR(InputData[[#This Row],[DATE]])</f>
        <v>2022</v>
      </c>
    </row>
    <row r="339" spans="1:16" x14ac:dyDescent="0.2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13">
        <f>VLOOKUP(InputData[[#This Row],[PRODUCT ID]],MasterData[],5,0)</f>
        <v>55</v>
      </c>
      <c r="K339" s="13">
        <f>VLOOKUP(InputData[[#This Row],[PRODUCT ID]],MasterData[],6,0)</f>
        <v>58.3</v>
      </c>
      <c r="L339" s="13">
        <f>InputData[[#This Row],[BUYING PRIZE]]*InputData[[#This Row],[QUANTITY]]</f>
        <v>220</v>
      </c>
      <c r="M339" s="13">
        <f>InputData[[#This Row],[SELLING PRICE]]*InputData[[#This Row],[QUANTITY]]*(1-InputData[[#This Row],[DISCOUNT %]])</f>
        <v>233.2</v>
      </c>
      <c r="N339" s="11">
        <f>DAY(InputData[[#This Row],[DATE]])</f>
        <v>24</v>
      </c>
      <c r="O339" s="11" t="str">
        <f>TEXT(InputData[[#This Row],[DATE]],"mmm")</f>
        <v>Apr</v>
      </c>
      <c r="P339" s="11">
        <f>YEAR(InputData[[#This Row],[DATE]])</f>
        <v>2022</v>
      </c>
    </row>
    <row r="340" spans="1:16" x14ac:dyDescent="0.2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13">
        <f>VLOOKUP(InputData[[#This Row],[PRODUCT ID]],MasterData[],5,0)</f>
        <v>44</v>
      </c>
      <c r="K340" s="13">
        <f>VLOOKUP(InputData[[#This Row],[PRODUCT ID]],MasterData[],6,0)</f>
        <v>48.84</v>
      </c>
      <c r="L340" s="13">
        <f>InputData[[#This Row],[BUYING PRIZE]]*InputData[[#This Row],[QUANTITY]]</f>
        <v>396</v>
      </c>
      <c r="M340" s="13">
        <f>InputData[[#This Row],[SELLING PRICE]]*InputData[[#This Row],[QUANTITY]]*(1-InputData[[#This Row],[DISCOUNT %]])</f>
        <v>439.56000000000006</v>
      </c>
      <c r="N340" s="11">
        <f>DAY(InputData[[#This Row],[DATE]])</f>
        <v>25</v>
      </c>
      <c r="O340" s="11" t="str">
        <f>TEXT(InputData[[#This Row],[DATE]],"mmm")</f>
        <v>Apr</v>
      </c>
      <c r="P340" s="11">
        <f>YEAR(InputData[[#This Row],[DATE]])</f>
        <v>2022</v>
      </c>
    </row>
    <row r="341" spans="1:16" x14ac:dyDescent="0.2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13">
        <f>VLOOKUP(InputData[[#This Row],[PRODUCT ID]],MasterData[],5,0)</f>
        <v>71</v>
      </c>
      <c r="K341" s="13">
        <f>VLOOKUP(InputData[[#This Row],[PRODUCT ID]],MasterData[],6,0)</f>
        <v>80.94</v>
      </c>
      <c r="L341" s="13">
        <f>InputData[[#This Row],[BUYING PRIZE]]*InputData[[#This Row],[QUANTITY]]</f>
        <v>568</v>
      </c>
      <c r="M341" s="13">
        <f>InputData[[#This Row],[SELLING PRICE]]*InputData[[#This Row],[QUANTITY]]*(1-InputData[[#This Row],[DISCOUNT %]])</f>
        <v>647.52</v>
      </c>
      <c r="N341" s="11">
        <f>DAY(InputData[[#This Row],[DATE]])</f>
        <v>25</v>
      </c>
      <c r="O341" s="11" t="str">
        <f>TEXT(InputData[[#This Row],[DATE]],"mmm")</f>
        <v>Apr</v>
      </c>
      <c r="P341" s="11">
        <f>YEAR(InputData[[#This Row],[DATE]])</f>
        <v>2022</v>
      </c>
    </row>
    <row r="342" spans="1:16" x14ac:dyDescent="0.2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13">
        <f>VLOOKUP(InputData[[#This Row],[PRODUCT ID]],MasterData[],5,0)</f>
        <v>48</v>
      </c>
      <c r="K342" s="13">
        <f>VLOOKUP(InputData[[#This Row],[PRODUCT ID]],MasterData[],6,0)</f>
        <v>57.120000000000005</v>
      </c>
      <c r="L342" s="13">
        <f>InputData[[#This Row],[BUYING PRIZE]]*InputData[[#This Row],[QUANTITY]]</f>
        <v>96</v>
      </c>
      <c r="M342" s="13">
        <f>InputData[[#This Row],[SELLING PRICE]]*InputData[[#This Row],[QUANTITY]]*(1-InputData[[#This Row],[DISCOUNT %]])</f>
        <v>114.24000000000001</v>
      </c>
      <c r="N342" s="11">
        <f>DAY(InputData[[#This Row],[DATE]])</f>
        <v>26</v>
      </c>
      <c r="O342" s="11" t="str">
        <f>TEXT(InputData[[#This Row],[DATE]],"mmm")</f>
        <v>Apr</v>
      </c>
      <c r="P342" s="11">
        <f>YEAR(InputData[[#This Row],[DATE]])</f>
        <v>2022</v>
      </c>
    </row>
    <row r="343" spans="1:16" x14ac:dyDescent="0.2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13">
        <f>VLOOKUP(InputData[[#This Row],[PRODUCT ID]],MasterData[],5,0)</f>
        <v>112</v>
      </c>
      <c r="K343" s="13">
        <f>VLOOKUP(InputData[[#This Row],[PRODUCT ID]],MasterData[],6,0)</f>
        <v>146.72</v>
      </c>
      <c r="L343" s="13">
        <f>InputData[[#This Row],[BUYING PRIZE]]*InputData[[#This Row],[QUANTITY]]</f>
        <v>1568</v>
      </c>
      <c r="M343" s="13">
        <f>InputData[[#This Row],[SELLING PRICE]]*InputData[[#This Row],[QUANTITY]]*(1-InputData[[#This Row],[DISCOUNT %]])</f>
        <v>2054.08</v>
      </c>
      <c r="N343" s="11">
        <f>DAY(InputData[[#This Row],[DATE]])</f>
        <v>28</v>
      </c>
      <c r="O343" s="11" t="str">
        <f>TEXT(InputData[[#This Row],[DATE]],"mmm")</f>
        <v>Apr</v>
      </c>
      <c r="P343" s="11">
        <f>YEAR(InputData[[#This Row],[DATE]])</f>
        <v>2022</v>
      </c>
    </row>
    <row r="344" spans="1:16" x14ac:dyDescent="0.2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13">
        <f>VLOOKUP(InputData[[#This Row],[PRODUCT ID]],MasterData[],5,0)</f>
        <v>13</v>
      </c>
      <c r="K344" s="13">
        <f>VLOOKUP(InputData[[#This Row],[PRODUCT ID]],MasterData[],6,0)</f>
        <v>16.64</v>
      </c>
      <c r="L344" s="13">
        <f>InputData[[#This Row],[BUYING PRIZE]]*InputData[[#This Row],[QUANTITY]]</f>
        <v>169</v>
      </c>
      <c r="M344" s="13">
        <f>InputData[[#This Row],[SELLING PRICE]]*InputData[[#This Row],[QUANTITY]]*(1-InputData[[#This Row],[DISCOUNT %]])</f>
        <v>216.32</v>
      </c>
      <c r="N344" s="11">
        <f>DAY(InputData[[#This Row],[DATE]])</f>
        <v>30</v>
      </c>
      <c r="O344" s="11" t="str">
        <f>TEXT(InputData[[#This Row],[DATE]],"mmm")</f>
        <v>Apr</v>
      </c>
      <c r="P344" s="11">
        <f>YEAR(InputData[[#This Row],[DATE]])</f>
        <v>2022</v>
      </c>
    </row>
    <row r="345" spans="1:16" x14ac:dyDescent="0.2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13">
        <f>VLOOKUP(InputData[[#This Row],[PRODUCT ID]],MasterData[],5,0)</f>
        <v>48</v>
      </c>
      <c r="K345" s="13">
        <f>VLOOKUP(InputData[[#This Row],[PRODUCT ID]],MasterData[],6,0)</f>
        <v>57.120000000000005</v>
      </c>
      <c r="L345" s="13">
        <f>InputData[[#This Row],[BUYING PRIZE]]*InputData[[#This Row],[QUANTITY]]</f>
        <v>384</v>
      </c>
      <c r="M345" s="13">
        <f>InputData[[#This Row],[SELLING PRICE]]*InputData[[#This Row],[QUANTITY]]*(1-InputData[[#This Row],[DISCOUNT %]])</f>
        <v>456.96000000000004</v>
      </c>
      <c r="N345" s="11">
        <f>DAY(InputData[[#This Row],[DATE]])</f>
        <v>30</v>
      </c>
      <c r="O345" s="11" t="str">
        <f>TEXT(InputData[[#This Row],[DATE]],"mmm")</f>
        <v>Apr</v>
      </c>
      <c r="P345" s="11">
        <f>YEAR(InputData[[#This Row],[DATE]])</f>
        <v>2022</v>
      </c>
    </row>
    <row r="346" spans="1:16" x14ac:dyDescent="0.2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13">
        <f>VLOOKUP(InputData[[#This Row],[PRODUCT ID]],MasterData[],5,0)</f>
        <v>55</v>
      </c>
      <c r="K346" s="13">
        <f>VLOOKUP(InputData[[#This Row],[PRODUCT ID]],MasterData[],6,0)</f>
        <v>58.3</v>
      </c>
      <c r="L346" s="13">
        <f>InputData[[#This Row],[BUYING PRIZE]]*InputData[[#This Row],[QUANTITY]]</f>
        <v>495</v>
      </c>
      <c r="M346" s="13">
        <f>InputData[[#This Row],[SELLING PRICE]]*InputData[[#This Row],[QUANTITY]]*(1-InputData[[#This Row],[DISCOUNT %]])</f>
        <v>524.69999999999993</v>
      </c>
      <c r="N346" s="11">
        <f>DAY(InputData[[#This Row],[DATE]])</f>
        <v>1</v>
      </c>
      <c r="O346" s="11" t="str">
        <f>TEXT(InputData[[#This Row],[DATE]],"mmm")</f>
        <v>May</v>
      </c>
      <c r="P346" s="11">
        <f>YEAR(InputData[[#This Row],[DATE]])</f>
        <v>2022</v>
      </c>
    </row>
    <row r="347" spans="1:16" x14ac:dyDescent="0.2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13">
        <f>VLOOKUP(InputData[[#This Row],[PRODUCT ID]],MasterData[],5,0)</f>
        <v>95</v>
      </c>
      <c r="K347" s="13">
        <f>VLOOKUP(InputData[[#This Row],[PRODUCT ID]],MasterData[],6,0)</f>
        <v>119.7</v>
      </c>
      <c r="L347" s="13">
        <f>InputData[[#This Row],[BUYING PRIZE]]*InputData[[#This Row],[QUANTITY]]</f>
        <v>570</v>
      </c>
      <c r="M347" s="13">
        <f>InputData[[#This Row],[SELLING PRICE]]*InputData[[#This Row],[QUANTITY]]*(1-InputData[[#This Row],[DISCOUNT %]])</f>
        <v>718.2</v>
      </c>
      <c r="N347" s="11">
        <f>DAY(InputData[[#This Row],[DATE]])</f>
        <v>1</v>
      </c>
      <c r="O347" s="11" t="str">
        <f>TEXT(InputData[[#This Row],[DATE]],"mmm")</f>
        <v>May</v>
      </c>
      <c r="P347" s="11">
        <f>YEAR(InputData[[#This Row],[DATE]])</f>
        <v>2022</v>
      </c>
    </row>
    <row r="348" spans="1:16" x14ac:dyDescent="0.2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13">
        <f>VLOOKUP(InputData[[#This Row],[PRODUCT ID]],MasterData[],5,0)</f>
        <v>112</v>
      </c>
      <c r="K348" s="13">
        <f>VLOOKUP(InputData[[#This Row],[PRODUCT ID]],MasterData[],6,0)</f>
        <v>122.08</v>
      </c>
      <c r="L348" s="13">
        <f>InputData[[#This Row],[BUYING PRIZE]]*InputData[[#This Row],[QUANTITY]]</f>
        <v>448</v>
      </c>
      <c r="M348" s="13">
        <f>InputData[[#This Row],[SELLING PRICE]]*InputData[[#This Row],[QUANTITY]]*(1-InputData[[#This Row],[DISCOUNT %]])</f>
        <v>488.32</v>
      </c>
      <c r="N348" s="11">
        <f>DAY(InputData[[#This Row],[DATE]])</f>
        <v>2</v>
      </c>
      <c r="O348" s="11" t="str">
        <f>TEXT(InputData[[#This Row],[DATE]],"mmm")</f>
        <v>May</v>
      </c>
      <c r="P348" s="11">
        <f>YEAR(InputData[[#This Row],[DATE]])</f>
        <v>2022</v>
      </c>
    </row>
    <row r="349" spans="1:16" x14ac:dyDescent="0.2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13">
        <f>VLOOKUP(InputData[[#This Row],[PRODUCT ID]],MasterData[],5,0)</f>
        <v>61</v>
      </c>
      <c r="K349" s="13">
        <f>VLOOKUP(InputData[[#This Row],[PRODUCT ID]],MasterData[],6,0)</f>
        <v>76.25</v>
      </c>
      <c r="L349" s="13">
        <f>InputData[[#This Row],[BUYING PRIZE]]*InputData[[#This Row],[QUANTITY]]</f>
        <v>610</v>
      </c>
      <c r="M349" s="13">
        <f>InputData[[#This Row],[SELLING PRICE]]*InputData[[#This Row],[QUANTITY]]*(1-InputData[[#This Row],[DISCOUNT %]])</f>
        <v>762.5</v>
      </c>
      <c r="N349" s="11">
        <f>DAY(InputData[[#This Row],[DATE]])</f>
        <v>4</v>
      </c>
      <c r="O349" s="11" t="str">
        <f>TEXT(InputData[[#This Row],[DATE]],"mmm")</f>
        <v>May</v>
      </c>
      <c r="P349" s="11">
        <f>YEAR(InputData[[#This Row],[DATE]])</f>
        <v>2022</v>
      </c>
    </row>
    <row r="350" spans="1:16" x14ac:dyDescent="0.2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13">
        <f>VLOOKUP(InputData[[#This Row],[PRODUCT ID]],MasterData[],5,0)</f>
        <v>55</v>
      </c>
      <c r="K350" s="13">
        <f>VLOOKUP(InputData[[#This Row],[PRODUCT ID]],MasterData[],6,0)</f>
        <v>58.3</v>
      </c>
      <c r="L350" s="13">
        <f>InputData[[#This Row],[BUYING PRIZE]]*InputData[[#This Row],[QUANTITY]]</f>
        <v>385</v>
      </c>
      <c r="M350" s="13">
        <f>InputData[[#This Row],[SELLING PRICE]]*InputData[[#This Row],[QUANTITY]]*(1-InputData[[#This Row],[DISCOUNT %]])</f>
        <v>408.09999999999997</v>
      </c>
      <c r="N350" s="11">
        <f>DAY(InputData[[#This Row],[DATE]])</f>
        <v>6</v>
      </c>
      <c r="O350" s="11" t="str">
        <f>TEXT(InputData[[#This Row],[DATE]],"mmm")</f>
        <v>May</v>
      </c>
      <c r="P350" s="11">
        <f>YEAR(InputData[[#This Row],[DATE]])</f>
        <v>2022</v>
      </c>
    </row>
    <row r="351" spans="1:16" x14ac:dyDescent="0.2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13">
        <f>VLOOKUP(InputData[[#This Row],[PRODUCT ID]],MasterData[],5,0)</f>
        <v>12</v>
      </c>
      <c r="K351" s="13">
        <f>VLOOKUP(InputData[[#This Row],[PRODUCT ID]],MasterData[],6,0)</f>
        <v>15.719999999999999</v>
      </c>
      <c r="L351" s="13">
        <f>InputData[[#This Row],[BUYING PRIZE]]*InputData[[#This Row],[QUANTITY]]</f>
        <v>48</v>
      </c>
      <c r="M351" s="13">
        <f>InputData[[#This Row],[SELLING PRICE]]*InputData[[#This Row],[QUANTITY]]*(1-InputData[[#This Row],[DISCOUNT %]])</f>
        <v>62.879999999999995</v>
      </c>
      <c r="N351" s="11">
        <f>DAY(InputData[[#This Row],[DATE]])</f>
        <v>7</v>
      </c>
      <c r="O351" s="11" t="str">
        <f>TEXT(InputData[[#This Row],[DATE]],"mmm")</f>
        <v>May</v>
      </c>
      <c r="P351" s="11">
        <f>YEAR(InputData[[#This Row],[DATE]])</f>
        <v>2022</v>
      </c>
    </row>
    <row r="352" spans="1:16" x14ac:dyDescent="0.2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13">
        <f>VLOOKUP(InputData[[#This Row],[PRODUCT ID]],MasterData[],5,0)</f>
        <v>48</v>
      </c>
      <c r="K352" s="13">
        <f>VLOOKUP(InputData[[#This Row],[PRODUCT ID]],MasterData[],6,0)</f>
        <v>57.120000000000005</v>
      </c>
      <c r="L352" s="13">
        <f>InputData[[#This Row],[BUYING PRIZE]]*InputData[[#This Row],[QUANTITY]]</f>
        <v>48</v>
      </c>
      <c r="M352" s="13">
        <f>InputData[[#This Row],[SELLING PRICE]]*InputData[[#This Row],[QUANTITY]]*(1-InputData[[#This Row],[DISCOUNT %]])</f>
        <v>57.120000000000005</v>
      </c>
      <c r="N352" s="11">
        <f>DAY(InputData[[#This Row],[DATE]])</f>
        <v>7</v>
      </c>
      <c r="O352" s="11" t="str">
        <f>TEXT(InputData[[#This Row],[DATE]],"mmm")</f>
        <v>May</v>
      </c>
      <c r="P352" s="11">
        <f>YEAR(InputData[[#This Row],[DATE]])</f>
        <v>2022</v>
      </c>
    </row>
    <row r="353" spans="1:16" x14ac:dyDescent="0.2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13">
        <f>VLOOKUP(InputData[[#This Row],[PRODUCT ID]],MasterData[],5,0)</f>
        <v>121</v>
      </c>
      <c r="K353" s="13">
        <f>VLOOKUP(InputData[[#This Row],[PRODUCT ID]],MasterData[],6,0)</f>
        <v>141.57</v>
      </c>
      <c r="L353" s="13">
        <f>InputData[[#This Row],[BUYING PRIZE]]*InputData[[#This Row],[QUANTITY]]</f>
        <v>847</v>
      </c>
      <c r="M353" s="13">
        <f>InputData[[#This Row],[SELLING PRICE]]*InputData[[#This Row],[QUANTITY]]*(1-InputData[[#This Row],[DISCOUNT %]])</f>
        <v>990.99</v>
      </c>
      <c r="N353" s="11">
        <f>DAY(InputData[[#This Row],[DATE]])</f>
        <v>8</v>
      </c>
      <c r="O353" s="11" t="str">
        <f>TEXT(InputData[[#This Row],[DATE]],"mmm")</f>
        <v>May</v>
      </c>
      <c r="P353" s="11">
        <f>YEAR(InputData[[#This Row],[DATE]])</f>
        <v>2022</v>
      </c>
    </row>
    <row r="354" spans="1:16" x14ac:dyDescent="0.2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13">
        <f>VLOOKUP(InputData[[#This Row],[PRODUCT ID]],MasterData[],5,0)</f>
        <v>134</v>
      </c>
      <c r="K354" s="13">
        <f>VLOOKUP(InputData[[#This Row],[PRODUCT ID]],MasterData[],6,0)</f>
        <v>156.78</v>
      </c>
      <c r="L354" s="13">
        <f>InputData[[#This Row],[BUYING PRIZE]]*InputData[[#This Row],[QUANTITY]]</f>
        <v>1608</v>
      </c>
      <c r="M354" s="13">
        <f>InputData[[#This Row],[SELLING PRICE]]*InputData[[#This Row],[QUANTITY]]*(1-InputData[[#This Row],[DISCOUNT %]])</f>
        <v>1881.3600000000001</v>
      </c>
      <c r="N354" s="11">
        <f>DAY(InputData[[#This Row],[DATE]])</f>
        <v>9</v>
      </c>
      <c r="O354" s="11" t="str">
        <f>TEXT(InputData[[#This Row],[DATE]],"mmm")</f>
        <v>May</v>
      </c>
      <c r="P354" s="11">
        <f>YEAR(InputData[[#This Row],[DATE]])</f>
        <v>2022</v>
      </c>
    </row>
    <row r="355" spans="1:16" x14ac:dyDescent="0.2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13">
        <f>VLOOKUP(InputData[[#This Row],[PRODUCT ID]],MasterData[],5,0)</f>
        <v>6</v>
      </c>
      <c r="K355" s="13">
        <f>VLOOKUP(InputData[[#This Row],[PRODUCT ID]],MasterData[],6,0)</f>
        <v>7.8599999999999994</v>
      </c>
      <c r="L355" s="13">
        <f>InputData[[#This Row],[BUYING PRIZE]]*InputData[[#This Row],[QUANTITY]]</f>
        <v>36</v>
      </c>
      <c r="M355" s="13">
        <f>InputData[[#This Row],[SELLING PRICE]]*InputData[[#This Row],[QUANTITY]]*(1-InputData[[#This Row],[DISCOUNT %]])</f>
        <v>47.16</v>
      </c>
      <c r="N355" s="11">
        <f>DAY(InputData[[#This Row],[DATE]])</f>
        <v>10</v>
      </c>
      <c r="O355" s="11" t="str">
        <f>TEXT(InputData[[#This Row],[DATE]],"mmm")</f>
        <v>May</v>
      </c>
      <c r="P355" s="11">
        <f>YEAR(InputData[[#This Row],[DATE]])</f>
        <v>2022</v>
      </c>
    </row>
    <row r="356" spans="1:16" x14ac:dyDescent="0.2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13">
        <f>VLOOKUP(InputData[[#This Row],[PRODUCT ID]],MasterData[],5,0)</f>
        <v>44</v>
      </c>
      <c r="K356" s="13">
        <f>VLOOKUP(InputData[[#This Row],[PRODUCT ID]],MasterData[],6,0)</f>
        <v>48.4</v>
      </c>
      <c r="L356" s="13">
        <f>InputData[[#This Row],[BUYING PRIZE]]*InputData[[#This Row],[QUANTITY]]</f>
        <v>308</v>
      </c>
      <c r="M356" s="13">
        <f>InputData[[#This Row],[SELLING PRICE]]*InputData[[#This Row],[QUANTITY]]*(1-InputData[[#This Row],[DISCOUNT %]])</f>
        <v>338.8</v>
      </c>
      <c r="N356" s="11">
        <f>DAY(InputData[[#This Row],[DATE]])</f>
        <v>12</v>
      </c>
      <c r="O356" s="11" t="str">
        <f>TEXT(InputData[[#This Row],[DATE]],"mmm")</f>
        <v>May</v>
      </c>
      <c r="P356" s="11">
        <f>YEAR(InputData[[#This Row],[DATE]])</f>
        <v>2022</v>
      </c>
    </row>
    <row r="357" spans="1:16" x14ac:dyDescent="0.2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13">
        <f>VLOOKUP(InputData[[#This Row],[PRODUCT ID]],MasterData[],5,0)</f>
        <v>73</v>
      </c>
      <c r="K357" s="13">
        <f>VLOOKUP(InputData[[#This Row],[PRODUCT ID]],MasterData[],6,0)</f>
        <v>94.17</v>
      </c>
      <c r="L357" s="13">
        <f>InputData[[#This Row],[BUYING PRIZE]]*InputData[[#This Row],[QUANTITY]]</f>
        <v>365</v>
      </c>
      <c r="M357" s="13">
        <f>InputData[[#This Row],[SELLING PRICE]]*InputData[[#This Row],[QUANTITY]]*(1-InputData[[#This Row],[DISCOUNT %]])</f>
        <v>470.85</v>
      </c>
      <c r="N357" s="11">
        <f>DAY(InputData[[#This Row],[DATE]])</f>
        <v>13</v>
      </c>
      <c r="O357" s="11" t="str">
        <f>TEXT(InputData[[#This Row],[DATE]],"mmm")</f>
        <v>May</v>
      </c>
      <c r="P357" s="11">
        <f>YEAR(InputData[[#This Row],[DATE]])</f>
        <v>2022</v>
      </c>
    </row>
    <row r="358" spans="1:16" x14ac:dyDescent="0.2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13">
        <f>VLOOKUP(InputData[[#This Row],[PRODUCT ID]],MasterData[],5,0)</f>
        <v>83</v>
      </c>
      <c r="K358" s="13">
        <f>VLOOKUP(InputData[[#This Row],[PRODUCT ID]],MasterData[],6,0)</f>
        <v>94.62</v>
      </c>
      <c r="L358" s="13">
        <f>InputData[[#This Row],[BUYING PRIZE]]*InputData[[#This Row],[QUANTITY]]</f>
        <v>1162</v>
      </c>
      <c r="M358" s="13">
        <f>InputData[[#This Row],[SELLING PRICE]]*InputData[[#This Row],[QUANTITY]]*(1-InputData[[#This Row],[DISCOUNT %]])</f>
        <v>1324.68</v>
      </c>
      <c r="N358" s="11">
        <f>DAY(InputData[[#This Row],[DATE]])</f>
        <v>14</v>
      </c>
      <c r="O358" s="11" t="str">
        <f>TEXT(InputData[[#This Row],[DATE]],"mmm")</f>
        <v>May</v>
      </c>
      <c r="P358" s="11">
        <f>YEAR(InputData[[#This Row],[DATE]])</f>
        <v>2022</v>
      </c>
    </row>
    <row r="359" spans="1:16" x14ac:dyDescent="0.2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13">
        <f>VLOOKUP(InputData[[#This Row],[PRODUCT ID]],MasterData[],5,0)</f>
        <v>61</v>
      </c>
      <c r="K359" s="13">
        <f>VLOOKUP(InputData[[#This Row],[PRODUCT ID]],MasterData[],6,0)</f>
        <v>76.25</v>
      </c>
      <c r="L359" s="13">
        <f>InputData[[#This Row],[BUYING PRIZE]]*InputData[[#This Row],[QUANTITY]]</f>
        <v>305</v>
      </c>
      <c r="M359" s="13">
        <f>InputData[[#This Row],[SELLING PRICE]]*InputData[[#This Row],[QUANTITY]]*(1-InputData[[#This Row],[DISCOUNT %]])</f>
        <v>381.25</v>
      </c>
      <c r="N359" s="11">
        <f>DAY(InputData[[#This Row],[DATE]])</f>
        <v>15</v>
      </c>
      <c r="O359" s="11" t="str">
        <f>TEXT(InputData[[#This Row],[DATE]],"mmm")</f>
        <v>May</v>
      </c>
      <c r="P359" s="11">
        <f>YEAR(InputData[[#This Row],[DATE]])</f>
        <v>2022</v>
      </c>
    </row>
    <row r="360" spans="1:16" x14ac:dyDescent="0.2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13">
        <f>VLOOKUP(InputData[[#This Row],[PRODUCT ID]],MasterData[],5,0)</f>
        <v>148</v>
      </c>
      <c r="K360" s="13">
        <f>VLOOKUP(InputData[[#This Row],[PRODUCT ID]],MasterData[],6,0)</f>
        <v>164.28</v>
      </c>
      <c r="L360" s="13">
        <f>InputData[[#This Row],[BUYING PRIZE]]*InputData[[#This Row],[QUANTITY]]</f>
        <v>1924</v>
      </c>
      <c r="M360" s="13">
        <f>InputData[[#This Row],[SELLING PRICE]]*InputData[[#This Row],[QUANTITY]]*(1-InputData[[#This Row],[DISCOUNT %]])</f>
        <v>2135.64</v>
      </c>
      <c r="N360" s="11">
        <f>DAY(InputData[[#This Row],[DATE]])</f>
        <v>16</v>
      </c>
      <c r="O360" s="11" t="str">
        <f>TEXT(InputData[[#This Row],[DATE]],"mmm")</f>
        <v>May</v>
      </c>
      <c r="P360" s="11">
        <f>YEAR(InputData[[#This Row],[DATE]])</f>
        <v>2022</v>
      </c>
    </row>
    <row r="361" spans="1:16" x14ac:dyDescent="0.2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13">
        <f>VLOOKUP(InputData[[#This Row],[PRODUCT ID]],MasterData[],5,0)</f>
        <v>93</v>
      </c>
      <c r="K361" s="13">
        <f>VLOOKUP(InputData[[#This Row],[PRODUCT ID]],MasterData[],6,0)</f>
        <v>104.16</v>
      </c>
      <c r="L361" s="13">
        <f>InputData[[#This Row],[BUYING PRIZE]]*InputData[[#This Row],[QUANTITY]]</f>
        <v>1209</v>
      </c>
      <c r="M361" s="13">
        <f>InputData[[#This Row],[SELLING PRICE]]*InputData[[#This Row],[QUANTITY]]*(1-InputData[[#This Row],[DISCOUNT %]])</f>
        <v>1354.08</v>
      </c>
      <c r="N361" s="11">
        <f>DAY(InputData[[#This Row],[DATE]])</f>
        <v>16</v>
      </c>
      <c r="O361" s="11" t="str">
        <f>TEXT(InputData[[#This Row],[DATE]],"mmm")</f>
        <v>May</v>
      </c>
      <c r="P361" s="11">
        <f>YEAR(InputData[[#This Row],[DATE]])</f>
        <v>2022</v>
      </c>
    </row>
    <row r="362" spans="1:16" x14ac:dyDescent="0.2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13">
        <f>VLOOKUP(InputData[[#This Row],[PRODUCT ID]],MasterData[],5,0)</f>
        <v>48</v>
      </c>
      <c r="K362" s="13">
        <f>VLOOKUP(InputData[[#This Row],[PRODUCT ID]],MasterData[],6,0)</f>
        <v>57.120000000000005</v>
      </c>
      <c r="L362" s="13">
        <f>InputData[[#This Row],[BUYING PRIZE]]*InputData[[#This Row],[QUANTITY]]</f>
        <v>384</v>
      </c>
      <c r="M362" s="13">
        <f>InputData[[#This Row],[SELLING PRICE]]*InputData[[#This Row],[QUANTITY]]*(1-InputData[[#This Row],[DISCOUNT %]])</f>
        <v>456.96000000000004</v>
      </c>
      <c r="N362" s="11">
        <f>DAY(InputData[[#This Row],[DATE]])</f>
        <v>17</v>
      </c>
      <c r="O362" s="11" t="str">
        <f>TEXT(InputData[[#This Row],[DATE]],"mmm")</f>
        <v>May</v>
      </c>
      <c r="P362" s="11">
        <f>YEAR(InputData[[#This Row],[DATE]])</f>
        <v>2022</v>
      </c>
    </row>
    <row r="363" spans="1:16" x14ac:dyDescent="0.2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13">
        <f>VLOOKUP(InputData[[#This Row],[PRODUCT ID]],MasterData[],5,0)</f>
        <v>48</v>
      </c>
      <c r="K363" s="13">
        <f>VLOOKUP(InputData[[#This Row],[PRODUCT ID]],MasterData[],6,0)</f>
        <v>57.120000000000005</v>
      </c>
      <c r="L363" s="13">
        <f>InputData[[#This Row],[BUYING PRIZE]]*InputData[[#This Row],[QUANTITY]]</f>
        <v>192</v>
      </c>
      <c r="M363" s="13">
        <f>InputData[[#This Row],[SELLING PRICE]]*InputData[[#This Row],[QUANTITY]]*(1-InputData[[#This Row],[DISCOUNT %]])</f>
        <v>228.48000000000002</v>
      </c>
      <c r="N363" s="11">
        <f>DAY(InputData[[#This Row],[DATE]])</f>
        <v>18</v>
      </c>
      <c r="O363" s="11" t="str">
        <f>TEXT(InputData[[#This Row],[DATE]],"mmm")</f>
        <v>May</v>
      </c>
      <c r="P363" s="11">
        <f>YEAR(InputData[[#This Row],[DATE]])</f>
        <v>2022</v>
      </c>
    </row>
    <row r="364" spans="1:16" x14ac:dyDescent="0.2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13">
        <f>VLOOKUP(InputData[[#This Row],[PRODUCT ID]],MasterData[],5,0)</f>
        <v>72</v>
      </c>
      <c r="K364" s="13">
        <f>VLOOKUP(InputData[[#This Row],[PRODUCT ID]],MasterData[],6,0)</f>
        <v>79.92</v>
      </c>
      <c r="L364" s="13">
        <f>InputData[[#This Row],[BUYING PRIZE]]*InputData[[#This Row],[QUANTITY]]</f>
        <v>576</v>
      </c>
      <c r="M364" s="13">
        <f>InputData[[#This Row],[SELLING PRICE]]*InputData[[#This Row],[QUANTITY]]*(1-InputData[[#This Row],[DISCOUNT %]])</f>
        <v>639.36</v>
      </c>
      <c r="N364" s="11">
        <f>DAY(InputData[[#This Row],[DATE]])</f>
        <v>18</v>
      </c>
      <c r="O364" s="11" t="str">
        <f>TEXT(InputData[[#This Row],[DATE]],"mmm")</f>
        <v>May</v>
      </c>
      <c r="P364" s="11">
        <f>YEAR(InputData[[#This Row],[DATE]])</f>
        <v>2022</v>
      </c>
    </row>
    <row r="365" spans="1:16" x14ac:dyDescent="0.2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13">
        <f>VLOOKUP(InputData[[#This Row],[PRODUCT ID]],MasterData[],5,0)</f>
        <v>76</v>
      </c>
      <c r="K365" s="13">
        <f>VLOOKUP(InputData[[#This Row],[PRODUCT ID]],MasterData[],6,0)</f>
        <v>82.08</v>
      </c>
      <c r="L365" s="13">
        <f>InputData[[#This Row],[BUYING PRIZE]]*InputData[[#This Row],[QUANTITY]]</f>
        <v>1140</v>
      </c>
      <c r="M365" s="13">
        <f>InputData[[#This Row],[SELLING PRICE]]*InputData[[#This Row],[QUANTITY]]*(1-InputData[[#This Row],[DISCOUNT %]])</f>
        <v>1231.2</v>
      </c>
      <c r="N365" s="11">
        <f>DAY(InputData[[#This Row],[DATE]])</f>
        <v>20</v>
      </c>
      <c r="O365" s="11" t="str">
        <f>TEXT(InputData[[#This Row],[DATE]],"mmm")</f>
        <v>May</v>
      </c>
      <c r="P365" s="11">
        <f>YEAR(InputData[[#This Row],[DATE]])</f>
        <v>2022</v>
      </c>
    </row>
    <row r="366" spans="1:16" x14ac:dyDescent="0.2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13">
        <f>VLOOKUP(InputData[[#This Row],[PRODUCT ID]],MasterData[],5,0)</f>
        <v>12</v>
      </c>
      <c r="K366" s="13">
        <f>VLOOKUP(InputData[[#This Row],[PRODUCT ID]],MasterData[],6,0)</f>
        <v>15.719999999999999</v>
      </c>
      <c r="L366" s="13">
        <f>InputData[[#This Row],[BUYING PRIZE]]*InputData[[#This Row],[QUANTITY]]</f>
        <v>144</v>
      </c>
      <c r="M366" s="13">
        <f>InputData[[#This Row],[SELLING PRICE]]*InputData[[#This Row],[QUANTITY]]*(1-InputData[[#This Row],[DISCOUNT %]])</f>
        <v>188.64</v>
      </c>
      <c r="N366" s="11">
        <f>DAY(InputData[[#This Row],[DATE]])</f>
        <v>22</v>
      </c>
      <c r="O366" s="11" t="str">
        <f>TEXT(InputData[[#This Row],[DATE]],"mmm")</f>
        <v>May</v>
      </c>
      <c r="P366" s="11">
        <f>YEAR(InputData[[#This Row],[DATE]])</f>
        <v>2022</v>
      </c>
    </row>
    <row r="367" spans="1:16" x14ac:dyDescent="0.2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13">
        <f>VLOOKUP(InputData[[#This Row],[PRODUCT ID]],MasterData[],5,0)</f>
        <v>105</v>
      </c>
      <c r="K367" s="13">
        <f>VLOOKUP(InputData[[#This Row],[PRODUCT ID]],MasterData[],6,0)</f>
        <v>142.80000000000001</v>
      </c>
      <c r="L367" s="13">
        <f>InputData[[#This Row],[BUYING PRIZE]]*InputData[[#This Row],[QUANTITY]]</f>
        <v>735</v>
      </c>
      <c r="M367" s="13">
        <f>InputData[[#This Row],[SELLING PRICE]]*InputData[[#This Row],[QUANTITY]]*(1-InputData[[#This Row],[DISCOUNT %]])</f>
        <v>999.60000000000014</v>
      </c>
      <c r="N367" s="11">
        <f>DAY(InputData[[#This Row],[DATE]])</f>
        <v>25</v>
      </c>
      <c r="O367" s="11" t="str">
        <f>TEXT(InputData[[#This Row],[DATE]],"mmm")</f>
        <v>May</v>
      </c>
      <c r="P367" s="11">
        <f>YEAR(InputData[[#This Row],[DATE]])</f>
        <v>2022</v>
      </c>
    </row>
    <row r="368" spans="1:16" x14ac:dyDescent="0.2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13">
        <f>VLOOKUP(InputData[[#This Row],[PRODUCT ID]],MasterData[],5,0)</f>
        <v>37</v>
      </c>
      <c r="K368" s="13">
        <f>VLOOKUP(InputData[[#This Row],[PRODUCT ID]],MasterData[],6,0)</f>
        <v>41.81</v>
      </c>
      <c r="L368" s="13">
        <f>InputData[[#This Row],[BUYING PRIZE]]*InputData[[#This Row],[QUANTITY]]</f>
        <v>74</v>
      </c>
      <c r="M368" s="13">
        <f>InputData[[#This Row],[SELLING PRICE]]*InputData[[#This Row],[QUANTITY]]*(1-InputData[[#This Row],[DISCOUNT %]])</f>
        <v>83.62</v>
      </c>
      <c r="N368" s="11">
        <f>DAY(InputData[[#This Row],[DATE]])</f>
        <v>26</v>
      </c>
      <c r="O368" s="11" t="str">
        <f>TEXT(InputData[[#This Row],[DATE]],"mmm")</f>
        <v>May</v>
      </c>
      <c r="P368" s="11">
        <f>YEAR(InputData[[#This Row],[DATE]])</f>
        <v>2022</v>
      </c>
    </row>
    <row r="369" spans="1:16" x14ac:dyDescent="0.2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13">
        <f>VLOOKUP(InputData[[#This Row],[PRODUCT ID]],MasterData[],5,0)</f>
        <v>48</v>
      </c>
      <c r="K369" s="13">
        <f>VLOOKUP(InputData[[#This Row],[PRODUCT ID]],MasterData[],6,0)</f>
        <v>57.120000000000005</v>
      </c>
      <c r="L369" s="13">
        <f>InputData[[#This Row],[BUYING PRIZE]]*InputData[[#This Row],[QUANTITY]]</f>
        <v>96</v>
      </c>
      <c r="M369" s="13">
        <f>InputData[[#This Row],[SELLING PRICE]]*InputData[[#This Row],[QUANTITY]]*(1-InputData[[#This Row],[DISCOUNT %]])</f>
        <v>114.24000000000001</v>
      </c>
      <c r="N369" s="11">
        <f>DAY(InputData[[#This Row],[DATE]])</f>
        <v>26</v>
      </c>
      <c r="O369" s="11" t="str">
        <f>TEXT(InputData[[#This Row],[DATE]],"mmm")</f>
        <v>May</v>
      </c>
      <c r="P369" s="11">
        <f>YEAR(InputData[[#This Row],[DATE]])</f>
        <v>2022</v>
      </c>
    </row>
    <row r="370" spans="1:16" x14ac:dyDescent="0.2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13">
        <f>VLOOKUP(InputData[[#This Row],[PRODUCT ID]],MasterData[],5,0)</f>
        <v>138</v>
      </c>
      <c r="K370" s="13">
        <f>VLOOKUP(InputData[[#This Row],[PRODUCT ID]],MasterData[],6,0)</f>
        <v>173.88</v>
      </c>
      <c r="L370" s="13">
        <f>InputData[[#This Row],[BUYING PRIZE]]*InputData[[#This Row],[QUANTITY]]</f>
        <v>1380</v>
      </c>
      <c r="M370" s="13">
        <f>InputData[[#This Row],[SELLING PRICE]]*InputData[[#This Row],[QUANTITY]]*(1-InputData[[#This Row],[DISCOUNT %]])</f>
        <v>1738.8</v>
      </c>
      <c r="N370" s="11">
        <f>DAY(InputData[[#This Row],[DATE]])</f>
        <v>28</v>
      </c>
      <c r="O370" s="11" t="str">
        <f>TEXT(InputData[[#This Row],[DATE]],"mmm")</f>
        <v>May</v>
      </c>
      <c r="P370" s="11">
        <f>YEAR(InputData[[#This Row],[DATE]])</f>
        <v>2022</v>
      </c>
    </row>
    <row r="371" spans="1:16" x14ac:dyDescent="0.2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13">
        <f>VLOOKUP(InputData[[#This Row],[PRODUCT ID]],MasterData[],5,0)</f>
        <v>83</v>
      </c>
      <c r="K371" s="13">
        <f>VLOOKUP(InputData[[#This Row],[PRODUCT ID]],MasterData[],6,0)</f>
        <v>94.62</v>
      </c>
      <c r="L371" s="13">
        <f>InputData[[#This Row],[BUYING PRIZE]]*InputData[[#This Row],[QUANTITY]]</f>
        <v>415</v>
      </c>
      <c r="M371" s="13">
        <f>InputData[[#This Row],[SELLING PRICE]]*InputData[[#This Row],[QUANTITY]]*(1-InputData[[#This Row],[DISCOUNT %]])</f>
        <v>473.1</v>
      </c>
      <c r="N371" s="11">
        <f>DAY(InputData[[#This Row],[DATE]])</f>
        <v>28</v>
      </c>
      <c r="O371" s="11" t="str">
        <f>TEXT(InputData[[#This Row],[DATE]],"mmm")</f>
        <v>May</v>
      </c>
      <c r="P371" s="11">
        <f>YEAR(InputData[[#This Row],[DATE]])</f>
        <v>2022</v>
      </c>
    </row>
    <row r="372" spans="1:16" x14ac:dyDescent="0.2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13">
        <f>VLOOKUP(InputData[[#This Row],[PRODUCT ID]],MasterData[],5,0)</f>
        <v>148</v>
      </c>
      <c r="K372" s="13">
        <f>VLOOKUP(InputData[[#This Row],[PRODUCT ID]],MasterData[],6,0)</f>
        <v>164.28</v>
      </c>
      <c r="L372" s="13">
        <f>InputData[[#This Row],[BUYING PRIZE]]*InputData[[#This Row],[QUANTITY]]</f>
        <v>1332</v>
      </c>
      <c r="M372" s="13">
        <f>InputData[[#This Row],[SELLING PRICE]]*InputData[[#This Row],[QUANTITY]]*(1-InputData[[#This Row],[DISCOUNT %]])</f>
        <v>1478.52</v>
      </c>
      <c r="N372" s="11">
        <f>DAY(InputData[[#This Row],[DATE]])</f>
        <v>28</v>
      </c>
      <c r="O372" s="11" t="str">
        <f>TEXT(InputData[[#This Row],[DATE]],"mmm")</f>
        <v>May</v>
      </c>
      <c r="P372" s="11">
        <f>YEAR(InputData[[#This Row],[DATE]])</f>
        <v>2022</v>
      </c>
    </row>
    <row r="373" spans="1:16" x14ac:dyDescent="0.2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13">
        <f>VLOOKUP(InputData[[#This Row],[PRODUCT ID]],MasterData[],5,0)</f>
        <v>44</v>
      </c>
      <c r="K373" s="13">
        <f>VLOOKUP(InputData[[#This Row],[PRODUCT ID]],MasterData[],6,0)</f>
        <v>48.84</v>
      </c>
      <c r="L373" s="13">
        <f>InputData[[#This Row],[BUYING PRIZE]]*InputData[[#This Row],[QUANTITY]]</f>
        <v>528</v>
      </c>
      <c r="M373" s="13">
        <f>InputData[[#This Row],[SELLING PRICE]]*InputData[[#This Row],[QUANTITY]]*(1-InputData[[#This Row],[DISCOUNT %]])</f>
        <v>586.08000000000004</v>
      </c>
      <c r="N373" s="11">
        <f>DAY(InputData[[#This Row],[DATE]])</f>
        <v>28</v>
      </c>
      <c r="O373" s="11" t="str">
        <f>TEXT(InputData[[#This Row],[DATE]],"mmm")</f>
        <v>May</v>
      </c>
      <c r="P373" s="11">
        <f>YEAR(InputData[[#This Row],[DATE]])</f>
        <v>2022</v>
      </c>
    </row>
    <row r="374" spans="1:16" x14ac:dyDescent="0.2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13">
        <f>VLOOKUP(InputData[[#This Row],[PRODUCT ID]],MasterData[],5,0)</f>
        <v>61</v>
      </c>
      <c r="K374" s="13">
        <f>VLOOKUP(InputData[[#This Row],[PRODUCT ID]],MasterData[],6,0)</f>
        <v>76.25</v>
      </c>
      <c r="L374" s="13">
        <f>InputData[[#This Row],[BUYING PRIZE]]*InputData[[#This Row],[QUANTITY]]</f>
        <v>854</v>
      </c>
      <c r="M374" s="13">
        <f>InputData[[#This Row],[SELLING PRICE]]*InputData[[#This Row],[QUANTITY]]*(1-InputData[[#This Row],[DISCOUNT %]])</f>
        <v>1067.5</v>
      </c>
      <c r="N374" s="11">
        <f>DAY(InputData[[#This Row],[DATE]])</f>
        <v>28</v>
      </c>
      <c r="O374" s="11" t="str">
        <f>TEXT(InputData[[#This Row],[DATE]],"mmm")</f>
        <v>May</v>
      </c>
      <c r="P374" s="11">
        <f>YEAR(InputData[[#This Row],[DATE]])</f>
        <v>2022</v>
      </c>
    </row>
    <row r="375" spans="1:16" x14ac:dyDescent="0.2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13">
        <f>VLOOKUP(InputData[[#This Row],[PRODUCT ID]],MasterData[],5,0)</f>
        <v>76</v>
      </c>
      <c r="K375" s="13">
        <f>VLOOKUP(InputData[[#This Row],[PRODUCT ID]],MasterData[],6,0)</f>
        <v>82.08</v>
      </c>
      <c r="L375" s="13">
        <f>InputData[[#This Row],[BUYING PRIZE]]*InputData[[#This Row],[QUANTITY]]</f>
        <v>684</v>
      </c>
      <c r="M375" s="13">
        <f>InputData[[#This Row],[SELLING PRICE]]*InputData[[#This Row],[QUANTITY]]*(1-InputData[[#This Row],[DISCOUNT %]])</f>
        <v>738.72</v>
      </c>
      <c r="N375" s="11">
        <f>DAY(InputData[[#This Row],[DATE]])</f>
        <v>30</v>
      </c>
      <c r="O375" s="11" t="str">
        <f>TEXT(InputData[[#This Row],[DATE]],"mmm")</f>
        <v>May</v>
      </c>
      <c r="P375" s="11">
        <f>YEAR(InputData[[#This Row],[DATE]])</f>
        <v>2022</v>
      </c>
    </row>
    <row r="376" spans="1:16" x14ac:dyDescent="0.2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13">
        <f>VLOOKUP(InputData[[#This Row],[PRODUCT ID]],MasterData[],5,0)</f>
        <v>133</v>
      </c>
      <c r="K376" s="13">
        <f>VLOOKUP(InputData[[#This Row],[PRODUCT ID]],MasterData[],6,0)</f>
        <v>155.61000000000001</v>
      </c>
      <c r="L376" s="13">
        <f>InputData[[#This Row],[BUYING PRIZE]]*InputData[[#This Row],[QUANTITY]]</f>
        <v>532</v>
      </c>
      <c r="M376" s="13">
        <f>InputData[[#This Row],[SELLING PRICE]]*InputData[[#This Row],[QUANTITY]]*(1-InputData[[#This Row],[DISCOUNT %]])</f>
        <v>622.44000000000005</v>
      </c>
      <c r="N376" s="11">
        <f>DAY(InputData[[#This Row],[DATE]])</f>
        <v>30</v>
      </c>
      <c r="O376" s="11" t="str">
        <f>TEXT(InputData[[#This Row],[DATE]],"mmm")</f>
        <v>May</v>
      </c>
      <c r="P376" s="11">
        <f>YEAR(InputData[[#This Row],[DATE]])</f>
        <v>2022</v>
      </c>
    </row>
    <row r="377" spans="1:16" x14ac:dyDescent="0.2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13">
        <f>VLOOKUP(InputData[[#This Row],[PRODUCT ID]],MasterData[],5,0)</f>
        <v>95</v>
      </c>
      <c r="K377" s="13">
        <f>VLOOKUP(InputData[[#This Row],[PRODUCT ID]],MasterData[],6,0)</f>
        <v>119.7</v>
      </c>
      <c r="L377" s="13">
        <f>InputData[[#This Row],[BUYING PRIZE]]*InputData[[#This Row],[QUANTITY]]</f>
        <v>285</v>
      </c>
      <c r="M377" s="13">
        <f>InputData[[#This Row],[SELLING PRICE]]*InputData[[#This Row],[QUANTITY]]*(1-InputData[[#This Row],[DISCOUNT %]])</f>
        <v>359.1</v>
      </c>
      <c r="N377" s="11">
        <f>DAY(InputData[[#This Row],[DATE]])</f>
        <v>30</v>
      </c>
      <c r="O377" s="11" t="str">
        <f>TEXT(InputData[[#This Row],[DATE]],"mmm")</f>
        <v>May</v>
      </c>
      <c r="P377" s="11">
        <f>YEAR(InputData[[#This Row],[DATE]])</f>
        <v>2022</v>
      </c>
    </row>
    <row r="378" spans="1:16" x14ac:dyDescent="0.2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13">
        <f>VLOOKUP(InputData[[#This Row],[PRODUCT ID]],MasterData[],5,0)</f>
        <v>83</v>
      </c>
      <c r="K378" s="13">
        <f>VLOOKUP(InputData[[#This Row],[PRODUCT ID]],MasterData[],6,0)</f>
        <v>94.62</v>
      </c>
      <c r="L378" s="13">
        <f>InputData[[#This Row],[BUYING PRIZE]]*InputData[[#This Row],[QUANTITY]]</f>
        <v>1162</v>
      </c>
      <c r="M378" s="13">
        <f>InputData[[#This Row],[SELLING PRICE]]*InputData[[#This Row],[QUANTITY]]*(1-InputData[[#This Row],[DISCOUNT %]])</f>
        <v>1324.68</v>
      </c>
      <c r="N378" s="11">
        <f>DAY(InputData[[#This Row],[DATE]])</f>
        <v>3</v>
      </c>
      <c r="O378" s="11" t="str">
        <f>TEXT(InputData[[#This Row],[DATE]],"mmm")</f>
        <v>Jun</v>
      </c>
      <c r="P378" s="11">
        <f>YEAR(InputData[[#This Row],[DATE]])</f>
        <v>2022</v>
      </c>
    </row>
    <row r="379" spans="1:16" x14ac:dyDescent="0.2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13">
        <f>VLOOKUP(InputData[[#This Row],[PRODUCT ID]],MasterData[],5,0)</f>
        <v>37</v>
      </c>
      <c r="K379" s="13">
        <f>VLOOKUP(InputData[[#This Row],[PRODUCT ID]],MasterData[],6,0)</f>
        <v>41.81</v>
      </c>
      <c r="L379" s="13">
        <f>InputData[[#This Row],[BUYING PRIZE]]*InputData[[#This Row],[QUANTITY]]</f>
        <v>296</v>
      </c>
      <c r="M379" s="13">
        <f>InputData[[#This Row],[SELLING PRICE]]*InputData[[#This Row],[QUANTITY]]*(1-InputData[[#This Row],[DISCOUNT %]])</f>
        <v>334.48</v>
      </c>
      <c r="N379" s="11">
        <f>DAY(InputData[[#This Row],[DATE]])</f>
        <v>10</v>
      </c>
      <c r="O379" s="11" t="str">
        <f>TEXT(InputData[[#This Row],[DATE]],"mmm")</f>
        <v>Jun</v>
      </c>
      <c r="P379" s="11">
        <f>YEAR(InputData[[#This Row],[DATE]])</f>
        <v>2022</v>
      </c>
    </row>
    <row r="380" spans="1:16" x14ac:dyDescent="0.2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13">
        <f>VLOOKUP(InputData[[#This Row],[PRODUCT ID]],MasterData[],5,0)</f>
        <v>37</v>
      </c>
      <c r="K380" s="13">
        <f>VLOOKUP(InputData[[#This Row],[PRODUCT ID]],MasterData[],6,0)</f>
        <v>42.55</v>
      </c>
      <c r="L380" s="13">
        <f>InputData[[#This Row],[BUYING PRIZE]]*InputData[[#This Row],[QUANTITY]]</f>
        <v>481</v>
      </c>
      <c r="M380" s="13">
        <f>InputData[[#This Row],[SELLING PRICE]]*InputData[[#This Row],[QUANTITY]]*(1-InputData[[#This Row],[DISCOUNT %]])</f>
        <v>553.15</v>
      </c>
      <c r="N380" s="11">
        <f>DAY(InputData[[#This Row],[DATE]])</f>
        <v>11</v>
      </c>
      <c r="O380" s="11" t="str">
        <f>TEXT(InputData[[#This Row],[DATE]],"mmm")</f>
        <v>Jun</v>
      </c>
      <c r="P380" s="11">
        <f>YEAR(InputData[[#This Row],[DATE]])</f>
        <v>2022</v>
      </c>
    </row>
    <row r="381" spans="1:16" x14ac:dyDescent="0.2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13">
        <f>VLOOKUP(InputData[[#This Row],[PRODUCT ID]],MasterData[],5,0)</f>
        <v>126</v>
      </c>
      <c r="K381" s="13">
        <f>VLOOKUP(InputData[[#This Row],[PRODUCT ID]],MasterData[],6,0)</f>
        <v>162.54</v>
      </c>
      <c r="L381" s="13">
        <f>InputData[[#This Row],[BUYING PRIZE]]*InputData[[#This Row],[QUANTITY]]</f>
        <v>756</v>
      </c>
      <c r="M381" s="13">
        <f>InputData[[#This Row],[SELLING PRICE]]*InputData[[#This Row],[QUANTITY]]*(1-InputData[[#This Row],[DISCOUNT %]])</f>
        <v>975.24</v>
      </c>
      <c r="N381" s="11">
        <f>DAY(InputData[[#This Row],[DATE]])</f>
        <v>11</v>
      </c>
      <c r="O381" s="11" t="str">
        <f>TEXT(InputData[[#This Row],[DATE]],"mmm")</f>
        <v>Jun</v>
      </c>
      <c r="P381" s="11">
        <f>YEAR(InputData[[#This Row],[DATE]])</f>
        <v>2022</v>
      </c>
    </row>
    <row r="382" spans="1:16" x14ac:dyDescent="0.2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13">
        <f>VLOOKUP(InputData[[#This Row],[PRODUCT ID]],MasterData[],5,0)</f>
        <v>18</v>
      </c>
      <c r="K382" s="13">
        <f>VLOOKUP(InputData[[#This Row],[PRODUCT ID]],MasterData[],6,0)</f>
        <v>24.66</v>
      </c>
      <c r="L382" s="13">
        <f>InputData[[#This Row],[BUYING PRIZE]]*InputData[[#This Row],[QUANTITY]]</f>
        <v>108</v>
      </c>
      <c r="M382" s="13">
        <f>InputData[[#This Row],[SELLING PRICE]]*InputData[[#This Row],[QUANTITY]]*(1-InputData[[#This Row],[DISCOUNT %]])</f>
        <v>147.96</v>
      </c>
      <c r="N382" s="11">
        <f>DAY(InputData[[#This Row],[DATE]])</f>
        <v>13</v>
      </c>
      <c r="O382" s="11" t="str">
        <f>TEXT(InputData[[#This Row],[DATE]],"mmm")</f>
        <v>Jun</v>
      </c>
      <c r="P382" s="11">
        <f>YEAR(InputData[[#This Row],[DATE]])</f>
        <v>2022</v>
      </c>
    </row>
    <row r="383" spans="1:16" x14ac:dyDescent="0.2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13">
        <f>VLOOKUP(InputData[[#This Row],[PRODUCT ID]],MasterData[],5,0)</f>
        <v>120</v>
      </c>
      <c r="K383" s="13">
        <f>VLOOKUP(InputData[[#This Row],[PRODUCT ID]],MasterData[],6,0)</f>
        <v>162</v>
      </c>
      <c r="L383" s="13">
        <f>InputData[[#This Row],[BUYING PRIZE]]*InputData[[#This Row],[QUANTITY]]</f>
        <v>1800</v>
      </c>
      <c r="M383" s="13">
        <f>InputData[[#This Row],[SELLING PRICE]]*InputData[[#This Row],[QUANTITY]]*(1-InputData[[#This Row],[DISCOUNT %]])</f>
        <v>2430</v>
      </c>
      <c r="N383" s="11">
        <f>DAY(InputData[[#This Row],[DATE]])</f>
        <v>15</v>
      </c>
      <c r="O383" s="11" t="str">
        <f>TEXT(InputData[[#This Row],[DATE]],"mmm")</f>
        <v>Jun</v>
      </c>
      <c r="P383" s="11">
        <f>YEAR(InputData[[#This Row],[DATE]])</f>
        <v>2022</v>
      </c>
    </row>
    <row r="384" spans="1:16" x14ac:dyDescent="0.2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13">
        <f>VLOOKUP(InputData[[#This Row],[PRODUCT ID]],MasterData[],5,0)</f>
        <v>47</v>
      </c>
      <c r="K384" s="13">
        <f>VLOOKUP(InputData[[#This Row],[PRODUCT ID]],MasterData[],6,0)</f>
        <v>53.11</v>
      </c>
      <c r="L384" s="13">
        <f>InputData[[#This Row],[BUYING PRIZE]]*InputData[[#This Row],[QUANTITY]]</f>
        <v>705</v>
      </c>
      <c r="M384" s="13">
        <f>InputData[[#This Row],[SELLING PRICE]]*InputData[[#This Row],[QUANTITY]]*(1-InputData[[#This Row],[DISCOUNT %]])</f>
        <v>796.65</v>
      </c>
      <c r="N384" s="11">
        <f>DAY(InputData[[#This Row],[DATE]])</f>
        <v>16</v>
      </c>
      <c r="O384" s="11" t="str">
        <f>TEXT(InputData[[#This Row],[DATE]],"mmm")</f>
        <v>Jun</v>
      </c>
      <c r="P384" s="11">
        <f>YEAR(InputData[[#This Row],[DATE]])</f>
        <v>2022</v>
      </c>
    </row>
    <row r="385" spans="1:16" x14ac:dyDescent="0.2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13">
        <f>VLOOKUP(InputData[[#This Row],[PRODUCT ID]],MasterData[],5,0)</f>
        <v>105</v>
      </c>
      <c r="K385" s="13">
        <f>VLOOKUP(InputData[[#This Row],[PRODUCT ID]],MasterData[],6,0)</f>
        <v>142.80000000000001</v>
      </c>
      <c r="L385" s="13">
        <f>InputData[[#This Row],[BUYING PRIZE]]*InputData[[#This Row],[QUANTITY]]</f>
        <v>840</v>
      </c>
      <c r="M385" s="13">
        <f>InputData[[#This Row],[SELLING PRICE]]*InputData[[#This Row],[QUANTITY]]*(1-InputData[[#This Row],[DISCOUNT %]])</f>
        <v>1142.4000000000001</v>
      </c>
      <c r="N385" s="11">
        <f>DAY(InputData[[#This Row],[DATE]])</f>
        <v>19</v>
      </c>
      <c r="O385" s="11" t="str">
        <f>TEXT(InputData[[#This Row],[DATE]],"mmm")</f>
        <v>Jun</v>
      </c>
      <c r="P385" s="11">
        <f>YEAR(InputData[[#This Row],[DATE]])</f>
        <v>2022</v>
      </c>
    </row>
    <row r="386" spans="1:16" x14ac:dyDescent="0.2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13">
        <f>VLOOKUP(InputData[[#This Row],[PRODUCT ID]],MasterData[],5,0)</f>
        <v>134</v>
      </c>
      <c r="K386" s="13">
        <f>VLOOKUP(InputData[[#This Row],[PRODUCT ID]],MasterData[],6,0)</f>
        <v>156.78</v>
      </c>
      <c r="L386" s="13">
        <f>InputData[[#This Row],[BUYING PRIZE]]*InputData[[#This Row],[QUANTITY]]</f>
        <v>1876</v>
      </c>
      <c r="M386" s="13">
        <f>InputData[[#This Row],[SELLING PRICE]]*InputData[[#This Row],[QUANTITY]]*(1-InputData[[#This Row],[DISCOUNT %]])</f>
        <v>2194.92</v>
      </c>
      <c r="N386" s="11">
        <f>DAY(InputData[[#This Row],[DATE]])</f>
        <v>21</v>
      </c>
      <c r="O386" s="11" t="str">
        <f>TEXT(InputData[[#This Row],[DATE]],"mmm")</f>
        <v>Jun</v>
      </c>
      <c r="P386" s="11">
        <f>YEAR(InputData[[#This Row],[DATE]])</f>
        <v>2022</v>
      </c>
    </row>
    <row r="387" spans="1:16" x14ac:dyDescent="0.2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13">
        <f>VLOOKUP(InputData[[#This Row],[PRODUCT ID]],MasterData[],5,0)</f>
        <v>90</v>
      </c>
      <c r="K387" s="13">
        <f>VLOOKUP(InputData[[#This Row],[PRODUCT ID]],MasterData[],6,0)</f>
        <v>115.2</v>
      </c>
      <c r="L387" s="13">
        <f>InputData[[#This Row],[BUYING PRIZE]]*InputData[[#This Row],[QUANTITY]]</f>
        <v>900</v>
      </c>
      <c r="M387" s="13">
        <f>InputData[[#This Row],[SELLING PRICE]]*InputData[[#This Row],[QUANTITY]]*(1-InputData[[#This Row],[DISCOUNT %]])</f>
        <v>1152</v>
      </c>
      <c r="N387" s="11">
        <f>DAY(InputData[[#This Row],[DATE]])</f>
        <v>22</v>
      </c>
      <c r="O387" s="11" t="str">
        <f>TEXT(InputData[[#This Row],[DATE]],"mmm")</f>
        <v>Jun</v>
      </c>
      <c r="P387" s="11">
        <f>YEAR(InputData[[#This Row],[DATE]])</f>
        <v>2022</v>
      </c>
    </row>
    <row r="388" spans="1:16" x14ac:dyDescent="0.2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13">
        <f>VLOOKUP(InputData[[#This Row],[PRODUCT ID]],MasterData[],5,0)</f>
        <v>98</v>
      </c>
      <c r="K388" s="13">
        <f>VLOOKUP(InputData[[#This Row],[PRODUCT ID]],MasterData[],6,0)</f>
        <v>103.88</v>
      </c>
      <c r="L388" s="13">
        <f>InputData[[#This Row],[BUYING PRIZE]]*InputData[[#This Row],[QUANTITY]]</f>
        <v>392</v>
      </c>
      <c r="M388" s="13">
        <f>InputData[[#This Row],[SELLING PRICE]]*InputData[[#This Row],[QUANTITY]]*(1-InputData[[#This Row],[DISCOUNT %]])</f>
        <v>415.52</v>
      </c>
      <c r="N388" s="11">
        <f>DAY(InputData[[#This Row],[DATE]])</f>
        <v>22</v>
      </c>
      <c r="O388" s="11" t="str">
        <f>TEXT(InputData[[#This Row],[DATE]],"mmm")</f>
        <v>Jun</v>
      </c>
      <c r="P388" s="11">
        <f>YEAR(InputData[[#This Row],[DATE]])</f>
        <v>2022</v>
      </c>
    </row>
    <row r="389" spans="1:16" x14ac:dyDescent="0.2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13">
        <f>VLOOKUP(InputData[[#This Row],[PRODUCT ID]],MasterData[],5,0)</f>
        <v>44</v>
      </c>
      <c r="K389" s="13">
        <f>VLOOKUP(InputData[[#This Row],[PRODUCT ID]],MasterData[],6,0)</f>
        <v>48.84</v>
      </c>
      <c r="L389" s="13">
        <f>InputData[[#This Row],[BUYING PRIZE]]*InputData[[#This Row],[QUANTITY]]</f>
        <v>352</v>
      </c>
      <c r="M389" s="13">
        <f>InputData[[#This Row],[SELLING PRICE]]*InputData[[#This Row],[QUANTITY]]*(1-InputData[[#This Row],[DISCOUNT %]])</f>
        <v>390.72</v>
      </c>
      <c r="N389" s="11">
        <f>DAY(InputData[[#This Row],[DATE]])</f>
        <v>23</v>
      </c>
      <c r="O389" s="11" t="str">
        <f>TEXT(InputData[[#This Row],[DATE]],"mmm")</f>
        <v>Jun</v>
      </c>
      <c r="P389" s="11">
        <f>YEAR(InputData[[#This Row],[DATE]])</f>
        <v>2022</v>
      </c>
    </row>
    <row r="390" spans="1:16" x14ac:dyDescent="0.2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13">
        <f>VLOOKUP(InputData[[#This Row],[PRODUCT ID]],MasterData[],5,0)</f>
        <v>37</v>
      </c>
      <c r="K390" s="13">
        <f>VLOOKUP(InputData[[#This Row],[PRODUCT ID]],MasterData[],6,0)</f>
        <v>49.21</v>
      </c>
      <c r="L390" s="13">
        <f>InputData[[#This Row],[BUYING PRIZE]]*InputData[[#This Row],[QUANTITY]]</f>
        <v>259</v>
      </c>
      <c r="M390" s="13">
        <f>InputData[[#This Row],[SELLING PRICE]]*InputData[[#This Row],[QUANTITY]]*(1-InputData[[#This Row],[DISCOUNT %]])</f>
        <v>344.47</v>
      </c>
      <c r="N390" s="11">
        <f>DAY(InputData[[#This Row],[DATE]])</f>
        <v>24</v>
      </c>
      <c r="O390" s="11" t="str">
        <f>TEXT(InputData[[#This Row],[DATE]],"mmm")</f>
        <v>Jun</v>
      </c>
      <c r="P390" s="11">
        <f>YEAR(InputData[[#This Row],[DATE]])</f>
        <v>2022</v>
      </c>
    </row>
    <row r="391" spans="1:16" x14ac:dyDescent="0.2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13">
        <f>VLOOKUP(InputData[[#This Row],[PRODUCT ID]],MasterData[],5,0)</f>
        <v>73</v>
      </c>
      <c r="K391" s="13">
        <f>VLOOKUP(InputData[[#This Row],[PRODUCT ID]],MasterData[],6,0)</f>
        <v>94.17</v>
      </c>
      <c r="L391" s="13">
        <f>InputData[[#This Row],[BUYING PRIZE]]*InputData[[#This Row],[QUANTITY]]</f>
        <v>511</v>
      </c>
      <c r="M391" s="13">
        <f>InputData[[#This Row],[SELLING PRICE]]*InputData[[#This Row],[QUANTITY]]*(1-InputData[[#This Row],[DISCOUNT %]])</f>
        <v>659.19</v>
      </c>
      <c r="N391" s="11">
        <f>DAY(InputData[[#This Row],[DATE]])</f>
        <v>25</v>
      </c>
      <c r="O391" s="11" t="str">
        <f>TEXT(InputData[[#This Row],[DATE]],"mmm")</f>
        <v>Jun</v>
      </c>
      <c r="P391" s="11">
        <f>YEAR(InputData[[#This Row],[DATE]])</f>
        <v>2022</v>
      </c>
    </row>
    <row r="392" spans="1:16" x14ac:dyDescent="0.2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13">
        <f>VLOOKUP(InputData[[#This Row],[PRODUCT ID]],MasterData[],5,0)</f>
        <v>55</v>
      </c>
      <c r="K392" s="13">
        <f>VLOOKUP(InputData[[#This Row],[PRODUCT ID]],MasterData[],6,0)</f>
        <v>58.3</v>
      </c>
      <c r="L392" s="13">
        <f>InputData[[#This Row],[BUYING PRIZE]]*InputData[[#This Row],[QUANTITY]]</f>
        <v>220</v>
      </c>
      <c r="M392" s="13">
        <f>InputData[[#This Row],[SELLING PRICE]]*InputData[[#This Row],[QUANTITY]]*(1-InputData[[#This Row],[DISCOUNT %]])</f>
        <v>233.2</v>
      </c>
      <c r="N392" s="11">
        <f>DAY(InputData[[#This Row],[DATE]])</f>
        <v>26</v>
      </c>
      <c r="O392" s="11" t="str">
        <f>TEXT(InputData[[#This Row],[DATE]],"mmm")</f>
        <v>Jun</v>
      </c>
      <c r="P392" s="11">
        <f>YEAR(InputData[[#This Row],[DATE]])</f>
        <v>2022</v>
      </c>
    </row>
    <row r="393" spans="1:16" x14ac:dyDescent="0.2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13">
        <f>VLOOKUP(InputData[[#This Row],[PRODUCT ID]],MasterData[],5,0)</f>
        <v>67</v>
      </c>
      <c r="K393" s="13">
        <f>VLOOKUP(InputData[[#This Row],[PRODUCT ID]],MasterData[],6,0)</f>
        <v>83.08</v>
      </c>
      <c r="L393" s="13">
        <f>InputData[[#This Row],[BUYING PRIZE]]*InputData[[#This Row],[QUANTITY]]</f>
        <v>804</v>
      </c>
      <c r="M393" s="13">
        <f>InputData[[#This Row],[SELLING PRICE]]*InputData[[#This Row],[QUANTITY]]*(1-InputData[[#This Row],[DISCOUNT %]])</f>
        <v>996.96</v>
      </c>
      <c r="N393" s="11">
        <f>DAY(InputData[[#This Row],[DATE]])</f>
        <v>26</v>
      </c>
      <c r="O393" s="11" t="str">
        <f>TEXT(InputData[[#This Row],[DATE]],"mmm")</f>
        <v>Jun</v>
      </c>
      <c r="P393" s="11">
        <f>YEAR(InputData[[#This Row],[DATE]])</f>
        <v>2022</v>
      </c>
    </row>
    <row r="394" spans="1:16" x14ac:dyDescent="0.2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13">
        <f>VLOOKUP(InputData[[#This Row],[PRODUCT ID]],MasterData[],5,0)</f>
        <v>95</v>
      </c>
      <c r="K394" s="13">
        <f>VLOOKUP(InputData[[#This Row],[PRODUCT ID]],MasterData[],6,0)</f>
        <v>119.7</v>
      </c>
      <c r="L394" s="13">
        <f>InputData[[#This Row],[BUYING PRIZE]]*InputData[[#This Row],[QUANTITY]]</f>
        <v>1425</v>
      </c>
      <c r="M394" s="13">
        <f>InputData[[#This Row],[SELLING PRICE]]*InputData[[#This Row],[QUANTITY]]*(1-InputData[[#This Row],[DISCOUNT %]])</f>
        <v>1795.5</v>
      </c>
      <c r="N394" s="11">
        <f>DAY(InputData[[#This Row],[DATE]])</f>
        <v>3</v>
      </c>
      <c r="O394" s="11" t="str">
        <f>TEXT(InputData[[#This Row],[DATE]],"mmm")</f>
        <v>Jul</v>
      </c>
      <c r="P394" s="11">
        <f>YEAR(InputData[[#This Row],[DATE]])</f>
        <v>2022</v>
      </c>
    </row>
    <row r="395" spans="1:16" x14ac:dyDescent="0.2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13">
        <f>VLOOKUP(InputData[[#This Row],[PRODUCT ID]],MasterData[],5,0)</f>
        <v>43</v>
      </c>
      <c r="K395" s="13">
        <f>VLOOKUP(InputData[[#This Row],[PRODUCT ID]],MasterData[],6,0)</f>
        <v>47.730000000000004</v>
      </c>
      <c r="L395" s="13">
        <f>InputData[[#This Row],[BUYING PRIZE]]*InputData[[#This Row],[QUANTITY]]</f>
        <v>301</v>
      </c>
      <c r="M395" s="13">
        <f>InputData[[#This Row],[SELLING PRICE]]*InputData[[#This Row],[QUANTITY]]*(1-InputData[[#This Row],[DISCOUNT %]])</f>
        <v>334.11</v>
      </c>
      <c r="N395" s="11">
        <f>DAY(InputData[[#This Row],[DATE]])</f>
        <v>4</v>
      </c>
      <c r="O395" s="11" t="str">
        <f>TEXT(InputData[[#This Row],[DATE]],"mmm")</f>
        <v>Jul</v>
      </c>
      <c r="P395" s="11">
        <f>YEAR(InputData[[#This Row],[DATE]])</f>
        <v>2022</v>
      </c>
    </row>
    <row r="396" spans="1:16" x14ac:dyDescent="0.2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13">
        <f>VLOOKUP(InputData[[#This Row],[PRODUCT ID]],MasterData[],5,0)</f>
        <v>7</v>
      </c>
      <c r="K396" s="13">
        <f>VLOOKUP(InputData[[#This Row],[PRODUCT ID]],MasterData[],6,0)</f>
        <v>8.33</v>
      </c>
      <c r="L396" s="13">
        <f>InputData[[#This Row],[BUYING PRIZE]]*InputData[[#This Row],[QUANTITY]]</f>
        <v>49</v>
      </c>
      <c r="M396" s="13">
        <f>InputData[[#This Row],[SELLING PRICE]]*InputData[[#This Row],[QUANTITY]]*(1-InputData[[#This Row],[DISCOUNT %]])</f>
        <v>58.31</v>
      </c>
      <c r="N396" s="11">
        <f>DAY(InputData[[#This Row],[DATE]])</f>
        <v>5</v>
      </c>
      <c r="O396" s="11" t="str">
        <f>TEXT(InputData[[#This Row],[DATE]],"mmm")</f>
        <v>Jul</v>
      </c>
      <c r="P396" s="11">
        <f>YEAR(InputData[[#This Row],[DATE]])</f>
        <v>2022</v>
      </c>
    </row>
    <row r="397" spans="1:16" x14ac:dyDescent="0.2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13">
        <f>VLOOKUP(InputData[[#This Row],[PRODUCT ID]],MasterData[],5,0)</f>
        <v>12</v>
      </c>
      <c r="K397" s="13">
        <f>VLOOKUP(InputData[[#This Row],[PRODUCT ID]],MasterData[],6,0)</f>
        <v>15.719999999999999</v>
      </c>
      <c r="L397" s="13">
        <f>InputData[[#This Row],[BUYING PRIZE]]*InputData[[#This Row],[QUANTITY]]</f>
        <v>96</v>
      </c>
      <c r="M397" s="13">
        <f>InputData[[#This Row],[SELLING PRICE]]*InputData[[#This Row],[QUANTITY]]*(1-InputData[[#This Row],[DISCOUNT %]])</f>
        <v>125.75999999999999</v>
      </c>
      <c r="N397" s="11">
        <f>DAY(InputData[[#This Row],[DATE]])</f>
        <v>5</v>
      </c>
      <c r="O397" s="11" t="str">
        <f>TEXT(InputData[[#This Row],[DATE]],"mmm")</f>
        <v>Jul</v>
      </c>
      <c r="P397" s="11">
        <f>YEAR(InputData[[#This Row],[DATE]])</f>
        <v>2022</v>
      </c>
    </row>
    <row r="398" spans="1:16" x14ac:dyDescent="0.2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13">
        <f>VLOOKUP(InputData[[#This Row],[PRODUCT ID]],MasterData[],5,0)</f>
        <v>138</v>
      </c>
      <c r="K398" s="13">
        <f>VLOOKUP(InputData[[#This Row],[PRODUCT ID]],MasterData[],6,0)</f>
        <v>173.88</v>
      </c>
      <c r="L398" s="13">
        <f>InputData[[#This Row],[BUYING PRIZE]]*InputData[[#This Row],[QUANTITY]]</f>
        <v>276</v>
      </c>
      <c r="M398" s="13">
        <f>InputData[[#This Row],[SELLING PRICE]]*InputData[[#This Row],[QUANTITY]]*(1-InputData[[#This Row],[DISCOUNT %]])</f>
        <v>347.76</v>
      </c>
      <c r="N398" s="11">
        <f>DAY(InputData[[#This Row],[DATE]])</f>
        <v>6</v>
      </c>
      <c r="O398" s="11" t="str">
        <f>TEXT(InputData[[#This Row],[DATE]],"mmm")</f>
        <v>Jul</v>
      </c>
      <c r="P398" s="11">
        <f>YEAR(InputData[[#This Row],[DATE]])</f>
        <v>2022</v>
      </c>
    </row>
    <row r="399" spans="1:16" x14ac:dyDescent="0.2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13">
        <f>VLOOKUP(InputData[[#This Row],[PRODUCT ID]],MasterData[],5,0)</f>
        <v>37</v>
      </c>
      <c r="K399" s="13">
        <f>VLOOKUP(InputData[[#This Row],[PRODUCT ID]],MasterData[],6,0)</f>
        <v>49.21</v>
      </c>
      <c r="L399" s="13">
        <f>InputData[[#This Row],[BUYING PRIZE]]*InputData[[#This Row],[QUANTITY]]</f>
        <v>74</v>
      </c>
      <c r="M399" s="13">
        <f>InputData[[#This Row],[SELLING PRICE]]*InputData[[#This Row],[QUANTITY]]*(1-InputData[[#This Row],[DISCOUNT %]])</f>
        <v>98.42</v>
      </c>
      <c r="N399" s="11">
        <f>DAY(InputData[[#This Row],[DATE]])</f>
        <v>8</v>
      </c>
      <c r="O399" s="11" t="str">
        <f>TEXT(InputData[[#This Row],[DATE]],"mmm")</f>
        <v>Jul</v>
      </c>
      <c r="P399" s="11">
        <f>YEAR(InputData[[#This Row],[DATE]])</f>
        <v>2022</v>
      </c>
    </row>
    <row r="400" spans="1:16" x14ac:dyDescent="0.2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13">
        <f>VLOOKUP(InputData[[#This Row],[PRODUCT ID]],MasterData[],5,0)</f>
        <v>89</v>
      </c>
      <c r="K400" s="13">
        <f>VLOOKUP(InputData[[#This Row],[PRODUCT ID]],MasterData[],6,0)</f>
        <v>117.48</v>
      </c>
      <c r="L400" s="13">
        <f>InputData[[#This Row],[BUYING PRIZE]]*InputData[[#This Row],[QUANTITY]]</f>
        <v>1068</v>
      </c>
      <c r="M400" s="13">
        <f>InputData[[#This Row],[SELLING PRICE]]*InputData[[#This Row],[QUANTITY]]*(1-InputData[[#This Row],[DISCOUNT %]])</f>
        <v>1409.76</v>
      </c>
      <c r="N400" s="11">
        <f>DAY(InputData[[#This Row],[DATE]])</f>
        <v>10</v>
      </c>
      <c r="O400" s="11" t="str">
        <f>TEXT(InputData[[#This Row],[DATE]],"mmm")</f>
        <v>Jul</v>
      </c>
      <c r="P400" s="11">
        <f>YEAR(InputData[[#This Row],[DATE]])</f>
        <v>2022</v>
      </c>
    </row>
    <row r="401" spans="1:16" x14ac:dyDescent="0.2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13">
        <f>VLOOKUP(InputData[[#This Row],[PRODUCT ID]],MasterData[],5,0)</f>
        <v>37</v>
      </c>
      <c r="K401" s="13">
        <f>VLOOKUP(InputData[[#This Row],[PRODUCT ID]],MasterData[],6,0)</f>
        <v>41.81</v>
      </c>
      <c r="L401" s="13">
        <f>InputData[[#This Row],[BUYING PRIZE]]*InputData[[#This Row],[QUANTITY]]</f>
        <v>444</v>
      </c>
      <c r="M401" s="13">
        <f>InputData[[#This Row],[SELLING PRICE]]*InputData[[#This Row],[QUANTITY]]*(1-InputData[[#This Row],[DISCOUNT %]])</f>
        <v>501.72</v>
      </c>
      <c r="N401" s="11">
        <f>DAY(InputData[[#This Row],[DATE]])</f>
        <v>12</v>
      </c>
      <c r="O401" s="11" t="str">
        <f>TEXT(InputData[[#This Row],[DATE]],"mmm")</f>
        <v>Jul</v>
      </c>
      <c r="P401" s="11">
        <f>YEAR(InputData[[#This Row],[DATE]])</f>
        <v>2022</v>
      </c>
    </row>
    <row r="402" spans="1:16" x14ac:dyDescent="0.2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13">
        <f>VLOOKUP(InputData[[#This Row],[PRODUCT ID]],MasterData[],5,0)</f>
        <v>7</v>
      </c>
      <c r="K402" s="13">
        <f>VLOOKUP(InputData[[#This Row],[PRODUCT ID]],MasterData[],6,0)</f>
        <v>8.33</v>
      </c>
      <c r="L402" s="13">
        <f>InputData[[#This Row],[BUYING PRIZE]]*InputData[[#This Row],[QUANTITY]]</f>
        <v>49</v>
      </c>
      <c r="M402" s="13">
        <f>InputData[[#This Row],[SELLING PRICE]]*InputData[[#This Row],[QUANTITY]]*(1-InputData[[#This Row],[DISCOUNT %]])</f>
        <v>58.31</v>
      </c>
      <c r="N402" s="11">
        <f>DAY(InputData[[#This Row],[DATE]])</f>
        <v>13</v>
      </c>
      <c r="O402" s="11" t="str">
        <f>TEXT(InputData[[#This Row],[DATE]],"mmm")</f>
        <v>Jul</v>
      </c>
      <c r="P402" s="11">
        <f>YEAR(InputData[[#This Row],[DATE]])</f>
        <v>2022</v>
      </c>
    </row>
    <row r="403" spans="1:16" x14ac:dyDescent="0.2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13">
        <f>VLOOKUP(InputData[[#This Row],[PRODUCT ID]],MasterData[],5,0)</f>
        <v>95</v>
      </c>
      <c r="K403" s="13">
        <f>VLOOKUP(InputData[[#This Row],[PRODUCT ID]],MasterData[],6,0)</f>
        <v>119.7</v>
      </c>
      <c r="L403" s="13">
        <f>InputData[[#This Row],[BUYING PRIZE]]*InputData[[#This Row],[QUANTITY]]</f>
        <v>855</v>
      </c>
      <c r="M403" s="13">
        <f>InputData[[#This Row],[SELLING PRICE]]*InputData[[#This Row],[QUANTITY]]*(1-InputData[[#This Row],[DISCOUNT %]])</f>
        <v>1077.3</v>
      </c>
      <c r="N403" s="11">
        <f>DAY(InputData[[#This Row],[DATE]])</f>
        <v>14</v>
      </c>
      <c r="O403" s="11" t="str">
        <f>TEXT(InputData[[#This Row],[DATE]],"mmm")</f>
        <v>Jul</v>
      </c>
      <c r="P403" s="11">
        <f>YEAR(InputData[[#This Row],[DATE]])</f>
        <v>2022</v>
      </c>
    </row>
    <row r="404" spans="1:16" x14ac:dyDescent="0.2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13">
        <f>VLOOKUP(InputData[[#This Row],[PRODUCT ID]],MasterData[],5,0)</f>
        <v>44</v>
      </c>
      <c r="K404" s="13">
        <f>VLOOKUP(InputData[[#This Row],[PRODUCT ID]],MasterData[],6,0)</f>
        <v>48.84</v>
      </c>
      <c r="L404" s="13">
        <f>InputData[[#This Row],[BUYING PRIZE]]*InputData[[#This Row],[QUANTITY]]</f>
        <v>88</v>
      </c>
      <c r="M404" s="13">
        <f>InputData[[#This Row],[SELLING PRICE]]*InputData[[#This Row],[QUANTITY]]*(1-InputData[[#This Row],[DISCOUNT %]])</f>
        <v>97.68</v>
      </c>
      <c r="N404" s="11">
        <f>DAY(InputData[[#This Row],[DATE]])</f>
        <v>15</v>
      </c>
      <c r="O404" s="11" t="str">
        <f>TEXT(InputData[[#This Row],[DATE]],"mmm")</f>
        <v>Jul</v>
      </c>
      <c r="P404" s="11">
        <f>YEAR(InputData[[#This Row],[DATE]])</f>
        <v>2022</v>
      </c>
    </row>
    <row r="405" spans="1:16" x14ac:dyDescent="0.2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13">
        <f>VLOOKUP(InputData[[#This Row],[PRODUCT ID]],MasterData[],5,0)</f>
        <v>138</v>
      </c>
      <c r="K405" s="13">
        <f>VLOOKUP(InputData[[#This Row],[PRODUCT ID]],MasterData[],6,0)</f>
        <v>173.88</v>
      </c>
      <c r="L405" s="13">
        <f>InputData[[#This Row],[BUYING PRIZE]]*InputData[[#This Row],[QUANTITY]]</f>
        <v>1104</v>
      </c>
      <c r="M405" s="13">
        <f>InputData[[#This Row],[SELLING PRICE]]*InputData[[#This Row],[QUANTITY]]*(1-InputData[[#This Row],[DISCOUNT %]])</f>
        <v>1391.04</v>
      </c>
      <c r="N405" s="11">
        <f>DAY(InputData[[#This Row],[DATE]])</f>
        <v>17</v>
      </c>
      <c r="O405" s="11" t="str">
        <f>TEXT(InputData[[#This Row],[DATE]],"mmm")</f>
        <v>Jul</v>
      </c>
      <c r="P405" s="11">
        <f>YEAR(InputData[[#This Row],[DATE]])</f>
        <v>2022</v>
      </c>
    </row>
    <row r="406" spans="1:16" x14ac:dyDescent="0.2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13">
        <f>VLOOKUP(InputData[[#This Row],[PRODUCT ID]],MasterData[],5,0)</f>
        <v>148</v>
      </c>
      <c r="K406" s="13">
        <f>VLOOKUP(InputData[[#This Row],[PRODUCT ID]],MasterData[],6,0)</f>
        <v>164.28</v>
      </c>
      <c r="L406" s="13">
        <f>InputData[[#This Row],[BUYING PRIZE]]*InputData[[#This Row],[QUANTITY]]</f>
        <v>1776</v>
      </c>
      <c r="M406" s="13">
        <f>InputData[[#This Row],[SELLING PRICE]]*InputData[[#This Row],[QUANTITY]]*(1-InputData[[#This Row],[DISCOUNT %]])</f>
        <v>1971.3600000000001</v>
      </c>
      <c r="N406" s="11">
        <f>DAY(InputData[[#This Row],[DATE]])</f>
        <v>18</v>
      </c>
      <c r="O406" s="11" t="str">
        <f>TEXT(InputData[[#This Row],[DATE]],"mmm")</f>
        <v>Jul</v>
      </c>
      <c r="P406" s="11">
        <f>YEAR(InputData[[#This Row],[DATE]])</f>
        <v>2022</v>
      </c>
    </row>
    <row r="407" spans="1:16" x14ac:dyDescent="0.2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13">
        <f>VLOOKUP(InputData[[#This Row],[PRODUCT ID]],MasterData[],5,0)</f>
        <v>120</v>
      </c>
      <c r="K407" s="13">
        <f>VLOOKUP(InputData[[#This Row],[PRODUCT ID]],MasterData[],6,0)</f>
        <v>162</v>
      </c>
      <c r="L407" s="13">
        <f>InputData[[#This Row],[BUYING PRIZE]]*InputData[[#This Row],[QUANTITY]]</f>
        <v>960</v>
      </c>
      <c r="M407" s="13">
        <f>InputData[[#This Row],[SELLING PRICE]]*InputData[[#This Row],[QUANTITY]]*(1-InputData[[#This Row],[DISCOUNT %]])</f>
        <v>1296</v>
      </c>
      <c r="N407" s="11">
        <f>DAY(InputData[[#This Row],[DATE]])</f>
        <v>20</v>
      </c>
      <c r="O407" s="11" t="str">
        <f>TEXT(InputData[[#This Row],[DATE]],"mmm")</f>
        <v>Jul</v>
      </c>
      <c r="P407" s="11">
        <f>YEAR(InputData[[#This Row],[DATE]])</f>
        <v>2022</v>
      </c>
    </row>
    <row r="408" spans="1:16" x14ac:dyDescent="0.2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13">
        <f>VLOOKUP(InputData[[#This Row],[PRODUCT ID]],MasterData[],5,0)</f>
        <v>55</v>
      </c>
      <c r="K408" s="13">
        <f>VLOOKUP(InputData[[#This Row],[PRODUCT ID]],MasterData[],6,0)</f>
        <v>58.3</v>
      </c>
      <c r="L408" s="13">
        <f>InputData[[#This Row],[BUYING PRIZE]]*InputData[[#This Row],[QUANTITY]]</f>
        <v>330</v>
      </c>
      <c r="M408" s="13">
        <f>InputData[[#This Row],[SELLING PRICE]]*InputData[[#This Row],[QUANTITY]]*(1-InputData[[#This Row],[DISCOUNT %]])</f>
        <v>349.79999999999995</v>
      </c>
      <c r="N408" s="11">
        <f>DAY(InputData[[#This Row],[DATE]])</f>
        <v>22</v>
      </c>
      <c r="O408" s="11" t="str">
        <f>TEXT(InputData[[#This Row],[DATE]],"mmm")</f>
        <v>Jul</v>
      </c>
      <c r="P408" s="11">
        <f>YEAR(InputData[[#This Row],[DATE]])</f>
        <v>2022</v>
      </c>
    </row>
    <row r="409" spans="1:16" x14ac:dyDescent="0.2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13">
        <f>VLOOKUP(InputData[[#This Row],[PRODUCT ID]],MasterData[],5,0)</f>
        <v>37</v>
      </c>
      <c r="K409" s="13">
        <f>VLOOKUP(InputData[[#This Row],[PRODUCT ID]],MasterData[],6,0)</f>
        <v>49.21</v>
      </c>
      <c r="L409" s="13">
        <f>InputData[[#This Row],[BUYING PRIZE]]*InputData[[#This Row],[QUANTITY]]</f>
        <v>74</v>
      </c>
      <c r="M409" s="13">
        <f>InputData[[#This Row],[SELLING PRICE]]*InputData[[#This Row],[QUANTITY]]*(1-InputData[[#This Row],[DISCOUNT %]])</f>
        <v>98.42</v>
      </c>
      <c r="N409" s="11">
        <f>DAY(InputData[[#This Row],[DATE]])</f>
        <v>23</v>
      </c>
      <c r="O409" s="11" t="str">
        <f>TEXT(InputData[[#This Row],[DATE]],"mmm")</f>
        <v>Jul</v>
      </c>
      <c r="P409" s="11">
        <f>YEAR(InputData[[#This Row],[DATE]])</f>
        <v>2022</v>
      </c>
    </row>
    <row r="410" spans="1:16" x14ac:dyDescent="0.2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13">
        <f>VLOOKUP(InputData[[#This Row],[PRODUCT ID]],MasterData[],5,0)</f>
        <v>75</v>
      </c>
      <c r="K410" s="13">
        <f>VLOOKUP(InputData[[#This Row],[PRODUCT ID]],MasterData[],6,0)</f>
        <v>85.5</v>
      </c>
      <c r="L410" s="13">
        <f>InputData[[#This Row],[BUYING PRIZE]]*InputData[[#This Row],[QUANTITY]]</f>
        <v>1050</v>
      </c>
      <c r="M410" s="13">
        <f>InputData[[#This Row],[SELLING PRICE]]*InputData[[#This Row],[QUANTITY]]*(1-InputData[[#This Row],[DISCOUNT %]])</f>
        <v>1197</v>
      </c>
      <c r="N410" s="11">
        <f>DAY(InputData[[#This Row],[DATE]])</f>
        <v>24</v>
      </c>
      <c r="O410" s="11" t="str">
        <f>TEXT(InputData[[#This Row],[DATE]],"mmm")</f>
        <v>Jul</v>
      </c>
      <c r="P410" s="11">
        <f>YEAR(InputData[[#This Row],[DATE]])</f>
        <v>2022</v>
      </c>
    </row>
    <row r="411" spans="1:16" x14ac:dyDescent="0.2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13">
        <f>VLOOKUP(InputData[[#This Row],[PRODUCT ID]],MasterData[],5,0)</f>
        <v>48</v>
      </c>
      <c r="K411" s="13">
        <f>VLOOKUP(InputData[[#This Row],[PRODUCT ID]],MasterData[],6,0)</f>
        <v>57.120000000000005</v>
      </c>
      <c r="L411" s="13">
        <f>InputData[[#This Row],[BUYING PRIZE]]*InputData[[#This Row],[QUANTITY]]</f>
        <v>48</v>
      </c>
      <c r="M411" s="13">
        <f>InputData[[#This Row],[SELLING PRICE]]*InputData[[#This Row],[QUANTITY]]*(1-InputData[[#This Row],[DISCOUNT %]])</f>
        <v>57.120000000000005</v>
      </c>
      <c r="N411" s="11">
        <f>DAY(InputData[[#This Row],[DATE]])</f>
        <v>24</v>
      </c>
      <c r="O411" s="11" t="str">
        <f>TEXT(InputData[[#This Row],[DATE]],"mmm")</f>
        <v>Jul</v>
      </c>
      <c r="P411" s="11">
        <f>YEAR(InputData[[#This Row],[DATE]])</f>
        <v>2022</v>
      </c>
    </row>
    <row r="412" spans="1:16" x14ac:dyDescent="0.2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13">
        <f>VLOOKUP(InputData[[#This Row],[PRODUCT ID]],MasterData[],5,0)</f>
        <v>76</v>
      </c>
      <c r="K412" s="13">
        <f>VLOOKUP(InputData[[#This Row],[PRODUCT ID]],MasterData[],6,0)</f>
        <v>82.08</v>
      </c>
      <c r="L412" s="13">
        <f>InputData[[#This Row],[BUYING PRIZE]]*InputData[[#This Row],[QUANTITY]]</f>
        <v>152</v>
      </c>
      <c r="M412" s="13">
        <f>InputData[[#This Row],[SELLING PRICE]]*InputData[[#This Row],[QUANTITY]]*(1-InputData[[#This Row],[DISCOUNT %]])</f>
        <v>164.16</v>
      </c>
      <c r="N412" s="11">
        <f>DAY(InputData[[#This Row],[DATE]])</f>
        <v>25</v>
      </c>
      <c r="O412" s="11" t="str">
        <f>TEXT(InputData[[#This Row],[DATE]],"mmm")</f>
        <v>Jul</v>
      </c>
      <c r="P412" s="11">
        <f>YEAR(InputData[[#This Row],[DATE]])</f>
        <v>2022</v>
      </c>
    </row>
    <row r="413" spans="1:16" x14ac:dyDescent="0.2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13">
        <f>VLOOKUP(InputData[[#This Row],[PRODUCT ID]],MasterData[],5,0)</f>
        <v>134</v>
      </c>
      <c r="K413" s="13">
        <f>VLOOKUP(InputData[[#This Row],[PRODUCT ID]],MasterData[],6,0)</f>
        <v>156.78</v>
      </c>
      <c r="L413" s="13">
        <f>InputData[[#This Row],[BUYING PRIZE]]*InputData[[#This Row],[QUANTITY]]</f>
        <v>1608</v>
      </c>
      <c r="M413" s="13">
        <f>InputData[[#This Row],[SELLING PRICE]]*InputData[[#This Row],[QUANTITY]]*(1-InputData[[#This Row],[DISCOUNT %]])</f>
        <v>1881.3600000000001</v>
      </c>
      <c r="N413" s="11">
        <f>DAY(InputData[[#This Row],[DATE]])</f>
        <v>25</v>
      </c>
      <c r="O413" s="11" t="str">
        <f>TEXT(InputData[[#This Row],[DATE]],"mmm")</f>
        <v>Jul</v>
      </c>
      <c r="P413" s="11">
        <f>YEAR(InputData[[#This Row],[DATE]])</f>
        <v>2022</v>
      </c>
    </row>
    <row r="414" spans="1:16" x14ac:dyDescent="0.2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13">
        <f>VLOOKUP(InputData[[#This Row],[PRODUCT ID]],MasterData[],5,0)</f>
        <v>71</v>
      </c>
      <c r="K414" s="13">
        <f>VLOOKUP(InputData[[#This Row],[PRODUCT ID]],MasterData[],6,0)</f>
        <v>80.94</v>
      </c>
      <c r="L414" s="13">
        <f>InputData[[#This Row],[BUYING PRIZE]]*InputData[[#This Row],[QUANTITY]]</f>
        <v>923</v>
      </c>
      <c r="M414" s="13">
        <f>InputData[[#This Row],[SELLING PRICE]]*InputData[[#This Row],[QUANTITY]]*(1-InputData[[#This Row],[DISCOUNT %]])</f>
        <v>1052.22</v>
      </c>
      <c r="N414" s="11">
        <f>DAY(InputData[[#This Row],[DATE]])</f>
        <v>25</v>
      </c>
      <c r="O414" s="11" t="str">
        <f>TEXT(InputData[[#This Row],[DATE]],"mmm")</f>
        <v>Jul</v>
      </c>
      <c r="P414" s="11">
        <f>YEAR(InputData[[#This Row],[DATE]])</f>
        <v>2022</v>
      </c>
    </row>
    <row r="415" spans="1:16" x14ac:dyDescent="0.2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13">
        <f>VLOOKUP(InputData[[#This Row],[PRODUCT ID]],MasterData[],5,0)</f>
        <v>71</v>
      </c>
      <c r="K415" s="13">
        <f>VLOOKUP(InputData[[#This Row],[PRODUCT ID]],MasterData[],6,0)</f>
        <v>80.94</v>
      </c>
      <c r="L415" s="13">
        <f>InputData[[#This Row],[BUYING PRIZE]]*InputData[[#This Row],[QUANTITY]]</f>
        <v>710</v>
      </c>
      <c r="M415" s="13">
        <f>InputData[[#This Row],[SELLING PRICE]]*InputData[[#This Row],[QUANTITY]]*(1-InputData[[#This Row],[DISCOUNT %]])</f>
        <v>809.4</v>
      </c>
      <c r="N415" s="11">
        <f>DAY(InputData[[#This Row],[DATE]])</f>
        <v>26</v>
      </c>
      <c r="O415" s="11" t="str">
        <f>TEXT(InputData[[#This Row],[DATE]],"mmm")</f>
        <v>Jul</v>
      </c>
      <c r="P415" s="11">
        <f>YEAR(InputData[[#This Row],[DATE]])</f>
        <v>2022</v>
      </c>
    </row>
    <row r="416" spans="1:16" x14ac:dyDescent="0.2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13">
        <f>VLOOKUP(InputData[[#This Row],[PRODUCT ID]],MasterData[],5,0)</f>
        <v>18</v>
      </c>
      <c r="K416" s="13">
        <f>VLOOKUP(InputData[[#This Row],[PRODUCT ID]],MasterData[],6,0)</f>
        <v>24.66</v>
      </c>
      <c r="L416" s="13">
        <f>InputData[[#This Row],[BUYING PRIZE]]*InputData[[#This Row],[QUANTITY]]</f>
        <v>18</v>
      </c>
      <c r="M416" s="13">
        <f>InputData[[#This Row],[SELLING PRICE]]*InputData[[#This Row],[QUANTITY]]*(1-InputData[[#This Row],[DISCOUNT %]])</f>
        <v>24.66</v>
      </c>
      <c r="N416" s="11">
        <f>DAY(InputData[[#This Row],[DATE]])</f>
        <v>26</v>
      </c>
      <c r="O416" s="11" t="str">
        <f>TEXT(InputData[[#This Row],[DATE]],"mmm")</f>
        <v>Jul</v>
      </c>
      <c r="P416" s="11">
        <f>YEAR(InputData[[#This Row],[DATE]])</f>
        <v>2022</v>
      </c>
    </row>
    <row r="417" spans="1:16" x14ac:dyDescent="0.2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13">
        <f>VLOOKUP(InputData[[#This Row],[PRODUCT ID]],MasterData[],5,0)</f>
        <v>73</v>
      </c>
      <c r="K417" s="13">
        <f>VLOOKUP(InputData[[#This Row],[PRODUCT ID]],MasterData[],6,0)</f>
        <v>94.17</v>
      </c>
      <c r="L417" s="13">
        <f>InputData[[#This Row],[BUYING PRIZE]]*InputData[[#This Row],[QUANTITY]]</f>
        <v>365</v>
      </c>
      <c r="M417" s="13">
        <f>InputData[[#This Row],[SELLING PRICE]]*InputData[[#This Row],[QUANTITY]]*(1-InputData[[#This Row],[DISCOUNT %]])</f>
        <v>470.85</v>
      </c>
      <c r="N417" s="11">
        <f>DAY(InputData[[#This Row],[DATE]])</f>
        <v>3</v>
      </c>
      <c r="O417" s="11" t="str">
        <f>TEXT(InputData[[#This Row],[DATE]],"mmm")</f>
        <v>Aug</v>
      </c>
      <c r="P417" s="11">
        <f>YEAR(InputData[[#This Row],[DATE]])</f>
        <v>2022</v>
      </c>
    </row>
    <row r="418" spans="1:16" x14ac:dyDescent="0.2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13">
        <f>VLOOKUP(InputData[[#This Row],[PRODUCT ID]],MasterData[],5,0)</f>
        <v>13</v>
      </c>
      <c r="K418" s="13">
        <f>VLOOKUP(InputData[[#This Row],[PRODUCT ID]],MasterData[],6,0)</f>
        <v>16.64</v>
      </c>
      <c r="L418" s="13">
        <f>InputData[[#This Row],[BUYING PRIZE]]*InputData[[#This Row],[QUANTITY]]</f>
        <v>117</v>
      </c>
      <c r="M418" s="13">
        <f>InputData[[#This Row],[SELLING PRICE]]*InputData[[#This Row],[QUANTITY]]*(1-InputData[[#This Row],[DISCOUNT %]])</f>
        <v>149.76</v>
      </c>
      <c r="N418" s="11">
        <f>DAY(InputData[[#This Row],[DATE]])</f>
        <v>6</v>
      </c>
      <c r="O418" s="11" t="str">
        <f>TEXT(InputData[[#This Row],[DATE]],"mmm")</f>
        <v>Aug</v>
      </c>
      <c r="P418" s="11">
        <f>YEAR(InputData[[#This Row],[DATE]])</f>
        <v>2022</v>
      </c>
    </row>
    <row r="419" spans="1:16" x14ac:dyDescent="0.2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13">
        <f>VLOOKUP(InputData[[#This Row],[PRODUCT ID]],MasterData[],5,0)</f>
        <v>13</v>
      </c>
      <c r="K419" s="13">
        <f>VLOOKUP(InputData[[#This Row],[PRODUCT ID]],MasterData[],6,0)</f>
        <v>16.64</v>
      </c>
      <c r="L419" s="13">
        <f>InputData[[#This Row],[BUYING PRIZE]]*InputData[[#This Row],[QUANTITY]]</f>
        <v>26</v>
      </c>
      <c r="M419" s="13">
        <f>InputData[[#This Row],[SELLING PRICE]]*InputData[[#This Row],[QUANTITY]]*(1-InputData[[#This Row],[DISCOUNT %]])</f>
        <v>33.28</v>
      </c>
      <c r="N419" s="11">
        <f>DAY(InputData[[#This Row],[DATE]])</f>
        <v>8</v>
      </c>
      <c r="O419" s="11" t="str">
        <f>TEXT(InputData[[#This Row],[DATE]],"mmm")</f>
        <v>Aug</v>
      </c>
      <c r="P419" s="11">
        <f>YEAR(InputData[[#This Row],[DATE]])</f>
        <v>2022</v>
      </c>
    </row>
    <row r="420" spans="1:16" x14ac:dyDescent="0.2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13">
        <f>VLOOKUP(InputData[[#This Row],[PRODUCT ID]],MasterData[],5,0)</f>
        <v>89</v>
      </c>
      <c r="K420" s="13">
        <f>VLOOKUP(InputData[[#This Row],[PRODUCT ID]],MasterData[],6,0)</f>
        <v>117.48</v>
      </c>
      <c r="L420" s="13">
        <f>InputData[[#This Row],[BUYING PRIZE]]*InputData[[#This Row],[QUANTITY]]</f>
        <v>1068</v>
      </c>
      <c r="M420" s="13">
        <f>InputData[[#This Row],[SELLING PRICE]]*InputData[[#This Row],[QUANTITY]]*(1-InputData[[#This Row],[DISCOUNT %]])</f>
        <v>1409.76</v>
      </c>
      <c r="N420" s="11">
        <f>DAY(InputData[[#This Row],[DATE]])</f>
        <v>8</v>
      </c>
      <c r="O420" s="11" t="str">
        <f>TEXT(InputData[[#This Row],[DATE]],"mmm")</f>
        <v>Aug</v>
      </c>
      <c r="P420" s="11">
        <f>YEAR(InputData[[#This Row],[DATE]])</f>
        <v>2022</v>
      </c>
    </row>
    <row r="421" spans="1:16" x14ac:dyDescent="0.2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13">
        <f>VLOOKUP(InputData[[#This Row],[PRODUCT ID]],MasterData[],5,0)</f>
        <v>126</v>
      </c>
      <c r="K421" s="13">
        <f>VLOOKUP(InputData[[#This Row],[PRODUCT ID]],MasterData[],6,0)</f>
        <v>162.54</v>
      </c>
      <c r="L421" s="13">
        <f>InputData[[#This Row],[BUYING PRIZE]]*InputData[[#This Row],[QUANTITY]]</f>
        <v>1386</v>
      </c>
      <c r="M421" s="13">
        <f>InputData[[#This Row],[SELLING PRICE]]*InputData[[#This Row],[QUANTITY]]*(1-InputData[[#This Row],[DISCOUNT %]])</f>
        <v>1787.9399999999998</v>
      </c>
      <c r="N421" s="11">
        <f>DAY(InputData[[#This Row],[DATE]])</f>
        <v>8</v>
      </c>
      <c r="O421" s="11" t="str">
        <f>TEXT(InputData[[#This Row],[DATE]],"mmm")</f>
        <v>Aug</v>
      </c>
      <c r="P421" s="11">
        <f>YEAR(InputData[[#This Row],[DATE]])</f>
        <v>2022</v>
      </c>
    </row>
    <row r="422" spans="1:16" x14ac:dyDescent="0.2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13">
        <f>VLOOKUP(InputData[[#This Row],[PRODUCT ID]],MasterData[],5,0)</f>
        <v>148</v>
      </c>
      <c r="K422" s="13">
        <f>VLOOKUP(InputData[[#This Row],[PRODUCT ID]],MasterData[],6,0)</f>
        <v>201.28</v>
      </c>
      <c r="L422" s="13">
        <f>InputData[[#This Row],[BUYING PRIZE]]*InputData[[#This Row],[QUANTITY]]</f>
        <v>2072</v>
      </c>
      <c r="M422" s="13">
        <f>InputData[[#This Row],[SELLING PRICE]]*InputData[[#This Row],[QUANTITY]]*(1-InputData[[#This Row],[DISCOUNT %]])</f>
        <v>2817.92</v>
      </c>
      <c r="N422" s="11">
        <f>DAY(InputData[[#This Row],[DATE]])</f>
        <v>14</v>
      </c>
      <c r="O422" s="11" t="str">
        <f>TEXT(InputData[[#This Row],[DATE]],"mmm")</f>
        <v>Aug</v>
      </c>
      <c r="P422" s="11">
        <f>YEAR(InputData[[#This Row],[DATE]])</f>
        <v>2022</v>
      </c>
    </row>
    <row r="423" spans="1:16" x14ac:dyDescent="0.2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13">
        <f>VLOOKUP(InputData[[#This Row],[PRODUCT ID]],MasterData[],5,0)</f>
        <v>44</v>
      </c>
      <c r="K423" s="13">
        <f>VLOOKUP(InputData[[#This Row],[PRODUCT ID]],MasterData[],6,0)</f>
        <v>48.4</v>
      </c>
      <c r="L423" s="13">
        <f>InputData[[#This Row],[BUYING PRIZE]]*InputData[[#This Row],[QUANTITY]]</f>
        <v>440</v>
      </c>
      <c r="M423" s="13">
        <f>InputData[[#This Row],[SELLING PRICE]]*InputData[[#This Row],[QUANTITY]]*(1-InputData[[#This Row],[DISCOUNT %]])</f>
        <v>484</v>
      </c>
      <c r="N423" s="11">
        <f>DAY(InputData[[#This Row],[DATE]])</f>
        <v>15</v>
      </c>
      <c r="O423" s="11" t="str">
        <f>TEXT(InputData[[#This Row],[DATE]],"mmm")</f>
        <v>Aug</v>
      </c>
      <c r="P423" s="11">
        <f>YEAR(InputData[[#This Row],[DATE]])</f>
        <v>2022</v>
      </c>
    </row>
    <row r="424" spans="1:16" x14ac:dyDescent="0.2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13">
        <f>VLOOKUP(InputData[[#This Row],[PRODUCT ID]],MasterData[],5,0)</f>
        <v>12</v>
      </c>
      <c r="K424" s="13">
        <f>VLOOKUP(InputData[[#This Row],[PRODUCT ID]],MasterData[],6,0)</f>
        <v>15.719999999999999</v>
      </c>
      <c r="L424" s="13">
        <f>InputData[[#This Row],[BUYING PRIZE]]*InputData[[#This Row],[QUANTITY]]</f>
        <v>84</v>
      </c>
      <c r="M424" s="13">
        <f>InputData[[#This Row],[SELLING PRICE]]*InputData[[#This Row],[QUANTITY]]*(1-InputData[[#This Row],[DISCOUNT %]])</f>
        <v>110.03999999999999</v>
      </c>
      <c r="N424" s="11">
        <f>DAY(InputData[[#This Row],[DATE]])</f>
        <v>15</v>
      </c>
      <c r="O424" s="11" t="str">
        <f>TEXT(InputData[[#This Row],[DATE]],"mmm")</f>
        <v>Aug</v>
      </c>
      <c r="P424" s="11">
        <f>YEAR(InputData[[#This Row],[DATE]])</f>
        <v>2022</v>
      </c>
    </row>
    <row r="425" spans="1:16" x14ac:dyDescent="0.2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13">
        <f>VLOOKUP(InputData[[#This Row],[PRODUCT ID]],MasterData[],5,0)</f>
        <v>47</v>
      </c>
      <c r="K425" s="13">
        <f>VLOOKUP(InputData[[#This Row],[PRODUCT ID]],MasterData[],6,0)</f>
        <v>53.11</v>
      </c>
      <c r="L425" s="13">
        <f>InputData[[#This Row],[BUYING PRIZE]]*InputData[[#This Row],[QUANTITY]]</f>
        <v>376</v>
      </c>
      <c r="M425" s="13">
        <f>InputData[[#This Row],[SELLING PRICE]]*InputData[[#This Row],[QUANTITY]]*(1-InputData[[#This Row],[DISCOUNT %]])</f>
        <v>424.88</v>
      </c>
      <c r="N425" s="11">
        <f>DAY(InputData[[#This Row],[DATE]])</f>
        <v>18</v>
      </c>
      <c r="O425" s="11" t="str">
        <f>TEXT(InputData[[#This Row],[DATE]],"mmm")</f>
        <v>Aug</v>
      </c>
      <c r="P425" s="11">
        <f>YEAR(InputData[[#This Row],[DATE]])</f>
        <v>2022</v>
      </c>
    </row>
    <row r="426" spans="1:16" x14ac:dyDescent="0.2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13">
        <f>VLOOKUP(InputData[[#This Row],[PRODUCT ID]],MasterData[],5,0)</f>
        <v>148</v>
      </c>
      <c r="K426" s="13">
        <f>VLOOKUP(InputData[[#This Row],[PRODUCT ID]],MasterData[],6,0)</f>
        <v>164.28</v>
      </c>
      <c r="L426" s="13">
        <f>InputData[[#This Row],[BUYING PRIZE]]*InputData[[#This Row],[QUANTITY]]</f>
        <v>296</v>
      </c>
      <c r="M426" s="13">
        <f>InputData[[#This Row],[SELLING PRICE]]*InputData[[#This Row],[QUANTITY]]*(1-InputData[[#This Row],[DISCOUNT %]])</f>
        <v>328.56</v>
      </c>
      <c r="N426" s="11">
        <f>DAY(InputData[[#This Row],[DATE]])</f>
        <v>18</v>
      </c>
      <c r="O426" s="11" t="str">
        <f>TEXT(InputData[[#This Row],[DATE]],"mmm")</f>
        <v>Aug</v>
      </c>
      <c r="P426" s="11">
        <f>YEAR(InputData[[#This Row],[DATE]])</f>
        <v>2022</v>
      </c>
    </row>
    <row r="427" spans="1:16" x14ac:dyDescent="0.2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13">
        <f>VLOOKUP(InputData[[#This Row],[PRODUCT ID]],MasterData[],5,0)</f>
        <v>43</v>
      </c>
      <c r="K427" s="13">
        <f>VLOOKUP(InputData[[#This Row],[PRODUCT ID]],MasterData[],6,0)</f>
        <v>47.730000000000004</v>
      </c>
      <c r="L427" s="13">
        <f>InputData[[#This Row],[BUYING PRIZE]]*InputData[[#This Row],[QUANTITY]]</f>
        <v>129</v>
      </c>
      <c r="M427" s="13">
        <f>InputData[[#This Row],[SELLING PRICE]]*InputData[[#This Row],[QUANTITY]]*(1-InputData[[#This Row],[DISCOUNT %]])</f>
        <v>143.19</v>
      </c>
      <c r="N427" s="11">
        <f>DAY(InputData[[#This Row],[DATE]])</f>
        <v>19</v>
      </c>
      <c r="O427" s="11" t="str">
        <f>TEXT(InputData[[#This Row],[DATE]],"mmm")</f>
        <v>Aug</v>
      </c>
      <c r="P427" s="11">
        <f>YEAR(InputData[[#This Row],[DATE]])</f>
        <v>2022</v>
      </c>
    </row>
    <row r="428" spans="1:16" x14ac:dyDescent="0.2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13">
        <f>VLOOKUP(InputData[[#This Row],[PRODUCT ID]],MasterData[],5,0)</f>
        <v>141</v>
      </c>
      <c r="K428" s="13">
        <f>VLOOKUP(InputData[[#This Row],[PRODUCT ID]],MasterData[],6,0)</f>
        <v>149.46</v>
      </c>
      <c r="L428" s="13">
        <f>InputData[[#This Row],[BUYING PRIZE]]*InputData[[#This Row],[QUANTITY]]</f>
        <v>1833</v>
      </c>
      <c r="M428" s="13">
        <f>InputData[[#This Row],[SELLING PRICE]]*InputData[[#This Row],[QUANTITY]]*(1-InputData[[#This Row],[DISCOUNT %]])</f>
        <v>1942.98</v>
      </c>
      <c r="N428" s="11">
        <f>DAY(InputData[[#This Row],[DATE]])</f>
        <v>20</v>
      </c>
      <c r="O428" s="11" t="str">
        <f>TEXT(InputData[[#This Row],[DATE]],"mmm")</f>
        <v>Aug</v>
      </c>
      <c r="P428" s="11">
        <f>YEAR(InputData[[#This Row],[DATE]])</f>
        <v>2022</v>
      </c>
    </row>
    <row r="429" spans="1:16" x14ac:dyDescent="0.2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13">
        <f>VLOOKUP(InputData[[#This Row],[PRODUCT ID]],MasterData[],5,0)</f>
        <v>95</v>
      </c>
      <c r="K429" s="13">
        <f>VLOOKUP(InputData[[#This Row],[PRODUCT ID]],MasterData[],6,0)</f>
        <v>119.7</v>
      </c>
      <c r="L429" s="13">
        <f>InputData[[#This Row],[BUYING PRIZE]]*InputData[[#This Row],[QUANTITY]]</f>
        <v>1330</v>
      </c>
      <c r="M429" s="13">
        <f>InputData[[#This Row],[SELLING PRICE]]*InputData[[#This Row],[QUANTITY]]*(1-InputData[[#This Row],[DISCOUNT %]])</f>
        <v>1675.8</v>
      </c>
      <c r="N429" s="11">
        <f>DAY(InputData[[#This Row],[DATE]])</f>
        <v>20</v>
      </c>
      <c r="O429" s="11" t="str">
        <f>TEXT(InputData[[#This Row],[DATE]],"mmm")</f>
        <v>Aug</v>
      </c>
      <c r="P429" s="11">
        <f>YEAR(InputData[[#This Row],[DATE]])</f>
        <v>2022</v>
      </c>
    </row>
    <row r="430" spans="1:16" x14ac:dyDescent="0.2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13">
        <f>VLOOKUP(InputData[[#This Row],[PRODUCT ID]],MasterData[],5,0)</f>
        <v>13</v>
      </c>
      <c r="K430" s="13">
        <f>VLOOKUP(InputData[[#This Row],[PRODUCT ID]],MasterData[],6,0)</f>
        <v>16.64</v>
      </c>
      <c r="L430" s="13">
        <f>InputData[[#This Row],[BUYING PRIZE]]*InputData[[#This Row],[QUANTITY]]</f>
        <v>52</v>
      </c>
      <c r="M430" s="13">
        <f>InputData[[#This Row],[SELLING PRICE]]*InputData[[#This Row],[QUANTITY]]*(1-InputData[[#This Row],[DISCOUNT %]])</f>
        <v>66.56</v>
      </c>
      <c r="N430" s="11">
        <f>DAY(InputData[[#This Row],[DATE]])</f>
        <v>21</v>
      </c>
      <c r="O430" s="11" t="str">
        <f>TEXT(InputData[[#This Row],[DATE]],"mmm")</f>
        <v>Aug</v>
      </c>
      <c r="P430" s="11">
        <f>YEAR(InputData[[#This Row],[DATE]])</f>
        <v>2022</v>
      </c>
    </row>
    <row r="431" spans="1:16" x14ac:dyDescent="0.2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13">
        <f>VLOOKUP(InputData[[#This Row],[PRODUCT ID]],MasterData[],5,0)</f>
        <v>76</v>
      </c>
      <c r="K431" s="13">
        <f>VLOOKUP(InputData[[#This Row],[PRODUCT ID]],MasterData[],6,0)</f>
        <v>82.08</v>
      </c>
      <c r="L431" s="13">
        <f>InputData[[#This Row],[BUYING PRIZE]]*InputData[[#This Row],[QUANTITY]]</f>
        <v>836</v>
      </c>
      <c r="M431" s="13">
        <f>InputData[[#This Row],[SELLING PRICE]]*InputData[[#This Row],[QUANTITY]]*(1-InputData[[#This Row],[DISCOUNT %]])</f>
        <v>902.88</v>
      </c>
      <c r="N431" s="11">
        <f>DAY(InputData[[#This Row],[DATE]])</f>
        <v>23</v>
      </c>
      <c r="O431" s="11" t="str">
        <f>TEXT(InputData[[#This Row],[DATE]],"mmm")</f>
        <v>Aug</v>
      </c>
      <c r="P431" s="11">
        <f>YEAR(InputData[[#This Row],[DATE]])</f>
        <v>2022</v>
      </c>
    </row>
    <row r="432" spans="1:16" x14ac:dyDescent="0.2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13">
        <f>VLOOKUP(InputData[[#This Row],[PRODUCT ID]],MasterData[],5,0)</f>
        <v>47</v>
      </c>
      <c r="K432" s="13">
        <f>VLOOKUP(InputData[[#This Row],[PRODUCT ID]],MasterData[],6,0)</f>
        <v>53.11</v>
      </c>
      <c r="L432" s="13">
        <f>InputData[[#This Row],[BUYING PRIZE]]*InputData[[#This Row],[QUANTITY]]</f>
        <v>658</v>
      </c>
      <c r="M432" s="13">
        <f>InputData[[#This Row],[SELLING PRICE]]*InputData[[#This Row],[QUANTITY]]*(1-InputData[[#This Row],[DISCOUNT %]])</f>
        <v>743.54</v>
      </c>
      <c r="N432" s="11">
        <f>DAY(InputData[[#This Row],[DATE]])</f>
        <v>23</v>
      </c>
      <c r="O432" s="11" t="str">
        <f>TEXT(InputData[[#This Row],[DATE]],"mmm")</f>
        <v>Aug</v>
      </c>
      <c r="P432" s="11">
        <f>YEAR(InputData[[#This Row],[DATE]])</f>
        <v>2022</v>
      </c>
    </row>
    <row r="433" spans="1:16" x14ac:dyDescent="0.2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13">
        <f>VLOOKUP(InputData[[#This Row],[PRODUCT ID]],MasterData[],5,0)</f>
        <v>133</v>
      </c>
      <c r="K433" s="13">
        <f>VLOOKUP(InputData[[#This Row],[PRODUCT ID]],MasterData[],6,0)</f>
        <v>155.61000000000001</v>
      </c>
      <c r="L433" s="13">
        <f>InputData[[#This Row],[BUYING PRIZE]]*InputData[[#This Row],[QUANTITY]]</f>
        <v>665</v>
      </c>
      <c r="M433" s="13">
        <f>InputData[[#This Row],[SELLING PRICE]]*InputData[[#This Row],[QUANTITY]]*(1-InputData[[#This Row],[DISCOUNT %]])</f>
        <v>778.05000000000007</v>
      </c>
      <c r="N433" s="11">
        <f>DAY(InputData[[#This Row],[DATE]])</f>
        <v>24</v>
      </c>
      <c r="O433" s="11" t="str">
        <f>TEXT(InputData[[#This Row],[DATE]],"mmm")</f>
        <v>Aug</v>
      </c>
      <c r="P433" s="11">
        <f>YEAR(InputData[[#This Row],[DATE]])</f>
        <v>2022</v>
      </c>
    </row>
    <row r="434" spans="1:16" x14ac:dyDescent="0.2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13">
        <f>VLOOKUP(InputData[[#This Row],[PRODUCT ID]],MasterData[],5,0)</f>
        <v>150</v>
      </c>
      <c r="K434" s="13">
        <f>VLOOKUP(InputData[[#This Row],[PRODUCT ID]],MasterData[],6,0)</f>
        <v>210</v>
      </c>
      <c r="L434" s="13">
        <f>InputData[[#This Row],[BUYING PRIZE]]*InputData[[#This Row],[QUANTITY]]</f>
        <v>1950</v>
      </c>
      <c r="M434" s="13">
        <f>InputData[[#This Row],[SELLING PRICE]]*InputData[[#This Row],[QUANTITY]]*(1-InputData[[#This Row],[DISCOUNT %]])</f>
        <v>2730</v>
      </c>
      <c r="N434" s="11">
        <f>DAY(InputData[[#This Row],[DATE]])</f>
        <v>26</v>
      </c>
      <c r="O434" s="11" t="str">
        <f>TEXT(InputData[[#This Row],[DATE]],"mmm")</f>
        <v>Aug</v>
      </c>
      <c r="P434" s="11">
        <f>YEAR(InputData[[#This Row],[DATE]])</f>
        <v>2022</v>
      </c>
    </row>
    <row r="435" spans="1:16" x14ac:dyDescent="0.2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13">
        <f>VLOOKUP(InputData[[#This Row],[PRODUCT ID]],MasterData[],5,0)</f>
        <v>67</v>
      </c>
      <c r="K435" s="13">
        <f>VLOOKUP(InputData[[#This Row],[PRODUCT ID]],MasterData[],6,0)</f>
        <v>85.76</v>
      </c>
      <c r="L435" s="13">
        <f>InputData[[#This Row],[BUYING PRIZE]]*InputData[[#This Row],[QUANTITY]]</f>
        <v>536</v>
      </c>
      <c r="M435" s="13">
        <f>InputData[[#This Row],[SELLING PRICE]]*InputData[[#This Row],[QUANTITY]]*(1-InputData[[#This Row],[DISCOUNT %]])</f>
        <v>686.08</v>
      </c>
      <c r="N435" s="11">
        <f>DAY(InputData[[#This Row],[DATE]])</f>
        <v>26</v>
      </c>
      <c r="O435" s="11" t="str">
        <f>TEXT(InputData[[#This Row],[DATE]],"mmm")</f>
        <v>Aug</v>
      </c>
      <c r="P435" s="11">
        <f>YEAR(InputData[[#This Row],[DATE]])</f>
        <v>2022</v>
      </c>
    </row>
    <row r="436" spans="1:16" x14ac:dyDescent="0.2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13">
        <f>VLOOKUP(InputData[[#This Row],[PRODUCT ID]],MasterData[],5,0)</f>
        <v>37</v>
      </c>
      <c r="K436" s="13">
        <f>VLOOKUP(InputData[[#This Row],[PRODUCT ID]],MasterData[],6,0)</f>
        <v>42.55</v>
      </c>
      <c r="L436" s="13">
        <f>InputData[[#This Row],[BUYING PRIZE]]*InputData[[#This Row],[QUANTITY]]</f>
        <v>555</v>
      </c>
      <c r="M436" s="13">
        <f>InputData[[#This Row],[SELLING PRICE]]*InputData[[#This Row],[QUANTITY]]*(1-InputData[[#This Row],[DISCOUNT %]])</f>
        <v>638.25</v>
      </c>
      <c r="N436" s="11">
        <f>DAY(InputData[[#This Row],[DATE]])</f>
        <v>27</v>
      </c>
      <c r="O436" s="11" t="str">
        <f>TEXT(InputData[[#This Row],[DATE]],"mmm")</f>
        <v>Aug</v>
      </c>
      <c r="P436" s="11">
        <f>YEAR(InputData[[#This Row],[DATE]])</f>
        <v>2022</v>
      </c>
    </row>
    <row r="437" spans="1:16" x14ac:dyDescent="0.2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13">
        <f>VLOOKUP(InputData[[#This Row],[PRODUCT ID]],MasterData[],5,0)</f>
        <v>133</v>
      </c>
      <c r="K437" s="13">
        <f>VLOOKUP(InputData[[#This Row],[PRODUCT ID]],MasterData[],6,0)</f>
        <v>155.61000000000001</v>
      </c>
      <c r="L437" s="13">
        <f>InputData[[#This Row],[BUYING PRIZE]]*InputData[[#This Row],[QUANTITY]]</f>
        <v>1197</v>
      </c>
      <c r="M437" s="13">
        <f>InputData[[#This Row],[SELLING PRICE]]*InputData[[#This Row],[QUANTITY]]*(1-InputData[[#This Row],[DISCOUNT %]])</f>
        <v>1400.4900000000002</v>
      </c>
      <c r="N437" s="11">
        <f>DAY(InputData[[#This Row],[DATE]])</f>
        <v>28</v>
      </c>
      <c r="O437" s="11" t="str">
        <f>TEXT(InputData[[#This Row],[DATE]],"mmm")</f>
        <v>Aug</v>
      </c>
      <c r="P437" s="11">
        <f>YEAR(InputData[[#This Row],[DATE]])</f>
        <v>2022</v>
      </c>
    </row>
    <row r="438" spans="1:16" x14ac:dyDescent="0.2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13">
        <f>VLOOKUP(InputData[[#This Row],[PRODUCT ID]],MasterData[],5,0)</f>
        <v>37</v>
      </c>
      <c r="K438" s="13">
        <f>VLOOKUP(InputData[[#This Row],[PRODUCT ID]],MasterData[],6,0)</f>
        <v>42.55</v>
      </c>
      <c r="L438" s="13">
        <f>InputData[[#This Row],[BUYING PRIZE]]*InputData[[#This Row],[QUANTITY]]</f>
        <v>185</v>
      </c>
      <c r="M438" s="13">
        <f>InputData[[#This Row],[SELLING PRICE]]*InputData[[#This Row],[QUANTITY]]*(1-InputData[[#This Row],[DISCOUNT %]])</f>
        <v>212.75</v>
      </c>
      <c r="N438" s="11">
        <f>DAY(InputData[[#This Row],[DATE]])</f>
        <v>28</v>
      </c>
      <c r="O438" s="11" t="str">
        <f>TEXT(InputData[[#This Row],[DATE]],"mmm")</f>
        <v>Aug</v>
      </c>
      <c r="P438" s="11">
        <f>YEAR(InputData[[#This Row],[DATE]])</f>
        <v>2022</v>
      </c>
    </row>
    <row r="439" spans="1:16" x14ac:dyDescent="0.2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13">
        <f>VLOOKUP(InputData[[#This Row],[PRODUCT ID]],MasterData[],5,0)</f>
        <v>75</v>
      </c>
      <c r="K439" s="13">
        <f>VLOOKUP(InputData[[#This Row],[PRODUCT ID]],MasterData[],6,0)</f>
        <v>85.5</v>
      </c>
      <c r="L439" s="13">
        <f>InputData[[#This Row],[BUYING PRIZE]]*InputData[[#This Row],[QUANTITY]]</f>
        <v>450</v>
      </c>
      <c r="M439" s="13">
        <f>InputData[[#This Row],[SELLING PRICE]]*InputData[[#This Row],[QUANTITY]]*(1-InputData[[#This Row],[DISCOUNT %]])</f>
        <v>513</v>
      </c>
      <c r="N439" s="11">
        <f>DAY(InputData[[#This Row],[DATE]])</f>
        <v>30</v>
      </c>
      <c r="O439" s="11" t="str">
        <f>TEXT(InputData[[#This Row],[DATE]],"mmm")</f>
        <v>Aug</v>
      </c>
      <c r="P439" s="11">
        <f>YEAR(InputData[[#This Row],[DATE]])</f>
        <v>2022</v>
      </c>
    </row>
    <row r="440" spans="1:16" x14ac:dyDescent="0.2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13">
        <f>VLOOKUP(InputData[[#This Row],[PRODUCT ID]],MasterData[],5,0)</f>
        <v>67</v>
      </c>
      <c r="K440" s="13">
        <f>VLOOKUP(InputData[[#This Row],[PRODUCT ID]],MasterData[],6,0)</f>
        <v>83.08</v>
      </c>
      <c r="L440" s="13">
        <f>InputData[[#This Row],[BUYING PRIZE]]*InputData[[#This Row],[QUANTITY]]</f>
        <v>402</v>
      </c>
      <c r="M440" s="13">
        <f>InputData[[#This Row],[SELLING PRICE]]*InputData[[#This Row],[QUANTITY]]*(1-InputData[[#This Row],[DISCOUNT %]])</f>
        <v>498.48</v>
      </c>
      <c r="N440" s="11">
        <f>DAY(InputData[[#This Row],[DATE]])</f>
        <v>30</v>
      </c>
      <c r="O440" s="11" t="str">
        <f>TEXT(InputData[[#This Row],[DATE]],"mmm")</f>
        <v>Aug</v>
      </c>
      <c r="P440" s="11">
        <f>YEAR(InputData[[#This Row],[DATE]])</f>
        <v>2022</v>
      </c>
    </row>
    <row r="441" spans="1:16" x14ac:dyDescent="0.2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13">
        <f>VLOOKUP(InputData[[#This Row],[PRODUCT ID]],MasterData[],5,0)</f>
        <v>7</v>
      </c>
      <c r="K441" s="13">
        <f>VLOOKUP(InputData[[#This Row],[PRODUCT ID]],MasterData[],6,0)</f>
        <v>8.33</v>
      </c>
      <c r="L441" s="13">
        <f>InputData[[#This Row],[BUYING PRIZE]]*InputData[[#This Row],[QUANTITY]]</f>
        <v>35</v>
      </c>
      <c r="M441" s="13">
        <f>InputData[[#This Row],[SELLING PRICE]]*InputData[[#This Row],[QUANTITY]]*(1-InputData[[#This Row],[DISCOUNT %]])</f>
        <v>41.65</v>
      </c>
      <c r="N441" s="11">
        <f>DAY(InputData[[#This Row],[DATE]])</f>
        <v>30</v>
      </c>
      <c r="O441" s="11" t="str">
        <f>TEXT(InputData[[#This Row],[DATE]],"mmm")</f>
        <v>Aug</v>
      </c>
      <c r="P441" s="11">
        <f>YEAR(InputData[[#This Row],[DATE]])</f>
        <v>2022</v>
      </c>
    </row>
    <row r="442" spans="1:16" x14ac:dyDescent="0.2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13">
        <f>VLOOKUP(InputData[[#This Row],[PRODUCT ID]],MasterData[],5,0)</f>
        <v>12</v>
      </c>
      <c r="K442" s="13">
        <f>VLOOKUP(InputData[[#This Row],[PRODUCT ID]],MasterData[],6,0)</f>
        <v>15.719999999999999</v>
      </c>
      <c r="L442" s="13">
        <f>InputData[[#This Row],[BUYING PRIZE]]*InputData[[#This Row],[QUANTITY]]</f>
        <v>156</v>
      </c>
      <c r="M442" s="13">
        <f>InputData[[#This Row],[SELLING PRICE]]*InputData[[#This Row],[QUANTITY]]*(1-InputData[[#This Row],[DISCOUNT %]])</f>
        <v>204.35999999999999</v>
      </c>
      <c r="N442" s="11">
        <f>DAY(InputData[[#This Row],[DATE]])</f>
        <v>31</v>
      </c>
      <c r="O442" s="11" t="str">
        <f>TEXT(InputData[[#This Row],[DATE]],"mmm")</f>
        <v>Aug</v>
      </c>
      <c r="P442" s="11">
        <f>YEAR(InputData[[#This Row],[DATE]])</f>
        <v>2022</v>
      </c>
    </row>
    <row r="443" spans="1:16" x14ac:dyDescent="0.2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13">
        <f>VLOOKUP(InputData[[#This Row],[PRODUCT ID]],MasterData[],5,0)</f>
        <v>105</v>
      </c>
      <c r="K443" s="13">
        <f>VLOOKUP(InputData[[#This Row],[PRODUCT ID]],MasterData[],6,0)</f>
        <v>142.80000000000001</v>
      </c>
      <c r="L443" s="13">
        <f>InputData[[#This Row],[BUYING PRIZE]]*InputData[[#This Row],[QUANTITY]]</f>
        <v>105</v>
      </c>
      <c r="M443" s="13">
        <f>InputData[[#This Row],[SELLING PRICE]]*InputData[[#This Row],[QUANTITY]]*(1-InputData[[#This Row],[DISCOUNT %]])</f>
        <v>142.80000000000001</v>
      </c>
      <c r="N443" s="11">
        <f>DAY(InputData[[#This Row],[DATE]])</f>
        <v>4</v>
      </c>
      <c r="O443" s="11" t="str">
        <f>TEXT(InputData[[#This Row],[DATE]],"mmm")</f>
        <v>Sep</v>
      </c>
      <c r="P443" s="11">
        <f>YEAR(InputData[[#This Row],[DATE]])</f>
        <v>2022</v>
      </c>
    </row>
    <row r="444" spans="1:16" x14ac:dyDescent="0.2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13">
        <f>VLOOKUP(InputData[[#This Row],[PRODUCT ID]],MasterData[],5,0)</f>
        <v>133</v>
      </c>
      <c r="K444" s="13">
        <f>VLOOKUP(InputData[[#This Row],[PRODUCT ID]],MasterData[],6,0)</f>
        <v>155.61000000000001</v>
      </c>
      <c r="L444" s="13">
        <f>InputData[[#This Row],[BUYING PRIZE]]*InputData[[#This Row],[QUANTITY]]</f>
        <v>1596</v>
      </c>
      <c r="M444" s="13">
        <f>InputData[[#This Row],[SELLING PRICE]]*InputData[[#This Row],[QUANTITY]]*(1-InputData[[#This Row],[DISCOUNT %]])</f>
        <v>1867.3200000000002</v>
      </c>
      <c r="N444" s="11">
        <f>DAY(InputData[[#This Row],[DATE]])</f>
        <v>6</v>
      </c>
      <c r="O444" s="11" t="str">
        <f>TEXT(InputData[[#This Row],[DATE]],"mmm")</f>
        <v>Sep</v>
      </c>
      <c r="P444" s="11">
        <f>YEAR(InputData[[#This Row],[DATE]])</f>
        <v>2022</v>
      </c>
    </row>
    <row r="445" spans="1:16" x14ac:dyDescent="0.2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13">
        <f>VLOOKUP(InputData[[#This Row],[PRODUCT ID]],MasterData[],5,0)</f>
        <v>138</v>
      </c>
      <c r="K445" s="13">
        <f>VLOOKUP(InputData[[#This Row],[PRODUCT ID]],MasterData[],6,0)</f>
        <v>173.88</v>
      </c>
      <c r="L445" s="13">
        <f>InputData[[#This Row],[BUYING PRIZE]]*InputData[[#This Row],[QUANTITY]]</f>
        <v>1242</v>
      </c>
      <c r="M445" s="13">
        <f>InputData[[#This Row],[SELLING PRICE]]*InputData[[#This Row],[QUANTITY]]*(1-InputData[[#This Row],[DISCOUNT %]])</f>
        <v>1564.92</v>
      </c>
      <c r="N445" s="11">
        <f>DAY(InputData[[#This Row],[DATE]])</f>
        <v>9</v>
      </c>
      <c r="O445" s="11" t="str">
        <f>TEXT(InputData[[#This Row],[DATE]],"mmm")</f>
        <v>Sep</v>
      </c>
      <c r="P445" s="11">
        <f>YEAR(InputData[[#This Row],[DATE]])</f>
        <v>2022</v>
      </c>
    </row>
    <row r="446" spans="1:16" x14ac:dyDescent="0.2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13">
        <f>VLOOKUP(InputData[[#This Row],[PRODUCT ID]],MasterData[],5,0)</f>
        <v>71</v>
      </c>
      <c r="K446" s="13">
        <f>VLOOKUP(InputData[[#This Row],[PRODUCT ID]],MasterData[],6,0)</f>
        <v>80.94</v>
      </c>
      <c r="L446" s="13">
        <f>InputData[[#This Row],[BUYING PRIZE]]*InputData[[#This Row],[QUANTITY]]</f>
        <v>213</v>
      </c>
      <c r="M446" s="13">
        <f>InputData[[#This Row],[SELLING PRICE]]*InputData[[#This Row],[QUANTITY]]*(1-InputData[[#This Row],[DISCOUNT %]])</f>
        <v>242.82</v>
      </c>
      <c r="N446" s="11">
        <f>DAY(InputData[[#This Row],[DATE]])</f>
        <v>9</v>
      </c>
      <c r="O446" s="11" t="str">
        <f>TEXT(InputData[[#This Row],[DATE]],"mmm")</f>
        <v>Sep</v>
      </c>
      <c r="P446" s="11">
        <f>YEAR(InputData[[#This Row],[DATE]])</f>
        <v>2022</v>
      </c>
    </row>
    <row r="447" spans="1:16" x14ac:dyDescent="0.2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13">
        <f>VLOOKUP(InputData[[#This Row],[PRODUCT ID]],MasterData[],5,0)</f>
        <v>5</v>
      </c>
      <c r="K447" s="13">
        <f>VLOOKUP(InputData[[#This Row],[PRODUCT ID]],MasterData[],6,0)</f>
        <v>6.7</v>
      </c>
      <c r="L447" s="13">
        <f>InputData[[#This Row],[BUYING PRIZE]]*InputData[[#This Row],[QUANTITY]]</f>
        <v>75</v>
      </c>
      <c r="M447" s="13">
        <f>InputData[[#This Row],[SELLING PRICE]]*InputData[[#This Row],[QUANTITY]]*(1-InputData[[#This Row],[DISCOUNT %]])</f>
        <v>100.5</v>
      </c>
      <c r="N447" s="11">
        <f>DAY(InputData[[#This Row],[DATE]])</f>
        <v>10</v>
      </c>
      <c r="O447" s="11" t="str">
        <f>TEXT(InputData[[#This Row],[DATE]],"mmm")</f>
        <v>Sep</v>
      </c>
      <c r="P447" s="11">
        <f>YEAR(InputData[[#This Row],[DATE]])</f>
        <v>2022</v>
      </c>
    </row>
    <row r="448" spans="1:16" x14ac:dyDescent="0.2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13">
        <f>VLOOKUP(InputData[[#This Row],[PRODUCT ID]],MasterData[],5,0)</f>
        <v>72</v>
      </c>
      <c r="K448" s="13">
        <f>VLOOKUP(InputData[[#This Row],[PRODUCT ID]],MasterData[],6,0)</f>
        <v>79.92</v>
      </c>
      <c r="L448" s="13">
        <f>InputData[[#This Row],[BUYING PRIZE]]*InputData[[#This Row],[QUANTITY]]</f>
        <v>288</v>
      </c>
      <c r="M448" s="13">
        <f>InputData[[#This Row],[SELLING PRICE]]*InputData[[#This Row],[QUANTITY]]*(1-InputData[[#This Row],[DISCOUNT %]])</f>
        <v>319.68</v>
      </c>
      <c r="N448" s="11">
        <f>DAY(InputData[[#This Row],[DATE]])</f>
        <v>10</v>
      </c>
      <c r="O448" s="11" t="str">
        <f>TEXT(InputData[[#This Row],[DATE]],"mmm")</f>
        <v>Sep</v>
      </c>
      <c r="P448" s="11">
        <f>YEAR(InputData[[#This Row],[DATE]])</f>
        <v>2022</v>
      </c>
    </row>
    <row r="449" spans="1:16" x14ac:dyDescent="0.2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13">
        <f>VLOOKUP(InputData[[#This Row],[PRODUCT ID]],MasterData[],5,0)</f>
        <v>47</v>
      </c>
      <c r="K449" s="13">
        <f>VLOOKUP(InputData[[#This Row],[PRODUCT ID]],MasterData[],6,0)</f>
        <v>53.11</v>
      </c>
      <c r="L449" s="13">
        <f>InputData[[#This Row],[BUYING PRIZE]]*InputData[[#This Row],[QUANTITY]]</f>
        <v>141</v>
      </c>
      <c r="M449" s="13">
        <f>InputData[[#This Row],[SELLING PRICE]]*InputData[[#This Row],[QUANTITY]]*(1-InputData[[#This Row],[DISCOUNT %]])</f>
        <v>159.32999999999998</v>
      </c>
      <c r="N449" s="11">
        <f>DAY(InputData[[#This Row],[DATE]])</f>
        <v>14</v>
      </c>
      <c r="O449" s="11" t="str">
        <f>TEXT(InputData[[#This Row],[DATE]],"mmm")</f>
        <v>Sep</v>
      </c>
      <c r="P449" s="11">
        <f>YEAR(InputData[[#This Row],[DATE]])</f>
        <v>2022</v>
      </c>
    </row>
    <row r="450" spans="1:16" x14ac:dyDescent="0.2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13">
        <f>VLOOKUP(InputData[[#This Row],[PRODUCT ID]],MasterData[],5,0)</f>
        <v>67</v>
      </c>
      <c r="K450" s="13">
        <f>VLOOKUP(InputData[[#This Row],[PRODUCT ID]],MasterData[],6,0)</f>
        <v>85.76</v>
      </c>
      <c r="L450" s="13">
        <f>InputData[[#This Row],[BUYING PRIZE]]*InputData[[#This Row],[QUANTITY]]</f>
        <v>1005</v>
      </c>
      <c r="M450" s="13">
        <f>InputData[[#This Row],[SELLING PRICE]]*InputData[[#This Row],[QUANTITY]]*(1-InputData[[#This Row],[DISCOUNT %]])</f>
        <v>1286.4000000000001</v>
      </c>
      <c r="N450" s="11">
        <f>DAY(InputData[[#This Row],[DATE]])</f>
        <v>15</v>
      </c>
      <c r="O450" s="11" t="str">
        <f>TEXT(InputData[[#This Row],[DATE]],"mmm")</f>
        <v>Sep</v>
      </c>
      <c r="P450" s="11">
        <f>YEAR(InputData[[#This Row],[DATE]])</f>
        <v>2022</v>
      </c>
    </row>
    <row r="451" spans="1:16" x14ac:dyDescent="0.2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13">
        <f>VLOOKUP(InputData[[#This Row],[PRODUCT ID]],MasterData[],5,0)</f>
        <v>18</v>
      </c>
      <c r="K451" s="13">
        <f>VLOOKUP(InputData[[#This Row],[PRODUCT ID]],MasterData[],6,0)</f>
        <v>24.66</v>
      </c>
      <c r="L451" s="13">
        <f>InputData[[#This Row],[BUYING PRIZE]]*InputData[[#This Row],[QUANTITY]]</f>
        <v>252</v>
      </c>
      <c r="M451" s="13">
        <f>InputData[[#This Row],[SELLING PRICE]]*InputData[[#This Row],[QUANTITY]]*(1-InputData[[#This Row],[DISCOUNT %]])</f>
        <v>345.24</v>
      </c>
      <c r="N451" s="11">
        <f>DAY(InputData[[#This Row],[DATE]])</f>
        <v>18</v>
      </c>
      <c r="O451" s="11" t="str">
        <f>TEXT(InputData[[#This Row],[DATE]],"mmm")</f>
        <v>Sep</v>
      </c>
      <c r="P451" s="11">
        <f>YEAR(InputData[[#This Row],[DATE]])</f>
        <v>2022</v>
      </c>
    </row>
    <row r="452" spans="1:16" x14ac:dyDescent="0.2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13">
        <f>VLOOKUP(InputData[[#This Row],[PRODUCT ID]],MasterData[],5,0)</f>
        <v>95</v>
      </c>
      <c r="K452" s="13">
        <f>VLOOKUP(InputData[[#This Row],[PRODUCT ID]],MasterData[],6,0)</f>
        <v>119.7</v>
      </c>
      <c r="L452" s="13">
        <f>InputData[[#This Row],[BUYING PRIZE]]*InputData[[#This Row],[QUANTITY]]</f>
        <v>760</v>
      </c>
      <c r="M452" s="13">
        <f>InputData[[#This Row],[SELLING PRICE]]*InputData[[#This Row],[QUANTITY]]*(1-InputData[[#This Row],[DISCOUNT %]])</f>
        <v>957.6</v>
      </c>
      <c r="N452" s="11">
        <f>DAY(InputData[[#This Row],[DATE]])</f>
        <v>19</v>
      </c>
      <c r="O452" s="11" t="str">
        <f>TEXT(InputData[[#This Row],[DATE]],"mmm")</f>
        <v>Sep</v>
      </c>
      <c r="P452" s="11">
        <f>YEAR(InputData[[#This Row],[DATE]])</f>
        <v>2022</v>
      </c>
    </row>
    <row r="453" spans="1:16" x14ac:dyDescent="0.2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13">
        <f>VLOOKUP(InputData[[#This Row],[PRODUCT ID]],MasterData[],5,0)</f>
        <v>95</v>
      </c>
      <c r="K453" s="13">
        <f>VLOOKUP(InputData[[#This Row],[PRODUCT ID]],MasterData[],6,0)</f>
        <v>119.7</v>
      </c>
      <c r="L453" s="13">
        <f>InputData[[#This Row],[BUYING PRIZE]]*InputData[[#This Row],[QUANTITY]]</f>
        <v>570</v>
      </c>
      <c r="M453" s="13">
        <f>InputData[[#This Row],[SELLING PRICE]]*InputData[[#This Row],[QUANTITY]]*(1-InputData[[#This Row],[DISCOUNT %]])</f>
        <v>718.2</v>
      </c>
      <c r="N453" s="11">
        <f>DAY(InputData[[#This Row],[DATE]])</f>
        <v>20</v>
      </c>
      <c r="O453" s="11" t="str">
        <f>TEXT(InputData[[#This Row],[DATE]],"mmm")</f>
        <v>Sep</v>
      </c>
      <c r="P453" s="11">
        <f>YEAR(InputData[[#This Row],[DATE]])</f>
        <v>2022</v>
      </c>
    </row>
    <row r="454" spans="1:16" x14ac:dyDescent="0.2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13">
        <f>VLOOKUP(InputData[[#This Row],[PRODUCT ID]],MasterData[],5,0)</f>
        <v>98</v>
      </c>
      <c r="K454" s="13">
        <f>VLOOKUP(InputData[[#This Row],[PRODUCT ID]],MasterData[],6,0)</f>
        <v>103.88</v>
      </c>
      <c r="L454" s="13">
        <f>InputData[[#This Row],[BUYING PRIZE]]*InputData[[#This Row],[QUANTITY]]</f>
        <v>980</v>
      </c>
      <c r="M454" s="13">
        <f>InputData[[#This Row],[SELLING PRICE]]*InputData[[#This Row],[QUANTITY]]*(1-InputData[[#This Row],[DISCOUNT %]])</f>
        <v>1038.8</v>
      </c>
      <c r="N454" s="11">
        <f>DAY(InputData[[#This Row],[DATE]])</f>
        <v>20</v>
      </c>
      <c r="O454" s="11" t="str">
        <f>TEXT(InputData[[#This Row],[DATE]],"mmm")</f>
        <v>Sep</v>
      </c>
      <c r="P454" s="11">
        <f>YEAR(InputData[[#This Row],[DATE]])</f>
        <v>2022</v>
      </c>
    </row>
    <row r="455" spans="1:16" x14ac:dyDescent="0.2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13">
        <f>VLOOKUP(InputData[[#This Row],[PRODUCT ID]],MasterData[],5,0)</f>
        <v>37</v>
      </c>
      <c r="K455" s="13">
        <f>VLOOKUP(InputData[[#This Row],[PRODUCT ID]],MasterData[],6,0)</f>
        <v>49.21</v>
      </c>
      <c r="L455" s="13">
        <f>InputData[[#This Row],[BUYING PRIZE]]*InputData[[#This Row],[QUANTITY]]</f>
        <v>518</v>
      </c>
      <c r="M455" s="13">
        <f>InputData[[#This Row],[SELLING PRICE]]*InputData[[#This Row],[QUANTITY]]*(1-InputData[[#This Row],[DISCOUNT %]])</f>
        <v>688.94</v>
      </c>
      <c r="N455" s="11">
        <f>DAY(InputData[[#This Row],[DATE]])</f>
        <v>21</v>
      </c>
      <c r="O455" s="11" t="str">
        <f>TEXT(InputData[[#This Row],[DATE]],"mmm")</f>
        <v>Sep</v>
      </c>
      <c r="P455" s="11">
        <f>YEAR(InputData[[#This Row],[DATE]])</f>
        <v>2022</v>
      </c>
    </row>
    <row r="456" spans="1:16" x14ac:dyDescent="0.2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13">
        <f>VLOOKUP(InputData[[#This Row],[PRODUCT ID]],MasterData[],5,0)</f>
        <v>18</v>
      </c>
      <c r="K456" s="13">
        <f>VLOOKUP(InputData[[#This Row],[PRODUCT ID]],MasterData[],6,0)</f>
        <v>24.66</v>
      </c>
      <c r="L456" s="13">
        <f>InputData[[#This Row],[BUYING PRIZE]]*InputData[[#This Row],[QUANTITY]]</f>
        <v>90</v>
      </c>
      <c r="M456" s="13">
        <f>InputData[[#This Row],[SELLING PRICE]]*InputData[[#This Row],[QUANTITY]]*(1-InputData[[#This Row],[DISCOUNT %]])</f>
        <v>123.3</v>
      </c>
      <c r="N456" s="11">
        <f>DAY(InputData[[#This Row],[DATE]])</f>
        <v>21</v>
      </c>
      <c r="O456" s="11" t="str">
        <f>TEXT(InputData[[#This Row],[DATE]],"mmm")</f>
        <v>Sep</v>
      </c>
      <c r="P456" s="11">
        <f>YEAR(InputData[[#This Row],[DATE]])</f>
        <v>2022</v>
      </c>
    </row>
    <row r="457" spans="1:16" x14ac:dyDescent="0.2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13">
        <f>VLOOKUP(InputData[[#This Row],[PRODUCT ID]],MasterData[],5,0)</f>
        <v>67</v>
      </c>
      <c r="K457" s="13">
        <f>VLOOKUP(InputData[[#This Row],[PRODUCT ID]],MasterData[],6,0)</f>
        <v>83.08</v>
      </c>
      <c r="L457" s="13">
        <f>InputData[[#This Row],[BUYING PRIZE]]*InputData[[#This Row],[QUANTITY]]</f>
        <v>804</v>
      </c>
      <c r="M457" s="13">
        <f>InputData[[#This Row],[SELLING PRICE]]*InputData[[#This Row],[QUANTITY]]*(1-InputData[[#This Row],[DISCOUNT %]])</f>
        <v>996.96</v>
      </c>
      <c r="N457" s="11">
        <f>DAY(InputData[[#This Row],[DATE]])</f>
        <v>22</v>
      </c>
      <c r="O457" s="11" t="str">
        <f>TEXT(InputData[[#This Row],[DATE]],"mmm")</f>
        <v>Sep</v>
      </c>
      <c r="P457" s="11">
        <f>YEAR(InputData[[#This Row],[DATE]])</f>
        <v>2022</v>
      </c>
    </row>
    <row r="458" spans="1:16" x14ac:dyDescent="0.2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13">
        <f>VLOOKUP(InputData[[#This Row],[PRODUCT ID]],MasterData[],5,0)</f>
        <v>73</v>
      </c>
      <c r="K458" s="13">
        <f>VLOOKUP(InputData[[#This Row],[PRODUCT ID]],MasterData[],6,0)</f>
        <v>94.17</v>
      </c>
      <c r="L458" s="13">
        <f>InputData[[#This Row],[BUYING PRIZE]]*InputData[[#This Row],[QUANTITY]]</f>
        <v>876</v>
      </c>
      <c r="M458" s="13">
        <f>InputData[[#This Row],[SELLING PRICE]]*InputData[[#This Row],[QUANTITY]]*(1-InputData[[#This Row],[DISCOUNT %]])</f>
        <v>1130.04</v>
      </c>
      <c r="N458" s="11">
        <f>DAY(InputData[[#This Row],[DATE]])</f>
        <v>23</v>
      </c>
      <c r="O458" s="11" t="str">
        <f>TEXT(InputData[[#This Row],[DATE]],"mmm")</f>
        <v>Sep</v>
      </c>
      <c r="P458" s="11">
        <f>YEAR(InputData[[#This Row],[DATE]])</f>
        <v>2022</v>
      </c>
    </row>
    <row r="459" spans="1:16" x14ac:dyDescent="0.2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13">
        <f>VLOOKUP(InputData[[#This Row],[PRODUCT ID]],MasterData[],5,0)</f>
        <v>89</v>
      </c>
      <c r="K459" s="13">
        <f>VLOOKUP(InputData[[#This Row],[PRODUCT ID]],MasterData[],6,0)</f>
        <v>117.48</v>
      </c>
      <c r="L459" s="13">
        <f>InputData[[#This Row],[BUYING PRIZE]]*InputData[[#This Row],[QUANTITY]]</f>
        <v>1246</v>
      </c>
      <c r="M459" s="13">
        <f>InputData[[#This Row],[SELLING PRICE]]*InputData[[#This Row],[QUANTITY]]*(1-InputData[[#This Row],[DISCOUNT %]])</f>
        <v>1644.72</v>
      </c>
      <c r="N459" s="11">
        <f>DAY(InputData[[#This Row],[DATE]])</f>
        <v>24</v>
      </c>
      <c r="O459" s="11" t="str">
        <f>TEXT(InputData[[#This Row],[DATE]],"mmm")</f>
        <v>Sep</v>
      </c>
      <c r="P459" s="11">
        <f>YEAR(InputData[[#This Row],[DATE]])</f>
        <v>2022</v>
      </c>
    </row>
    <row r="460" spans="1:16" x14ac:dyDescent="0.2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13">
        <f>VLOOKUP(InputData[[#This Row],[PRODUCT ID]],MasterData[],5,0)</f>
        <v>89</v>
      </c>
      <c r="K460" s="13">
        <f>VLOOKUP(InputData[[#This Row],[PRODUCT ID]],MasterData[],6,0)</f>
        <v>117.48</v>
      </c>
      <c r="L460" s="13">
        <f>InputData[[#This Row],[BUYING PRIZE]]*InputData[[#This Row],[QUANTITY]]</f>
        <v>712</v>
      </c>
      <c r="M460" s="13">
        <f>InputData[[#This Row],[SELLING PRICE]]*InputData[[#This Row],[QUANTITY]]*(1-InputData[[#This Row],[DISCOUNT %]])</f>
        <v>939.84</v>
      </c>
      <c r="N460" s="11">
        <f>DAY(InputData[[#This Row],[DATE]])</f>
        <v>24</v>
      </c>
      <c r="O460" s="11" t="str">
        <f>TEXT(InputData[[#This Row],[DATE]],"mmm")</f>
        <v>Sep</v>
      </c>
      <c r="P460" s="11">
        <f>YEAR(InputData[[#This Row],[DATE]])</f>
        <v>2022</v>
      </c>
    </row>
    <row r="461" spans="1:16" x14ac:dyDescent="0.2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13">
        <f>VLOOKUP(InputData[[#This Row],[PRODUCT ID]],MasterData[],5,0)</f>
        <v>90</v>
      </c>
      <c r="K461" s="13">
        <f>VLOOKUP(InputData[[#This Row],[PRODUCT ID]],MasterData[],6,0)</f>
        <v>96.3</v>
      </c>
      <c r="L461" s="13">
        <f>InputData[[#This Row],[BUYING PRIZE]]*InputData[[#This Row],[QUANTITY]]</f>
        <v>360</v>
      </c>
      <c r="M461" s="13">
        <f>InputData[[#This Row],[SELLING PRICE]]*InputData[[#This Row],[QUANTITY]]*(1-InputData[[#This Row],[DISCOUNT %]])</f>
        <v>385.2</v>
      </c>
      <c r="N461" s="11">
        <f>DAY(InputData[[#This Row],[DATE]])</f>
        <v>27</v>
      </c>
      <c r="O461" s="11" t="str">
        <f>TEXT(InputData[[#This Row],[DATE]],"mmm")</f>
        <v>Sep</v>
      </c>
      <c r="P461" s="11">
        <f>YEAR(InputData[[#This Row],[DATE]])</f>
        <v>2022</v>
      </c>
    </row>
    <row r="462" spans="1:16" x14ac:dyDescent="0.2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13">
        <f>VLOOKUP(InputData[[#This Row],[PRODUCT ID]],MasterData[],5,0)</f>
        <v>76</v>
      </c>
      <c r="K462" s="13">
        <f>VLOOKUP(InputData[[#This Row],[PRODUCT ID]],MasterData[],6,0)</f>
        <v>82.08</v>
      </c>
      <c r="L462" s="13">
        <f>InputData[[#This Row],[BUYING PRIZE]]*InputData[[#This Row],[QUANTITY]]</f>
        <v>684</v>
      </c>
      <c r="M462" s="13">
        <f>InputData[[#This Row],[SELLING PRICE]]*InputData[[#This Row],[QUANTITY]]*(1-InputData[[#This Row],[DISCOUNT %]])</f>
        <v>738.72</v>
      </c>
      <c r="N462" s="11">
        <f>DAY(InputData[[#This Row],[DATE]])</f>
        <v>27</v>
      </c>
      <c r="O462" s="11" t="str">
        <f>TEXT(InputData[[#This Row],[DATE]],"mmm")</f>
        <v>Sep</v>
      </c>
      <c r="P462" s="11">
        <f>YEAR(InputData[[#This Row],[DATE]])</f>
        <v>2022</v>
      </c>
    </row>
    <row r="463" spans="1:16" x14ac:dyDescent="0.2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13">
        <f>VLOOKUP(InputData[[#This Row],[PRODUCT ID]],MasterData[],5,0)</f>
        <v>72</v>
      </c>
      <c r="K463" s="13">
        <f>VLOOKUP(InputData[[#This Row],[PRODUCT ID]],MasterData[],6,0)</f>
        <v>79.92</v>
      </c>
      <c r="L463" s="13">
        <f>InputData[[#This Row],[BUYING PRIZE]]*InputData[[#This Row],[QUANTITY]]</f>
        <v>216</v>
      </c>
      <c r="M463" s="13">
        <f>InputData[[#This Row],[SELLING PRICE]]*InputData[[#This Row],[QUANTITY]]*(1-InputData[[#This Row],[DISCOUNT %]])</f>
        <v>239.76</v>
      </c>
      <c r="N463" s="11">
        <f>DAY(InputData[[#This Row],[DATE]])</f>
        <v>27</v>
      </c>
      <c r="O463" s="11" t="str">
        <f>TEXT(InputData[[#This Row],[DATE]],"mmm")</f>
        <v>Sep</v>
      </c>
      <c r="P463" s="11">
        <f>YEAR(InputData[[#This Row],[DATE]])</f>
        <v>2022</v>
      </c>
    </row>
    <row r="464" spans="1:16" x14ac:dyDescent="0.2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13">
        <f>VLOOKUP(InputData[[#This Row],[PRODUCT ID]],MasterData[],5,0)</f>
        <v>55</v>
      </c>
      <c r="K464" s="13">
        <f>VLOOKUP(InputData[[#This Row],[PRODUCT ID]],MasterData[],6,0)</f>
        <v>58.3</v>
      </c>
      <c r="L464" s="13">
        <f>InputData[[#This Row],[BUYING PRIZE]]*InputData[[#This Row],[QUANTITY]]</f>
        <v>715</v>
      </c>
      <c r="M464" s="13">
        <f>InputData[[#This Row],[SELLING PRICE]]*InputData[[#This Row],[QUANTITY]]*(1-InputData[[#This Row],[DISCOUNT %]])</f>
        <v>757.9</v>
      </c>
      <c r="N464" s="11">
        <f>DAY(InputData[[#This Row],[DATE]])</f>
        <v>29</v>
      </c>
      <c r="O464" s="11" t="str">
        <f>TEXT(InputData[[#This Row],[DATE]],"mmm")</f>
        <v>Sep</v>
      </c>
      <c r="P464" s="11">
        <f>YEAR(InputData[[#This Row],[DATE]])</f>
        <v>2022</v>
      </c>
    </row>
    <row r="465" spans="1:16" x14ac:dyDescent="0.2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13">
        <f>VLOOKUP(InputData[[#This Row],[PRODUCT ID]],MasterData[],5,0)</f>
        <v>44</v>
      </c>
      <c r="K465" s="13">
        <f>VLOOKUP(InputData[[#This Row],[PRODUCT ID]],MasterData[],6,0)</f>
        <v>48.4</v>
      </c>
      <c r="L465" s="13">
        <f>InputData[[#This Row],[BUYING PRIZE]]*InputData[[#This Row],[QUANTITY]]</f>
        <v>220</v>
      </c>
      <c r="M465" s="13">
        <f>InputData[[#This Row],[SELLING PRICE]]*InputData[[#This Row],[QUANTITY]]*(1-InputData[[#This Row],[DISCOUNT %]])</f>
        <v>242</v>
      </c>
      <c r="N465" s="11">
        <f>DAY(InputData[[#This Row],[DATE]])</f>
        <v>3</v>
      </c>
      <c r="O465" s="11" t="str">
        <f>TEXT(InputData[[#This Row],[DATE]],"mmm")</f>
        <v>Oct</v>
      </c>
      <c r="P465" s="11">
        <f>YEAR(InputData[[#This Row],[DATE]])</f>
        <v>2022</v>
      </c>
    </row>
    <row r="466" spans="1:16" x14ac:dyDescent="0.2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13">
        <f>VLOOKUP(InputData[[#This Row],[PRODUCT ID]],MasterData[],5,0)</f>
        <v>43</v>
      </c>
      <c r="K466" s="13">
        <f>VLOOKUP(InputData[[#This Row],[PRODUCT ID]],MasterData[],6,0)</f>
        <v>47.730000000000004</v>
      </c>
      <c r="L466" s="13">
        <f>InputData[[#This Row],[BUYING PRIZE]]*InputData[[#This Row],[QUANTITY]]</f>
        <v>645</v>
      </c>
      <c r="M466" s="13">
        <f>InputData[[#This Row],[SELLING PRICE]]*InputData[[#This Row],[QUANTITY]]*(1-InputData[[#This Row],[DISCOUNT %]])</f>
        <v>715.95</v>
      </c>
      <c r="N466" s="11">
        <f>DAY(InputData[[#This Row],[DATE]])</f>
        <v>4</v>
      </c>
      <c r="O466" s="11" t="str">
        <f>TEXT(InputData[[#This Row],[DATE]],"mmm")</f>
        <v>Oct</v>
      </c>
      <c r="P466" s="11">
        <f>YEAR(InputData[[#This Row],[DATE]])</f>
        <v>2022</v>
      </c>
    </row>
    <row r="467" spans="1:16" x14ac:dyDescent="0.2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13">
        <f>VLOOKUP(InputData[[#This Row],[PRODUCT ID]],MasterData[],5,0)</f>
        <v>5</v>
      </c>
      <c r="K467" s="13">
        <f>VLOOKUP(InputData[[#This Row],[PRODUCT ID]],MasterData[],6,0)</f>
        <v>6.7</v>
      </c>
      <c r="L467" s="13">
        <f>InputData[[#This Row],[BUYING PRIZE]]*InputData[[#This Row],[QUANTITY]]</f>
        <v>5</v>
      </c>
      <c r="M467" s="13">
        <f>InputData[[#This Row],[SELLING PRICE]]*InputData[[#This Row],[QUANTITY]]*(1-InputData[[#This Row],[DISCOUNT %]])</f>
        <v>6.7</v>
      </c>
      <c r="N467" s="11">
        <f>DAY(InputData[[#This Row],[DATE]])</f>
        <v>6</v>
      </c>
      <c r="O467" s="11" t="str">
        <f>TEXT(InputData[[#This Row],[DATE]],"mmm")</f>
        <v>Oct</v>
      </c>
      <c r="P467" s="11">
        <f>YEAR(InputData[[#This Row],[DATE]])</f>
        <v>2022</v>
      </c>
    </row>
    <row r="468" spans="1:16" x14ac:dyDescent="0.2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13">
        <f>VLOOKUP(InputData[[#This Row],[PRODUCT ID]],MasterData[],5,0)</f>
        <v>72</v>
      </c>
      <c r="K468" s="13">
        <f>VLOOKUP(InputData[[#This Row],[PRODUCT ID]],MasterData[],6,0)</f>
        <v>79.92</v>
      </c>
      <c r="L468" s="13">
        <f>InputData[[#This Row],[BUYING PRIZE]]*InputData[[#This Row],[QUANTITY]]</f>
        <v>1008</v>
      </c>
      <c r="M468" s="13">
        <f>InputData[[#This Row],[SELLING PRICE]]*InputData[[#This Row],[QUANTITY]]*(1-InputData[[#This Row],[DISCOUNT %]])</f>
        <v>1118.8800000000001</v>
      </c>
      <c r="N468" s="11">
        <f>DAY(InputData[[#This Row],[DATE]])</f>
        <v>9</v>
      </c>
      <c r="O468" s="11" t="str">
        <f>TEXT(InputData[[#This Row],[DATE]],"mmm")</f>
        <v>Oct</v>
      </c>
      <c r="P468" s="11">
        <f>YEAR(InputData[[#This Row],[DATE]])</f>
        <v>2022</v>
      </c>
    </row>
    <row r="469" spans="1:16" x14ac:dyDescent="0.2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13">
        <f>VLOOKUP(InputData[[#This Row],[PRODUCT ID]],MasterData[],5,0)</f>
        <v>150</v>
      </c>
      <c r="K469" s="13">
        <f>VLOOKUP(InputData[[#This Row],[PRODUCT ID]],MasterData[],6,0)</f>
        <v>210</v>
      </c>
      <c r="L469" s="13">
        <f>InputData[[#This Row],[BUYING PRIZE]]*InputData[[#This Row],[QUANTITY]]</f>
        <v>1350</v>
      </c>
      <c r="M469" s="13">
        <f>InputData[[#This Row],[SELLING PRICE]]*InputData[[#This Row],[QUANTITY]]*(1-InputData[[#This Row],[DISCOUNT %]])</f>
        <v>1890</v>
      </c>
      <c r="N469" s="11">
        <f>DAY(InputData[[#This Row],[DATE]])</f>
        <v>10</v>
      </c>
      <c r="O469" s="11" t="str">
        <f>TEXT(InputData[[#This Row],[DATE]],"mmm")</f>
        <v>Oct</v>
      </c>
      <c r="P469" s="11">
        <f>YEAR(InputData[[#This Row],[DATE]])</f>
        <v>2022</v>
      </c>
    </row>
    <row r="470" spans="1:16" x14ac:dyDescent="0.2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13">
        <f>VLOOKUP(InputData[[#This Row],[PRODUCT ID]],MasterData[],5,0)</f>
        <v>76</v>
      </c>
      <c r="K470" s="13">
        <f>VLOOKUP(InputData[[#This Row],[PRODUCT ID]],MasterData[],6,0)</f>
        <v>82.08</v>
      </c>
      <c r="L470" s="13">
        <f>InputData[[#This Row],[BUYING PRIZE]]*InputData[[#This Row],[QUANTITY]]</f>
        <v>912</v>
      </c>
      <c r="M470" s="13">
        <f>InputData[[#This Row],[SELLING PRICE]]*InputData[[#This Row],[QUANTITY]]*(1-InputData[[#This Row],[DISCOUNT %]])</f>
        <v>984.96</v>
      </c>
      <c r="N470" s="11">
        <f>DAY(InputData[[#This Row],[DATE]])</f>
        <v>10</v>
      </c>
      <c r="O470" s="11" t="str">
        <f>TEXT(InputData[[#This Row],[DATE]],"mmm")</f>
        <v>Oct</v>
      </c>
      <c r="P470" s="11">
        <f>YEAR(InputData[[#This Row],[DATE]])</f>
        <v>2022</v>
      </c>
    </row>
    <row r="471" spans="1:16" x14ac:dyDescent="0.2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13">
        <f>VLOOKUP(InputData[[#This Row],[PRODUCT ID]],MasterData[],5,0)</f>
        <v>83</v>
      </c>
      <c r="K471" s="13">
        <f>VLOOKUP(InputData[[#This Row],[PRODUCT ID]],MasterData[],6,0)</f>
        <v>94.62</v>
      </c>
      <c r="L471" s="13">
        <f>InputData[[#This Row],[BUYING PRIZE]]*InputData[[#This Row],[QUANTITY]]</f>
        <v>830</v>
      </c>
      <c r="M471" s="13">
        <f>InputData[[#This Row],[SELLING PRICE]]*InputData[[#This Row],[QUANTITY]]*(1-InputData[[#This Row],[DISCOUNT %]])</f>
        <v>946.2</v>
      </c>
      <c r="N471" s="11">
        <f>DAY(InputData[[#This Row],[DATE]])</f>
        <v>11</v>
      </c>
      <c r="O471" s="11" t="str">
        <f>TEXT(InputData[[#This Row],[DATE]],"mmm")</f>
        <v>Oct</v>
      </c>
      <c r="P471" s="11">
        <f>YEAR(InputData[[#This Row],[DATE]])</f>
        <v>2022</v>
      </c>
    </row>
    <row r="472" spans="1:16" x14ac:dyDescent="0.2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13">
        <f>VLOOKUP(InputData[[#This Row],[PRODUCT ID]],MasterData[],5,0)</f>
        <v>105</v>
      </c>
      <c r="K472" s="13">
        <f>VLOOKUP(InputData[[#This Row],[PRODUCT ID]],MasterData[],6,0)</f>
        <v>142.80000000000001</v>
      </c>
      <c r="L472" s="13">
        <f>InputData[[#This Row],[BUYING PRIZE]]*InputData[[#This Row],[QUANTITY]]</f>
        <v>1575</v>
      </c>
      <c r="M472" s="13">
        <f>InputData[[#This Row],[SELLING PRICE]]*InputData[[#This Row],[QUANTITY]]*(1-InputData[[#This Row],[DISCOUNT %]])</f>
        <v>2142</v>
      </c>
      <c r="N472" s="11">
        <f>DAY(InputData[[#This Row],[DATE]])</f>
        <v>13</v>
      </c>
      <c r="O472" s="11" t="str">
        <f>TEXT(InputData[[#This Row],[DATE]],"mmm")</f>
        <v>Oct</v>
      </c>
      <c r="P472" s="11">
        <f>YEAR(InputData[[#This Row],[DATE]])</f>
        <v>2022</v>
      </c>
    </row>
    <row r="473" spans="1:16" x14ac:dyDescent="0.2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13">
        <f>VLOOKUP(InputData[[#This Row],[PRODUCT ID]],MasterData[],5,0)</f>
        <v>76</v>
      </c>
      <c r="K473" s="13">
        <f>VLOOKUP(InputData[[#This Row],[PRODUCT ID]],MasterData[],6,0)</f>
        <v>82.08</v>
      </c>
      <c r="L473" s="13">
        <f>InputData[[#This Row],[BUYING PRIZE]]*InputData[[#This Row],[QUANTITY]]</f>
        <v>1140</v>
      </c>
      <c r="M473" s="13">
        <f>InputData[[#This Row],[SELLING PRICE]]*InputData[[#This Row],[QUANTITY]]*(1-InputData[[#This Row],[DISCOUNT %]])</f>
        <v>1231.2</v>
      </c>
      <c r="N473" s="11">
        <f>DAY(InputData[[#This Row],[DATE]])</f>
        <v>14</v>
      </c>
      <c r="O473" s="11" t="str">
        <f>TEXT(InputData[[#This Row],[DATE]],"mmm")</f>
        <v>Oct</v>
      </c>
      <c r="P473" s="11">
        <f>YEAR(InputData[[#This Row],[DATE]])</f>
        <v>2022</v>
      </c>
    </row>
    <row r="474" spans="1:16" x14ac:dyDescent="0.2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13">
        <f>VLOOKUP(InputData[[#This Row],[PRODUCT ID]],MasterData[],5,0)</f>
        <v>12</v>
      </c>
      <c r="K474" s="13">
        <f>VLOOKUP(InputData[[#This Row],[PRODUCT ID]],MasterData[],6,0)</f>
        <v>15.719999999999999</v>
      </c>
      <c r="L474" s="13">
        <f>InputData[[#This Row],[BUYING PRIZE]]*InputData[[#This Row],[QUANTITY]]</f>
        <v>120</v>
      </c>
      <c r="M474" s="13">
        <f>InputData[[#This Row],[SELLING PRICE]]*InputData[[#This Row],[QUANTITY]]*(1-InputData[[#This Row],[DISCOUNT %]])</f>
        <v>157.19999999999999</v>
      </c>
      <c r="N474" s="11">
        <f>DAY(InputData[[#This Row],[DATE]])</f>
        <v>15</v>
      </c>
      <c r="O474" s="11" t="str">
        <f>TEXT(InputData[[#This Row],[DATE]],"mmm")</f>
        <v>Oct</v>
      </c>
      <c r="P474" s="11">
        <f>YEAR(InputData[[#This Row],[DATE]])</f>
        <v>2022</v>
      </c>
    </row>
    <row r="475" spans="1:16" x14ac:dyDescent="0.2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13">
        <f>VLOOKUP(InputData[[#This Row],[PRODUCT ID]],MasterData[],5,0)</f>
        <v>90</v>
      </c>
      <c r="K475" s="13">
        <f>VLOOKUP(InputData[[#This Row],[PRODUCT ID]],MasterData[],6,0)</f>
        <v>96.3</v>
      </c>
      <c r="L475" s="13">
        <f>InputData[[#This Row],[BUYING PRIZE]]*InputData[[#This Row],[QUANTITY]]</f>
        <v>270</v>
      </c>
      <c r="M475" s="13">
        <f>InputData[[#This Row],[SELLING PRICE]]*InputData[[#This Row],[QUANTITY]]*(1-InputData[[#This Row],[DISCOUNT %]])</f>
        <v>288.89999999999998</v>
      </c>
      <c r="N475" s="11">
        <f>DAY(InputData[[#This Row],[DATE]])</f>
        <v>16</v>
      </c>
      <c r="O475" s="11" t="str">
        <f>TEXT(InputData[[#This Row],[DATE]],"mmm")</f>
        <v>Oct</v>
      </c>
      <c r="P475" s="11">
        <f>YEAR(InputData[[#This Row],[DATE]])</f>
        <v>2022</v>
      </c>
    </row>
    <row r="476" spans="1:16" x14ac:dyDescent="0.2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13">
        <f>VLOOKUP(InputData[[#This Row],[PRODUCT ID]],MasterData[],5,0)</f>
        <v>144</v>
      </c>
      <c r="K476" s="13">
        <f>VLOOKUP(InputData[[#This Row],[PRODUCT ID]],MasterData[],6,0)</f>
        <v>156.96</v>
      </c>
      <c r="L476" s="13">
        <f>InputData[[#This Row],[BUYING PRIZE]]*InputData[[#This Row],[QUANTITY]]</f>
        <v>2016</v>
      </c>
      <c r="M476" s="13">
        <f>InputData[[#This Row],[SELLING PRICE]]*InputData[[#This Row],[QUANTITY]]*(1-InputData[[#This Row],[DISCOUNT %]])</f>
        <v>2197.44</v>
      </c>
      <c r="N476" s="11">
        <f>DAY(InputData[[#This Row],[DATE]])</f>
        <v>23</v>
      </c>
      <c r="O476" s="11" t="str">
        <f>TEXT(InputData[[#This Row],[DATE]],"mmm")</f>
        <v>Oct</v>
      </c>
      <c r="P476" s="11">
        <f>YEAR(InputData[[#This Row],[DATE]])</f>
        <v>2022</v>
      </c>
    </row>
    <row r="477" spans="1:16" x14ac:dyDescent="0.2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13">
        <f>VLOOKUP(InputData[[#This Row],[PRODUCT ID]],MasterData[],5,0)</f>
        <v>120</v>
      </c>
      <c r="K477" s="13">
        <f>VLOOKUP(InputData[[#This Row],[PRODUCT ID]],MasterData[],6,0)</f>
        <v>162</v>
      </c>
      <c r="L477" s="13">
        <f>InputData[[#This Row],[BUYING PRIZE]]*InputData[[#This Row],[QUANTITY]]</f>
        <v>360</v>
      </c>
      <c r="M477" s="13">
        <f>InputData[[#This Row],[SELLING PRICE]]*InputData[[#This Row],[QUANTITY]]*(1-InputData[[#This Row],[DISCOUNT %]])</f>
        <v>486</v>
      </c>
      <c r="N477" s="11">
        <f>DAY(InputData[[#This Row],[DATE]])</f>
        <v>30</v>
      </c>
      <c r="O477" s="11" t="str">
        <f>TEXT(InputData[[#This Row],[DATE]],"mmm")</f>
        <v>Oct</v>
      </c>
      <c r="P477" s="11">
        <f>YEAR(InputData[[#This Row],[DATE]])</f>
        <v>2022</v>
      </c>
    </row>
    <row r="478" spans="1:16" x14ac:dyDescent="0.2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13">
        <f>VLOOKUP(InputData[[#This Row],[PRODUCT ID]],MasterData[],5,0)</f>
        <v>72</v>
      </c>
      <c r="K478" s="13">
        <f>VLOOKUP(InputData[[#This Row],[PRODUCT ID]],MasterData[],6,0)</f>
        <v>79.92</v>
      </c>
      <c r="L478" s="13">
        <f>InputData[[#This Row],[BUYING PRIZE]]*InputData[[#This Row],[QUANTITY]]</f>
        <v>576</v>
      </c>
      <c r="M478" s="13">
        <f>InputData[[#This Row],[SELLING PRICE]]*InputData[[#This Row],[QUANTITY]]*(1-InputData[[#This Row],[DISCOUNT %]])</f>
        <v>639.36</v>
      </c>
      <c r="N478" s="11">
        <f>DAY(InputData[[#This Row],[DATE]])</f>
        <v>31</v>
      </c>
      <c r="O478" s="11" t="str">
        <f>TEXT(InputData[[#This Row],[DATE]],"mmm")</f>
        <v>Oct</v>
      </c>
      <c r="P478" s="11">
        <f>YEAR(InputData[[#This Row],[DATE]])</f>
        <v>2022</v>
      </c>
    </row>
    <row r="479" spans="1:16" x14ac:dyDescent="0.2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13">
        <f>VLOOKUP(InputData[[#This Row],[PRODUCT ID]],MasterData[],5,0)</f>
        <v>73</v>
      </c>
      <c r="K479" s="13">
        <f>VLOOKUP(InputData[[#This Row],[PRODUCT ID]],MasterData[],6,0)</f>
        <v>94.17</v>
      </c>
      <c r="L479" s="13">
        <f>InputData[[#This Row],[BUYING PRIZE]]*InputData[[#This Row],[QUANTITY]]</f>
        <v>1095</v>
      </c>
      <c r="M479" s="13">
        <f>InputData[[#This Row],[SELLING PRICE]]*InputData[[#This Row],[QUANTITY]]*(1-InputData[[#This Row],[DISCOUNT %]])</f>
        <v>1412.55</v>
      </c>
      <c r="N479" s="11">
        <f>DAY(InputData[[#This Row],[DATE]])</f>
        <v>1</v>
      </c>
      <c r="O479" s="11" t="str">
        <f>TEXT(InputData[[#This Row],[DATE]],"mmm")</f>
        <v>Nov</v>
      </c>
      <c r="P479" s="11">
        <f>YEAR(InputData[[#This Row],[DATE]])</f>
        <v>2022</v>
      </c>
    </row>
    <row r="480" spans="1:16" x14ac:dyDescent="0.2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13">
        <f>VLOOKUP(InputData[[#This Row],[PRODUCT ID]],MasterData[],5,0)</f>
        <v>12</v>
      </c>
      <c r="K480" s="13">
        <f>VLOOKUP(InputData[[#This Row],[PRODUCT ID]],MasterData[],6,0)</f>
        <v>15.719999999999999</v>
      </c>
      <c r="L480" s="13">
        <f>InputData[[#This Row],[BUYING PRIZE]]*InputData[[#This Row],[QUANTITY]]</f>
        <v>180</v>
      </c>
      <c r="M480" s="13">
        <f>InputData[[#This Row],[SELLING PRICE]]*InputData[[#This Row],[QUANTITY]]*(1-InputData[[#This Row],[DISCOUNT %]])</f>
        <v>235.79999999999998</v>
      </c>
      <c r="N480" s="11">
        <f>DAY(InputData[[#This Row],[DATE]])</f>
        <v>2</v>
      </c>
      <c r="O480" s="11" t="str">
        <f>TEXT(InputData[[#This Row],[DATE]],"mmm")</f>
        <v>Nov</v>
      </c>
      <c r="P480" s="11">
        <f>YEAR(InputData[[#This Row],[DATE]])</f>
        <v>2022</v>
      </c>
    </row>
    <row r="481" spans="1:16" x14ac:dyDescent="0.2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13">
        <f>VLOOKUP(InputData[[#This Row],[PRODUCT ID]],MasterData[],5,0)</f>
        <v>148</v>
      </c>
      <c r="K481" s="13">
        <f>VLOOKUP(InputData[[#This Row],[PRODUCT ID]],MasterData[],6,0)</f>
        <v>201.28</v>
      </c>
      <c r="L481" s="13">
        <f>InputData[[#This Row],[BUYING PRIZE]]*InputData[[#This Row],[QUANTITY]]</f>
        <v>2220</v>
      </c>
      <c r="M481" s="13">
        <f>InputData[[#This Row],[SELLING PRICE]]*InputData[[#This Row],[QUANTITY]]*(1-InputData[[#This Row],[DISCOUNT %]])</f>
        <v>3019.2</v>
      </c>
      <c r="N481" s="11">
        <f>DAY(InputData[[#This Row],[DATE]])</f>
        <v>2</v>
      </c>
      <c r="O481" s="11" t="str">
        <f>TEXT(InputData[[#This Row],[DATE]],"mmm")</f>
        <v>Nov</v>
      </c>
      <c r="P481" s="11">
        <f>YEAR(InputData[[#This Row],[DATE]])</f>
        <v>2022</v>
      </c>
    </row>
    <row r="482" spans="1:16" x14ac:dyDescent="0.2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13">
        <f>VLOOKUP(InputData[[#This Row],[PRODUCT ID]],MasterData[],5,0)</f>
        <v>5</v>
      </c>
      <c r="K482" s="13">
        <f>VLOOKUP(InputData[[#This Row],[PRODUCT ID]],MasterData[],6,0)</f>
        <v>6.7</v>
      </c>
      <c r="L482" s="13">
        <f>InputData[[#This Row],[BUYING PRIZE]]*InputData[[#This Row],[QUANTITY]]</f>
        <v>25</v>
      </c>
      <c r="M482" s="13">
        <f>InputData[[#This Row],[SELLING PRICE]]*InputData[[#This Row],[QUANTITY]]*(1-InputData[[#This Row],[DISCOUNT %]])</f>
        <v>33.5</v>
      </c>
      <c r="N482" s="11">
        <f>DAY(InputData[[#This Row],[DATE]])</f>
        <v>2</v>
      </c>
      <c r="O482" s="11" t="str">
        <f>TEXT(InputData[[#This Row],[DATE]],"mmm")</f>
        <v>Nov</v>
      </c>
      <c r="P482" s="11">
        <f>YEAR(InputData[[#This Row],[DATE]])</f>
        <v>2022</v>
      </c>
    </row>
    <row r="483" spans="1:16" x14ac:dyDescent="0.2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13">
        <f>VLOOKUP(InputData[[#This Row],[PRODUCT ID]],MasterData[],5,0)</f>
        <v>61</v>
      </c>
      <c r="K483" s="13">
        <f>VLOOKUP(InputData[[#This Row],[PRODUCT ID]],MasterData[],6,0)</f>
        <v>76.25</v>
      </c>
      <c r="L483" s="13">
        <f>InputData[[#This Row],[BUYING PRIZE]]*InputData[[#This Row],[QUANTITY]]</f>
        <v>671</v>
      </c>
      <c r="M483" s="13">
        <f>InputData[[#This Row],[SELLING PRICE]]*InputData[[#This Row],[QUANTITY]]*(1-InputData[[#This Row],[DISCOUNT %]])</f>
        <v>838.75</v>
      </c>
      <c r="N483" s="11">
        <f>DAY(InputData[[#This Row],[DATE]])</f>
        <v>3</v>
      </c>
      <c r="O483" s="11" t="str">
        <f>TEXT(InputData[[#This Row],[DATE]],"mmm")</f>
        <v>Nov</v>
      </c>
      <c r="P483" s="11">
        <f>YEAR(InputData[[#This Row],[DATE]])</f>
        <v>2022</v>
      </c>
    </row>
    <row r="484" spans="1:16" x14ac:dyDescent="0.2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13">
        <f>VLOOKUP(InputData[[#This Row],[PRODUCT ID]],MasterData[],5,0)</f>
        <v>83</v>
      </c>
      <c r="K484" s="13">
        <f>VLOOKUP(InputData[[#This Row],[PRODUCT ID]],MasterData[],6,0)</f>
        <v>94.62</v>
      </c>
      <c r="L484" s="13">
        <f>InputData[[#This Row],[BUYING PRIZE]]*InputData[[#This Row],[QUANTITY]]</f>
        <v>830</v>
      </c>
      <c r="M484" s="13">
        <f>InputData[[#This Row],[SELLING PRICE]]*InputData[[#This Row],[QUANTITY]]*(1-InputData[[#This Row],[DISCOUNT %]])</f>
        <v>946.2</v>
      </c>
      <c r="N484" s="11">
        <f>DAY(InputData[[#This Row],[DATE]])</f>
        <v>4</v>
      </c>
      <c r="O484" s="11" t="str">
        <f>TEXT(InputData[[#This Row],[DATE]],"mmm")</f>
        <v>Nov</v>
      </c>
      <c r="P484" s="11">
        <f>YEAR(InputData[[#This Row],[DATE]])</f>
        <v>2022</v>
      </c>
    </row>
    <row r="485" spans="1:16" x14ac:dyDescent="0.2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13">
        <f>VLOOKUP(InputData[[#This Row],[PRODUCT ID]],MasterData[],5,0)</f>
        <v>150</v>
      </c>
      <c r="K485" s="13">
        <f>VLOOKUP(InputData[[#This Row],[PRODUCT ID]],MasterData[],6,0)</f>
        <v>210</v>
      </c>
      <c r="L485" s="13">
        <f>InputData[[#This Row],[BUYING PRIZE]]*InputData[[#This Row],[QUANTITY]]</f>
        <v>2250</v>
      </c>
      <c r="M485" s="13">
        <f>InputData[[#This Row],[SELLING PRICE]]*InputData[[#This Row],[QUANTITY]]*(1-InputData[[#This Row],[DISCOUNT %]])</f>
        <v>3150</v>
      </c>
      <c r="N485" s="11">
        <f>DAY(InputData[[#This Row],[DATE]])</f>
        <v>5</v>
      </c>
      <c r="O485" s="11" t="str">
        <f>TEXT(InputData[[#This Row],[DATE]],"mmm")</f>
        <v>Nov</v>
      </c>
      <c r="P485" s="11">
        <f>YEAR(InputData[[#This Row],[DATE]])</f>
        <v>2022</v>
      </c>
    </row>
    <row r="486" spans="1:16" x14ac:dyDescent="0.2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13">
        <f>VLOOKUP(InputData[[#This Row],[PRODUCT ID]],MasterData[],5,0)</f>
        <v>67</v>
      </c>
      <c r="K486" s="13">
        <f>VLOOKUP(InputData[[#This Row],[PRODUCT ID]],MasterData[],6,0)</f>
        <v>83.08</v>
      </c>
      <c r="L486" s="13">
        <f>InputData[[#This Row],[BUYING PRIZE]]*InputData[[#This Row],[QUANTITY]]</f>
        <v>871</v>
      </c>
      <c r="M486" s="13">
        <f>InputData[[#This Row],[SELLING PRICE]]*InputData[[#This Row],[QUANTITY]]*(1-InputData[[#This Row],[DISCOUNT %]])</f>
        <v>1080.04</v>
      </c>
      <c r="N486" s="11">
        <f>DAY(InputData[[#This Row],[DATE]])</f>
        <v>6</v>
      </c>
      <c r="O486" s="11" t="str">
        <f>TEXT(InputData[[#This Row],[DATE]],"mmm")</f>
        <v>Nov</v>
      </c>
      <c r="P486" s="11">
        <f>YEAR(InputData[[#This Row],[DATE]])</f>
        <v>2022</v>
      </c>
    </row>
    <row r="487" spans="1:16" x14ac:dyDescent="0.2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13">
        <f>VLOOKUP(InputData[[#This Row],[PRODUCT ID]],MasterData[],5,0)</f>
        <v>12</v>
      </c>
      <c r="K487" s="13">
        <f>VLOOKUP(InputData[[#This Row],[PRODUCT ID]],MasterData[],6,0)</f>
        <v>15.719999999999999</v>
      </c>
      <c r="L487" s="13">
        <f>InputData[[#This Row],[BUYING PRIZE]]*InputData[[#This Row],[QUANTITY]]</f>
        <v>156</v>
      </c>
      <c r="M487" s="13">
        <f>InputData[[#This Row],[SELLING PRICE]]*InputData[[#This Row],[QUANTITY]]*(1-InputData[[#This Row],[DISCOUNT %]])</f>
        <v>204.35999999999999</v>
      </c>
      <c r="N487" s="11">
        <f>DAY(InputData[[#This Row],[DATE]])</f>
        <v>6</v>
      </c>
      <c r="O487" s="11" t="str">
        <f>TEXT(InputData[[#This Row],[DATE]],"mmm")</f>
        <v>Nov</v>
      </c>
      <c r="P487" s="11">
        <f>YEAR(InputData[[#This Row],[DATE]])</f>
        <v>2022</v>
      </c>
    </row>
    <row r="488" spans="1:16" x14ac:dyDescent="0.2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13">
        <f>VLOOKUP(InputData[[#This Row],[PRODUCT ID]],MasterData[],5,0)</f>
        <v>120</v>
      </c>
      <c r="K488" s="13">
        <f>VLOOKUP(InputData[[#This Row],[PRODUCT ID]],MasterData[],6,0)</f>
        <v>162</v>
      </c>
      <c r="L488" s="13">
        <f>InputData[[#This Row],[BUYING PRIZE]]*InputData[[#This Row],[QUANTITY]]</f>
        <v>1560</v>
      </c>
      <c r="M488" s="13">
        <f>InputData[[#This Row],[SELLING PRICE]]*InputData[[#This Row],[QUANTITY]]*(1-InputData[[#This Row],[DISCOUNT %]])</f>
        <v>2106</v>
      </c>
      <c r="N488" s="11">
        <f>DAY(InputData[[#This Row],[DATE]])</f>
        <v>6</v>
      </c>
      <c r="O488" s="11" t="str">
        <f>TEXT(InputData[[#This Row],[DATE]],"mmm")</f>
        <v>Nov</v>
      </c>
      <c r="P488" s="11">
        <f>YEAR(InputData[[#This Row],[DATE]])</f>
        <v>2022</v>
      </c>
    </row>
    <row r="489" spans="1:16" x14ac:dyDescent="0.2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13">
        <f>VLOOKUP(InputData[[#This Row],[PRODUCT ID]],MasterData[],5,0)</f>
        <v>90</v>
      </c>
      <c r="K489" s="13">
        <f>VLOOKUP(InputData[[#This Row],[PRODUCT ID]],MasterData[],6,0)</f>
        <v>115.2</v>
      </c>
      <c r="L489" s="13">
        <f>InputData[[#This Row],[BUYING PRIZE]]*InputData[[#This Row],[QUANTITY]]</f>
        <v>1170</v>
      </c>
      <c r="M489" s="13">
        <f>InputData[[#This Row],[SELLING PRICE]]*InputData[[#This Row],[QUANTITY]]*(1-InputData[[#This Row],[DISCOUNT %]])</f>
        <v>1497.6000000000001</v>
      </c>
      <c r="N489" s="11">
        <f>DAY(InputData[[#This Row],[DATE]])</f>
        <v>7</v>
      </c>
      <c r="O489" s="11" t="str">
        <f>TEXT(InputData[[#This Row],[DATE]],"mmm")</f>
        <v>Nov</v>
      </c>
      <c r="P489" s="11">
        <f>YEAR(InputData[[#This Row],[DATE]])</f>
        <v>2022</v>
      </c>
    </row>
    <row r="490" spans="1:16" x14ac:dyDescent="0.2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13">
        <f>VLOOKUP(InputData[[#This Row],[PRODUCT ID]],MasterData[],5,0)</f>
        <v>90</v>
      </c>
      <c r="K490" s="13">
        <f>VLOOKUP(InputData[[#This Row],[PRODUCT ID]],MasterData[],6,0)</f>
        <v>96.3</v>
      </c>
      <c r="L490" s="13">
        <f>InputData[[#This Row],[BUYING PRIZE]]*InputData[[#This Row],[QUANTITY]]</f>
        <v>990</v>
      </c>
      <c r="M490" s="13">
        <f>InputData[[#This Row],[SELLING PRICE]]*InputData[[#This Row],[QUANTITY]]*(1-InputData[[#This Row],[DISCOUNT %]])</f>
        <v>1059.3</v>
      </c>
      <c r="N490" s="11">
        <f>DAY(InputData[[#This Row],[DATE]])</f>
        <v>8</v>
      </c>
      <c r="O490" s="11" t="str">
        <f>TEXT(InputData[[#This Row],[DATE]],"mmm")</f>
        <v>Nov</v>
      </c>
      <c r="P490" s="11">
        <f>YEAR(InputData[[#This Row],[DATE]])</f>
        <v>2022</v>
      </c>
    </row>
    <row r="491" spans="1:16" x14ac:dyDescent="0.2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13">
        <f>VLOOKUP(InputData[[#This Row],[PRODUCT ID]],MasterData[],5,0)</f>
        <v>150</v>
      </c>
      <c r="K491" s="13">
        <f>VLOOKUP(InputData[[#This Row],[PRODUCT ID]],MasterData[],6,0)</f>
        <v>210</v>
      </c>
      <c r="L491" s="13">
        <f>InputData[[#This Row],[BUYING PRIZE]]*InputData[[#This Row],[QUANTITY]]</f>
        <v>1500</v>
      </c>
      <c r="M491" s="13">
        <f>InputData[[#This Row],[SELLING PRICE]]*InputData[[#This Row],[QUANTITY]]*(1-InputData[[#This Row],[DISCOUNT %]])</f>
        <v>2100</v>
      </c>
      <c r="N491" s="11">
        <f>DAY(InputData[[#This Row],[DATE]])</f>
        <v>8</v>
      </c>
      <c r="O491" s="11" t="str">
        <f>TEXT(InputData[[#This Row],[DATE]],"mmm")</f>
        <v>Nov</v>
      </c>
      <c r="P491" s="11">
        <f>YEAR(InputData[[#This Row],[DATE]])</f>
        <v>2022</v>
      </c>
    </row>
    <row r="492" spans="1:16" x14ac:dyDescent="0.2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13">
        <f>VLOOKUP(InputData[[#This Row],[PRODUCT ID]],MasterData[],5,0)</f>
        <v>48</v>
      </c>
      <c r="K492" s="13">
        <f>VLOOKUP(InputData[[#This Row],[PRODUCT ID]],MasterData[],6,0)</f>
        <v>57.120000000000005</v>
      </c>
      <c r="L492" s="13">
        <f>InputData[[#This Row],[BUYING PRIZE]]*InputData[[#This Row],[QUANTITY]]</f>
        <v>384</v>
      </c>
      <c r="M492" s="13">
        <f>InputData[[#This Row],[SELLING PRICE]]*InputData[[#This Row],[QUANTITY]]*(1-InputData[[#This Row],[DISCOUNT %]])</f>
        <v>456.96000000000004</v>
      </c>
      <c r="N492" s="11">
        <f>DAY(InputData[[#This Row],[DATE]])</f>
        <v>9</v>
      </c>
      <c r="O492" s="11" t="str">
        <f>TEXT(InputData[[#This Row],[DATE]],"mmm")</f>
        <v>Nov</v>
      </c>
      <c r="P492" s="11">
        <f>YEAR(InputData[[#This Row],[DATE]])</f>
        <v>2022</v>
      </c>
    </row>
    <row r="493" spans="1:16" x14ac:dyDescent="0.2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13">
        <f>VLOOKUP(InputData[[#This Row],[PRODUCT ID]],MasterData[],5,0)</f>
        <v>37</v>
      </c>
      <c r="K493" s="13">
        <f>VLOOKUP(InputData[[#This Row],[PRODUCT ID]],MasterData[],6,0)</f>
        <v>49.21</v>
      </c>
      <c r="L493" s="13">
        <f>InputData[[#This Row],[BUYING PRIZE]]*InputData[[#This Row],[QUANTITY]]</f>
        <v>259</v>
      </c>
      <c r="M493" s="13">
        <f>InputData[[#This Row],[SELLING PRICE]]*InputData[[#This Row],[QUANTITY]]*(1-InputData[[#This Row],[DISCOUNT %]])</f>
        <v>344.47</v>
      </c>
      <c r="N493" s="11">
        <f>DAY(InputData[[#This Row],[DATE]])</f>
        <v>10</v>
      </c>
      <c r="O493" s="11" t="str">
        <f>TEXT(InputData[[#This Row],[DATE]],"mmm")</f>
        <v>Nov</v>
      </c>
      <c r="P493" s="11">
        <f>YEAR(InputData[[#This Row],[DATE]])</f>
        <v>2022</v>
      </c>
    </row>
    <row r="494" spans="1:16" x14ac:dyDescent="0.2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13">
        <f>VLOOKUP(InputData[[#This Row],[PRODUCT ID]],MasterData[],5,0)</f>
        <v>48</v>
      </c>
      <c r="K494" s="13">
        <f>VLOOKUP(InputData[[#This Row],[PRODUCT ID]],MasterData[],6,0)</f>
        <v>57.120000000000005</v>
      </c>
      <c r="L494" s="13">
        <f>InputData[[#This Row],[BUYING PRIZE]]*InputData[[#This Row],[QUANTITY]]</f>
        <v>480</v>
      </c>
      <c r="M494" s="13">
        <f>InputData[[#This Row],[SELLING PRICE]]*InputData[[#This Row],[QUANTITY]]*(1-InputData[[#This Row],[DISCOUNT %]])</f>
        <v>571.20000000000005</v>
      </c>
      <c r="N494" s="11">
        <f>DAY(InputData[[#This Row],[DATE]])</f>
        <v>13</v>
      </c>
      <c r="O494" s="11" t="str">
        <f>TEXT(InputData[[#This Row],[DATE]],"mmm")</f>
        <v>Nov</v>
      </c>
      <c r="P494" s="11">
        <f>YEAR(InputData[[#This Row],[DATE]])</f>
        <v>2022</v>
      </c>
    </row>
    <row r="495" spans="1:16" x14ac:dyDescent="0.2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13">
        <f>VLOOKUP(InputData[[#This Row],[PRODUCT ID]],MasterData[],5,0)</f>
        <v>105</v>
      </c>
      <c r="K495" s="13">
        <f>VLOOKUP(InputData[[#This Row],[PRODUCT ID]],MasterData[],6,0)</f>
        <v>142.80000000000001</v>
      </c>
      <c r="L495" s="13">
        <f>InputData[[#This Row],[BUYING PRIZE]]*InputData[[#This Row],[QUANTITY]]</f>
        <v>105</v>
      </c>
      <c r="M495" s="13">
        <f>InputData[[#This Row],[SELLING PRICE]]*InputData[[#This Row],[QUANTITY]]*(1-InputData[[#This Row],[DISCOUNT %]])</f>
        <v>142.80000000000001</v>
      </c>
      <c r="N495" s="11">
        <f>DAY(InputData[[#This Row],[DATE]])</f>
        <v>14</v>
      </c>
      <c r="O495" s="11" t="str">
        <f>TEXT(InputData[[#This Row],[DATE]],"mmm")</f>
        <v>Nov</v>
      </c>
      <c r="P495" s="11">
        <f>YEAR(InputData[[#This Row],[DATE]])</f>
        <v>2022</v>
      </c>
    </row>
    <row r="496" spans="1:16" x14ac:dyDescent="0.2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13">
        <f>VLOOKUP(InputData[[#This Row],[PRODUCT ID]],MasterData[],5,0)</f>
        <v>73</v>
      </c>
      <c r="K496" s="13">
        <f>VLOOKUP(InputData[[#This Row],[PRODUCT ID]],MasterData[],6,0)</f>
        <v>94.17</v>
      </c>
      <c r="L496" s="13">
        <f>InputData[[#This Row],[BUYING PRIZE]]*InputData[[#This Row],[QUANTITY]]</f>
        <v>1022</v>
      </c>
      <c r="M496" s="13">
        <f>InputData[[#This Row],[SELLING PRICE]]*InputData[[#This Row],[QUANTITY]]*(1-InputData[[#This Row],[DISCOUNT %]])</f>
        <v>1318.38</v>
      </c>
      <c r="N496" s="11">
        <f>DAY(InputData[[#This Row],[DATE]])</f>
        <v>15</v>
      </c>
      <c r="O496" s="11" t="str">
        <f>TEXT(InputData[[#This Row],[DATE]],"mmm")</f>
        <v>Nov</v>
      </c>
      <c r="P496" s="11">
        <f>YEAR(InputData[[#This Row],[DATE]])</f>
        <v>2022</v>
      </c>
    </row>
    <row r="497" spans="1:16" x14ac:dyDescent="0.2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13">
        <f>VLOOKUP(InputData[[#This Row],[PRODUCT ID]],MasterData[],5,0)</f>
        <v>134</v>
      </c>
      <c r="K497" s="13">
        <f>VLOOKUP(InputData[[#This Row],[PRODUCT ID]],MasterData[],6,0)</f>
        <v>156.78</v>
      </c>
      <c r="L497" s="13">
        <f>InputData[[#This Row],[BUYING PRIZE]]*InputData[[#This Row],[QUANTITY]]</f>
        <v>1072</v>
      </c>
      <c r="M497" s="13">
        <f>InputData[[#This Row],[SELLING PRICE]]*InputData[[#This Row],[QUANTITY]]*(1-InputData[[#This Row],[DISCOUNT %]])</f>
        <v>1254.24</v>
      </c>
      <c r="N497" s="11">
        <f>DAY(InputData[[#This Row],[DATE]])</f>
        <v>16</v>
      </c>
      <c r="O497" s="11" t="str">
        <f>TEXT(InputData[[#This Row],[DATE]],"mmm")</f>
        <v>Nov</v>
      </c>
      <c r="P497" s="11">
        <f>YEAR(InputData[[#This Row],[DATE]])</f>
        <v>2022</v>
      </c>
    </row>
    <row r="498" spans="1:16" x14ac:dyDescent="0.2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13">
        <f>VLOOKUP(InputData[[#This Row],[PRODUCT ID]],MasterData[],5,0)</f>
        <v>55</v>
      </c>
      <c r="K498" s="13">
        <f>VLOOKUP(InputData[[#This Row],[PRODUCT ID]],MasterData[],6,0)</f>
        <v>58.3</v>
      </c>
      <c r="L498" s="13">
        <f>InputData[[#This Row],[BUYING PRIZE]]*InputData[[#This Row],[QUANTITY]]</f>
        <v>440</v>
      </c>
      <c r="M498" s="13">
        <f>InputData[[#This Row],[SELLING PRICE]]*InputData[[#This Row],[QUANTITY]]*(1-InputData[[#This Row],[DISCOUNT %]])</f>
        <v>466.4</v>
      </c>
      <c r="N498" s="11">
        <f>DAY(InputData[[#This Row],[DATE]])</f>
        <v>18</v>
      </c>
      <c r="O498" s="11" t="str">
        <f>TEXT(InputData[[#This Row],[DATE]],"mmm")</f>
        <v>Nov</v>
      </c>
      <c r="P498" s="11">
        <f>YEAR(InputData[[#This Row],[DATE]])</f>
        <v>2022</v>
      </c>
    </row>
    <row r="499" spans="1:16" x14ac:dyDescent="0.2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13">
        <f>VLOOKUP(InputData[[#This Row],[PRODUCT ID]],MasterData[],5,0)</f>
        <v>61</v>
      </c>
      <c r="K499" s="13">
        <f>VLOOKUP(InputData[[#This Row],[PRODUCT ID]],MasterData[],6,0)</f>
        <v>76.25</v>
      </c>
      <c r="L499" s="13">
        <f>InputData[[#This Row],[BUYING PRIZE]]*InputData[[#This Row],[QUANTITY]]</f>
        <v>366</v>
      </c>
      <c r="M499" s="13">
        <f>InputData[[#This Row],[SELLING PRICE]]*InputData[[#This Row],[QUANTITY]]*(1-InputData[[#This Row],[DISCOUNT %]])</f>
        <v>457.5</v>
      </c>
      <c r="N499" s="11">
        <f>DAY(InputData[[#This Row],[DATE]])</f>
        <v>21</v>
      </c>
      <c r="O499" s="11" t="str">
        <f>TEXT(InputData[[#This Row],[DATE]],"mmm")</f>
        <v>Nov</v>
      </c>
      <c r="P499" s="11">
        <f>YEAR(InputData[[#This Row],[DATE]])</f>
        <v>2022</v>
      </c>
    </row>
    <row r="500" spans="1:16" x14ac:dyDescent="0.2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13">
        <f>VLOOKUP(InputData[[#This Row],[PRODUCT ID]],MasterData[],5,0)</f>
        <v>90</v>
      </c>
      <c r="K500" s="13">
        <f>VLOOKUP(InputData[[#This Row],[PRODUCT ID]],MasterData[],6,0)</f>
        <v>96.3</v>
      </c>
      <c r="L500" s="13">
        <f>InputData[[#This Row],[BUYING PRIZE]]*InputData[[#This Row],[QUANTITY]]</f>
        <v>1080</v>
      </c>
      <c r="M500" s="13">
        <f>InputData[[#This Row],[SELLING PRICE]]*InputData[[#This Row],[QUANTITY]]*(1-InputData[[#This Row],[DISCOUNT %]])</f>
        <v>1155.5999999999999</v>
      </c>
      <c r="N500" s="11">
        <f>DAY(InputData[[#This Row],[DATE]])</f>
        <v>23</v>
      </c>
      <c r="O500" s="11" t="str">
        <f>TEXT(InputData[[#This Row],[DATE]],"mmm")</f>
        <v>Nov</v>
      </c>
      <c r="P500" s="11">
        <f>YEAR(InputData[[#This Row],[DATE]])</f>
        <v>2022</v>
      </c>
    </row>
    <row r="501" spans="1:16" x14ac:dyDescent="0.2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13">
        <f>VLOOKUP(InputData[[#This Row],[PRODUCT ID]],MasterData[],5,0)</f>
        <v>44</v>
      </c>
      <c r="K501" s="13">
        <f>VLOOKUP(InputData[[#This Row],[PRODUCT ID]],MasterData[],6,0)</f>
        <v>48.84</v>
      </c>
      <c r="L501" s="13">
        <f>InputData[[#This Row],[BUYING PRIZE]]*InputData[[#This Row],[QUANTITY]]</f>
        <v>220</v>
      </c>
      <c r="M501" s="13">
        <f>InputData[[#This Row],[SELLING PRICE]]*InputData[[#This Row],[QUANTITY]]*(1-InputData[[#This Row],[DISCOUNT %]])</f>
        <v>244.20000000000002</v>
      </c>
      <c r="N501" s="11">
        <f>DAY(InputData[[#This Row],[DATE]])</f>
        <v>25</v>
      </c>
      <c r="O501" s="11" t="str">
        <f>TEXT(InputData[[#This Row],[DATE]],"mmm")</f>
        <v>Nov</v>
      </c>
      <c r="P501" s="11">
        <f>YEAR(InputData[[#This Row],[DATE]])</f>
        <v>2022</v>
      </c>
    </row>
    <row r="502" spans="1:16" x14ac:dyDescent="0.2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13">
        <f>VLOOKUP(InputData[[#This Row],[PRODUCT ID]],MasterData[],5,0)</f>
        <v>89</v>
      </c>
      <c r="K502" s="13">
        <f>VLOOKUP(InputData[[#This Row],[PRODUCT ID]],MasterData[],6,0)</f>
        <v>117.48</v>
      </c>
      <c r="L502" s="13">
        <f>InputData[[#This Row],[BUYING PRIZE]]*InputData[[#This Row],[QUANTITY]]</f>
        <v>445</v>
      </c>
      <c r="M502" s="13">
        <f>InputData[[#This Row],[SELLING PRICE]]*InputData[[#This Row],[QUANTITY]]*(1-InputData[[#This Row],[DISCOUNT %]])</f>
        <v>587.4</v>
      </c>
      <c r="N502" s="11">
        <f>DAY(InputData[[#This Row],[DATE]])</f>
        <v>26</v>
      </c>
      <c r="O502" s="11" t="str">
        <f>TEXT(InputData[[#This Row],[DATE]],"mmm")</f>
        <v>Nov</v>
      </c>
      <c r="P502" s="11">
        <f>YEAR(InputData[[#This Row],[DATE]])</f>
        <v>2022</v>
      </c>
    </row>
    <row r="503" spans="1:16" x14ac:dyDescent="0.2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13">
        <f>VLOOKUP(InputData[[#This Row],[PRODUCT ID]],MasterData[],5,0)</f>
        <v>55</v>
      </c>
      <c r="K503" s="13">
        <f>VLOOKUP(InputData[[#This Row],[PRODUCT ID]],MasterData[],6,0)</f>
        <v>58.3</v>
      </c>
      <c r="L503" s="13">
        <f>InputData[[#This Row],[BUYING PRIZE]]*InputData[[#This Row],[QUANTITY]]</f>
        <v>825</v>
      </c>
      <c r="M503" s="13">
        <f>InputData[[#This Row],[SELLING PRICE]]*InputData[[#This Row],[QUANTITY]]*(1-InputData[[#This Row],[DISCOUNT %]])</f>
        <v>874.5</v>
      </c>
      <c r="N503" s="11">
        <f>DAY(InputData[[#This Row],[DATE]])</f>
        <v>27</v>
      </c>
      <c r="O503" s="11" t="str">
        <f>TEXT(InputData[[#This Row],[DATE]],"mmm")</f>
        <v>Nov</v>
      </c>
      <c r="P503" s="11">
        <f>YEAR(InputData[[#This Row],[DATE]])</f>
        <v>2022</v>
      </c>
    </row>
    <row r="504" spans="1:16" x14ac:dyDescent="0.2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13">
        <f>VLOOKUP(InputData[[#This Row],[PRODUCT ID]],MasterData[],5,0)</f>
        <v>93</v>
      </c>
      <c r="K504" s="13">
        <f>VLOOKUP(InputData[[#This Row],[PRODUCT ID]],MasterData[],6,0)</f>
        <v>104.16</v>
      </c>
      <c r="L504" s="13">
        <f>InputData[[#This Row],[BUYING PRIZE]]*InputData[[#This Row],[QUANTITY]]</f>
        <v>744</v>
      </c>
      <c r="M504" s="13">
        <f>InputData[[#This Row],[SELLING PRICE]]*InputData[[#This Row],[QUANTITY]]*(1-InputData[[#This Row],[DISCOUNT %]])</f>
        <v>833.28</v>
      </c>
      <c r="N504" s="11">
        <f>DAY(InputData[[#This Row],[DATE]])</f>
        <v>28</v>
      </c>
      <c r="O504" s="11" t="str">
        <f>TEXT(InputData[[#This Row],[DATE]],"mmm")</f>
        <v>Nov</v>
      </c>
      <c r="P504" s="11">
        <f>YEAR(InputData[[#This Row],[DATE]])</f>
        <v>2022</v>
      </c>
    </row>
    <row r="505" spans="1:16" x14ac:dyDescent="0.2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13">
        <f>VLOOKUP(InputData[[#This Row],[PRODUCT ID]],MasterData[],5,0)</f>
        <v>12</v>
      </c>
      <c r="K505" s="13">
        <f>VLOOKUP(InputData[[#This Row],[PRODUCT ID]],MasterData[],6,0)</f>
        <v>15.719999999999999</v>
      </c>
      <c r="L505" s="13">
        <f>InputData[[#This Row],[BUYING PRIZE]]*InputData[[#This Row],[QUANTITY]]</f>
        <v>24</v>
      </c>
      <c r="M505" s="13">
        <f>InputData[[#This Row],[SELLING PRICE]]*InputData[[#This Row],[QUANTITY]]*(1-InputData[[#This Row],[DISCOUNT %]])</f>
        <v>31.439999999999998</v>
      </c>
      <c r="N505" s="11">
        <f>DAY(InputData[[#This Row],[DATE]])</f>
        <v>30</v>
      </c>
      <c r="O505" s="11" t="str">
        <f>TEXT(InputData[[#This Row],[DATE]],"mmm")</f>
        <v>Nov</v>
      </c>
      <c r="P505" s="11">
        <f>YEAR(InputData[[#This Row],[DATE]])</f>
        <v>2022</v>
      </c>
    </row>
    <row r="506" spans="1:16" x14ac:dyDescent="0.2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13">
        <f>VLOOKUP(InputData[[#This Row],[PRODUCT ID]],MasterData[],5,0)</f>
        <v>37</v>
      </c>
      <c r="K506" s="13">
        <f>VLOOKUP(InputData[[#This Row],[PRODUCT ID]],MasterData[],6,0)</f>
        <v>41.81</v>
      </c>
      <c r="L506" s="13">
        <f>InputData[[#This Row],[BUYING PRIZE]]*InputData[[#This Row],[QUANTITY]]</f>
        <v>185</v>
      </c>
      <c r="M506" s="13">
        <f>InputData[[#This Row],[SELLING PRICE]]*InputData[[#This Row],[QUANTITY]]*(1-InputData[[#This Row],[DISCOUNT %]])</f>
        <v>209.05</v>
      </c>
      <c r="N506" s="11">
        <f>DAY(InputData[[#This Row],[DATE]])</f>
        <v>3</v>
      </c>
      <c r="O506" s="11" t="str">
        <f>TEXT(InputData[[#This Row],[DATE]],"mmm")</f>
        <v>Dec</v>
      </c>
      <c r="P506" s="11">
        <f>YEAR(InputData[[#This Row],[DATE]])</f>
        <v>2022</v>
      </c>
    </row>
    <row r="507" spans="1:16" x14ac:dyDescent="0.2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13">
        <f>VLOOKUP(InputData[[#This Row],[PRODUCT ID]],MasterData[],5,0)</f>
        <v>18</v>
      </c>
      <c r="K507" s="13">
        <f>VLOOKUP(InputData[[#This Row],[PRODUCT ID]],MasterData[],6,0)</f>
        <v>24.66</v>
      </c>
      <c r="L507" s="13">
        <f>InputData[[#This Row],[BUYING PRIZE]]*InputData[[#This Row],[QUANTITY]]</f>
        <v>180</v>
      </c>
      <c r="M507" s="13">
        <f>InputData[[#This Row],[SELLING PRICE]]*InputData[[#This Row],[QUANTITY]]*(1-InputData[[#This Row],[DISCOUNT %]])</f>
        <v>246.6</v>
      </c>
      <c r="N507" s="11">
        <f>DAY(InputData[[#This Row],[DATE]])</f>
        <v>4</v>
      </c>
      <c r="O507" s="11" t="str">
        <f>TEXT(InputData[[#This Row],[DATE]],"mmm")</f>
        <v>Dec</v>
      </c>
      <c r="P507" s="11">
        <f>YEAR(InputData[[#This Row],[DATE]])</f>
        <v>2022</v>
      </c>
    </row>
    <row r="508" spans="1:16" x14ac:dyDescent="0.2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13">
        <f>VLOOKUP(InputData[[#This Row],[PRODUCT ID]],MasterData[],5,0)</f>
        <v>76</v>
      </c>
      <c r="K508" s="13">
        <f>VLOOKUP(InputData[[#This Row],[PRODUCT ID]],MasterData[],6,0)</f>
        <v>82.08</v>
      </c>
      <c r="L508" s="13">
        <f>InputData[[#This Row],[BUYING PRIZE]]*InputData[[#This Row],[QUANTITY]]</f>
        <v>1140</v>
      </c>
      <c r="M508" s="13">
        <f>InputData[[#This Row],[SELLING PRICE]]*InputData[[#This Row],[QUANTITY]]*(1-InputData[[#This Row],[DISCOUNT %]])</f>
        <v>1231.2</v>
      </c>
      <c r="N508" s="11">
        <f>DAY(InputData[[#This Row],[DATE]])</f>
        <v>4</v>
      </c>
      <c r="O508" s="11" t="str">
        <f>TEXT(InputData[[#This Row],[DATE]],"mmm")</f>
        <v>Dec</v>
      </c>
      <c r="P508" s="11">
        <f>YEAR(InputData[[#This Row],[DATE]])</f>
        <v>2022</v>
      </c>
    </row>
    <row r="509" spans="1:16" x14ac:dyDescent="0.2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13">
        <f>VLOOKUP(InputData[[#This Row],[PRODUCT ID]],MasterData[],5,0)</f>
        <v>72</v>
      </c>
      <c r="K509" s="13">
        <f>VLOOKUP(InputData[[#This Row],[PRODUCT ID]],MasterData[],6,0)</f>
        <v>79.92</v>
      </c>
      <c r="L509" s="13">
        <f>InputData[[#This Row],[BUYING PRIZE]]*InputData[[#This Row],[QUANTITY]]</f>
        <v>864</v>
      </c>
      <c r="M509" s="13">
        <f>InputData[[#This Row],[SELLING PRICE]]*InputData[[#This Row],[QUANTITY]]*(1-InputData[[#This Row],[DISCOUNT %]])</f>
        <v>959.04</v>
      </c>
      <c r="N509" s="11">
        <f>DAY(InputData[[#This Row],[DATE]])</f>
        <v>7</v>
      </c>
      <c r="O509" s="11" t="str">
        <f>TEXT(InputData[[#This Row],[DATE]],"mmm")</f>
        <v>Dec</v>
      </c>
      <c r="P509" s="11">
        <f>YEAR(InputData[[#This Row],[DATE]])</f>
        <v>2022</v>
      </c>
    </row>
    <row r="510" spans="1:16" x14ac:dyDescent="0.2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13">
        <f>VLOOKUP(InputData[[#This Row],[PRODUCT ID]],MasterData[],5,0)</f>
        <v>13</v>
      </c>
      <c r="K510" s="13">
        <f>VLOOKUP(InputData[[#This Row],[PRODUCT ID]],MasterData[],6,0)</f>
        <v>16.64</v>
      </c>
      <c r="L510" s="13">
        <f>InputData[[#This Row],[BUYING PRIZE]]*InputData[[#This Row],[QUANTITY]]</f>
        <v>169</v>
      </c>
      <c r="M510" s="13">
        <f>InputData[[#This Row],[SELLING PRICE]]*InputData[[#This Row],[QUANTITY]]*(1-InputData[[#This Row],[DISCOUNT %]])</f>
        <v>216.32</v>
      </c>
      <c r="N510" s="11">
        <f>DAY(InputData[[#This Row],[DATE]])</f>
        <v>7</v>
      </c>
      <c r="O510" s="11" t="str">
        <f>TEXT(InputData[[#This Row],[DATE]],"mmm")</f>
        <v>Dec</v>
      </c>
      <c r="P510" s="11">
        <f>YEAR(InputData[[#This Row],[DATE]])</f>
        <v>2022</v>
      </c>
    </row>
    <row r="511" spans="1:16" x14ac:dyDescent="0.2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13">
        <f>VLOOKUP(InputData[[#This Row],[PRODUCT ID]],MasterData[],5,0)</f>
        <v>72</v>
      </c>
      <c r="K511" s="13">
        <f>VLOOKUP(InputData[[#This Row],[PRODUCT ID]],MasterData[],6,0)</f>
        <v>79.92</v>
      </c>
      <c r="L511" s="13">
        <f>InputData[[#This Row],[BUYING PRIZE]]*InputData[[#This Row],[QUANTITY]]</f>
        <v>360</v>
      </c>
      <c r="M511" s="13">
        <f>InputData[[#This Row],[SELLING PRICE]]*InputData[[#This Row],[QUANTITY]]*(1-InputData[[#This Row],[DISCOUNT %]])</f>
        <v>399.6</v>
      </c>
      <c r="N511" s="11">
        <f>DAY(InputData[[#This Row],[DATE]])</f>
        <v>7</v>
      </c>
      <c r="O511" s="11" t="str">
        <f>TEXT(InputData[[#This Row],[DATE]],"mmm")</f>
        <v>Dec</v>
      </c>
      <c r="P511" s="11">
        <f>YEAR(InputData[[#This Row],[DATE]])</f>
        <v>2022</v>
      </c>
    </row>
    <row r="512" spans="1:16" x14ac:dyDescent="0.2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13">
        <f>VLOOKUP(InputData[[#This Row],[PRODUCT ID]],MasterData[],5,0)</f>
        <v>48</v>
      </c>
      <c r="K512" s="13">
        <f>VLOOKUP(InputData[[#This Row],[PRODUCT ID]],MasterData[],6,0)</f>
        <v>57.120000000000005</v>
      </c>
      <c r="L512" s="13">
        <f>InputData[[#This Row],[BUYING PRIZE]]*InputData[[#This Row],[QUANTITY]]</f>
        <v>240</v>
      </c>
      <c r="M512" s="13">
        <f>InputData[[#This Row],[SELLING PRICE]]*InputData[[#This Row],[QUANTITY]]*(1-InputData[[#This Row],[DISCOUNT %]])</f>
        <v>285.60000000000002</v>
      </c>
      <c r="N512" s="11">
        <f>DAY(InputData[[#This Row],[DATE]])</f>
        <v>11</v>
      </c>
      <c r="O512" s="11" t="str">
        <f>TEXT(InputData[[#This Row],[DATE]],"mmm")</f>
        <v>Dec</v>
      </c>
      <c r="P512" s="11">
        <f>YEAR(InputData[[#This Row],[DATE]])</f>
        <v>2022</v>
      </c>
    </row>
    <row r="513" spans="1:16" x14ac:dyDescent="0.2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13">
        <f>VLOOKUP(InputData[[#This Row],[PRODUCT ID]],MasterData[],5,0)</f>
        <v>112</v>
      </c>
      <c r="K513" s="13">
        <f>VLOOKUP(InputData[[#This Row],[PRODUCT ID]],MasterData[],6,0)</f>
        <v>122.08</v>
      </c>
      <c r="L513" s="13">
        <f>InputData[[#This Row],[BUYING PRIZE]]*InputData[[#This Row],[QUANTITY]]</f>
        <v>1008</v>
      </c>
      <c r="M513" s="13">
        <f>InputData[[#This Row],[SELLING PRICE]]*InputData[[#This Row],[QUANTITY]]*(1-InputData[[#This Row],[DISCOUNT %]])</f>
        <v>1098.72</v>
      </c>
      <c r="N513" s="11">
        <f>DAY(InputData[[#This Row],[DATE]])</f>
        <v>11</v>
      </c>
      <c r="O513" s="11" t="str">
        <f>TEXT(InputData[[#This Row],[DATE]],"mmm")</f>
        <v>Dec</v>
      </c>
      <c r="P513" s="11">
        <f>YEAR(InputData[[#This Row],[DATE]])</f>
        <v>2022</v>
      </c>
    </row>
    <row r="514" spans="1:16" x14ac:dyDescent="0.2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13">
        <f>VLOOKUP(InputData[[#This Row],[PRODUCT ID]],MasterData[],5,0)</f>
        <v>112</v>
      </c>
      <c r="K514" s="13">
        <f>VLOOKUP(InputData[[#This Row],[PRODUCT ID]],MasterData[],6,0)</f>
        <v>146.72</v>
      </c>
      <c r="L514" s="13">
        <f>InputData[[#This Row],[BUYING PRIZE]]*InputData[[#This Row],[QUANTITY]]</f>
        <v>1120</v>
      </c>
      <c r="M514" s="13">
        <f>InputData[[#This Row],[SELLING PRICE]]*InputData[[#This Row],[QUANTITY]]*(1-InputData[[#This Row],[DISCOUNT %]])</f>
        <v>1467.2</v>
      </c>
      <c r="N514" s="11">
        <f>DAY(InputData[[#This Row],[DATE]])</f>
        <v>11</v>
      </c>
      <c r="O514" s="11" t="str">
        <f>TEXT(InputData[[#This Row],[DATE]],"mmm")</f>
        <v>Dec</v>
      </c>
      <c r="P514" s="11">
        <f>YEAR(InputData[[#This Row],[DATE]])</f>
        <v>2022</v>
      </c>
    </row>
    <row r="515" spans="1:16" x14ac:dyDescent="0.2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13">
        <f>VLOOKUP(InputData[[#This Row],[PRODUCT ID]],MasterData[],5,0)</f>
        <v>148</v>
      </c>
      <c r="K515" s="13">
        <f>VLOOKUP(InputData[[#This Row],[PRODUCT ID]],MasterData[],6,0)</f>
        <v>201.28</v>
      </c>
      <c r="L515" s="13">
        <f>InputData[[#This Row],[BUYING PRIZE]]*InputData[[#This Row],[QUANTITY]]</f>
        <v>1332</v>
      </c>
      <c r="M515" s="13">
        <f>InputData[[#This Row],[SELLING PRICE]]*InputData[[#This Row],[QUANTITY]]*(1-InputData[[#This Row],[DISCOUNT %]])</f>
        <v>1811.52</v>
      </c>
      <c r="N515" s="11">
        <f>DAY(InputData[[#This Row],[DATE]])</f>
        <v>12</v>
      </c>
      <c r="O515" s="11" t="str">
        <f>TEXT(InputData[[#This Row],[DATE]],"mmm")</f>
        <v>Dec</v>
      </c>
      <c r="P515" s="11">
        <f>YEAR(InputData[[#This Row],[DATE]])</f>
        <v>2022</v>
      </c>
    </row>
    <row r="516" spans="1:16" x14ac:dyDescent="0.2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13">
        <f>VLOOKUP(InputData[[#This Row],[PRODUCT ID]],MasterData[],5,0)</f>
        <v>138</v>
      </c>
      <c r="K516" s="13">
        <f>VLOOKUP(InputData[[#This Row],[PRODUCT ID]],MasterData[],6,0)</f>
        <v>173.88</v>
      </c>
      <c r="L516" s="13">
        <f>InputData[[#This Row],[BUYING PRIZE]]*InputData[[#This Row],[QUANTITY]]</f>
        <v>1380</v>
      </c>
      <c r="M516" s="13">
        <f>InputData[[#This Row],[SELLING PRICE]]*InputData[[#This Row],[QUANTITY]]*(1-InputData[[#This Row],[DISCOUNT %]])</f>
        <v>1738.8</v>
      </c>
      <c r="N516" s="11">
        <f>DAY(InputData[[#This Row],[DATE]])</f>
        <v>12</v>
      </c>
      <c r="O516" s="11" t="str">
        <f>TEXT(InputData[[#This Row],[DATE]],"mmm")</f>
        <v>Dec</v>
      </c>
      <c r="P516" s="11">
        <f>YEAR(InputData[[#This Row],[DATE]])</f>
        <v>2022</v>
      </c>
    </row>
    <row r="517" spans="1:16" x14ac:dyDescent="0.2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13">
        <f>VLOOKUP(InputData[[#This Row],[PRODUCT ID]],MasterData[],5,0)</f>
        <v>133</v>
      </c>
      <c r="K517" s="13">
        <f>VLOOKUP(InputData[[#This Row],[PRODUCT ID]],MasterData[],6,0)</f>
        <v>155.61000000000001</v>
      </c>
      <c r="L517" s="13">
        <f>InputData[[#This Row],[BUYING PRIZE]]*InputData[[#This Row],[QUANTITY]]</f>
        <v>532</v>
      </c>
      <c r="M517" s="13">
        <f>InputData[[#This Row],[SELLING PRICE]]*InputData[[#This Row],[QUANTITY]]*(1-InputData[[#This Row],[DISCOUNT %]])</f>
        <v>622.44000000000005</v>
      </c>
      <c r="N517" s="11">
        <f>DAY(InputData[[#This Row],[DATE]])</f>
        <v>14</v>
      </c>
      <c r="O517" s="11" t="str">
        <f>TEXT(InputData[[#This Row],[DATE]],"mmm")</f>
        <v>Dec</v>
      </c>
      <c r="P517" s="11">
        <f>YEAR(InputData[[#This Row],[DATE]])</f>
        <v>2022</v>
      </c>
    </row>
    <row r="518" spans="1:16" x14ac:dyDescent="0.2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13">
        <f>VLOOKUP(InputData[[#This Row],[PRODUCT ID]],MasterData[],5,0)</f>
        <v>6</v>
      </c>
      <c r="K518" s="13">
        <f>VLOOKUP(InputData[[#This Row],[PRODUCT ID]],MasterData[],6,0)</f>
        <v>7.8599999999999994</v>
      </c>
      <c r="L518" s="13">
        <f>InputData[[#This Row],[BUYING PRIZE]]*InputData[[#This Row],[QUANTITY]]</f>
        <v>78</v>
      </c>
      <c r="M518" s="13">
        <f>InputData[[#This Row],[SELLING PRICE]]*InputData[[#This Row],[QUANTITY]]*(1-InputData[[#This Row],[DISCOUNT %]])</f>
        <v>102.17999999999999</v>
      </c>
      <c r="N518" s="11">
        <f>DAY(InputData[[#This Row],[DATE]])</f>
        <v>15</v>
      </c>
      <c r="O518" s="11" t="str">
        <f>TEXT(InputData[[#This Row],[DATE]],"mmm")</f>
        <v>Dec</v>
      </c>
      <c r="P518" s="11">
        <f>YEAR(InputData[[#This Row],[DATE]])</f>
        <v>2022</v>
      </c>
    </row>
    <row r="519" spans="1:16" x14ac:dyDescent="0.2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13">
        <f>VLOOKUP(InputData[[#This Row],[PRODUCT ID]],MasterData[],5,0)</f>
        <v>76</v>
      </c>
      <c r="K519" s="13">
        <f>VLOOKUP(InputData[[#This Row],[PRODUCT ID]],MasterData[],6,0)</f>
        <v>82.08</v>
      </c>
      <c r="L519" s="13">
        <f>InputData[[#This Row],[BUYING PRIZE]]*InputData[[#This Row],[QUANTITY]]</f>
        <v>532</v>
      </c>
      <c r="M519" s="13">
        <f>InputData[[#This Row],[SELLING PRICE]]*InputData[[#This Row],[QUANTITY]]*(1-InputData[[#This Row],[DISCOUNT %]])</f>
        <v>574.55999999999995</v>
      </c>
      <c r="N519" s="11">
        <f>DAY(InputData[[#This Row],[DATE]])</f>
        <v>19</v>
      </c>
      <c r="O519" s="11" t="str">
        <f>TEXT(InputData[[#This Row],[DATE]],"mmm")</f>
        <v>Dec</v>
      </c>
      <c r="P519" s="11">
        <f>YEAR(InputData[[#This Row],[DATE]])</f>
        <v>2022</v>
      </c>
    </row>
    <row r="520" spans="1:16" x14ac:dyDescent="0.2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13">
        <f>VLOOKUP(InputData[[#This Row],[PRODUCT ID]],MasterData[],5,0)</f>
        <v>44</v>
      </c>
      <c r="K520" s="13">
        <f>VLOOKUP(InputData[[#This Row],[PRODUCT ID]],MasterData[],6,0)</f>
        <v>48.4</v>
      </c>
      <c r="L520" s="13">
        <f>InputData[[#This Row],[BUYING PRIZE]]*InputData[[#This Row],[QUANTITY]]</f>
        <v>616</v>
      </c>
      <c r="M520" s="13">
        <f>InputData[[#This Row],[SELLING PRICE]]*InputData[[#This Row],[QUANTITY]]*(1-InputData[[#This Row],[DISCOUNT %]])</f>
        <v>677.6</v>
      </c>
      <c r="N520" s="11">
        <f>DAY(InputData[[#This Row],[DATE]])</f>
        <v>19</v>
      </c>
      <c r="O520" s="11" t="str">
        <f>TEXT(InputData[[#This Row],[DATE]],"mmm")</f>
        <v>Dec</v>
      </c>
      <c r="P520" s="11">
        <f>YEAR(InputData[[#This Row],[DATE]])</f>
        <v>2022</v>
      </c>
    </row>
    <row r="521" spans="1:16" x14ac:dyDescent="0.2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13">
        <f>VLOOKUP(InputData[[#This Row],[PRODUCT ID]],MasterData[],5,0)</f>
        <v>6</v>
      </c>
      <c r="K521" s="13">
        <f>VLOOKUP(InputData[[#This Row],[PRODUCT ID]],MasterData[],6,0)</f>
        <v>7.8599999999999994</v>
      </c>
      <c r="L521" s="13">
        <f>InputData[[#This Row],[BUYING PRIZE]]*InputData[[#This Row],[QUANTITY]]</f>
        <v>66</v>
      </c>
      <c r="M521" s="13">
        <f>InputData[[#This Row],[SELLING PRICE]]*InputData[[#This Row],[QUANTITY]]*(1-InputData[[#This Row],[DISCOUNT %]])</f>
        <v>86.46</v>
      </c>
      <c r="N521" s="11">
        <f>DAY(InputData[[#This Row],[DATE]])</f>
        <v>19</v>
      </c>
      <c r="O521" s="11" t="str">
        <f>TEXT(InputData[[#This Row],[DATE]],"mmm")</f>
        <v>Dec</v>
      </c>
      <c r="P521" s="11">
        <f>YEAR(InputData[[#This Row],[DATE]])</f>
        <v>2022</v>
      </c>
    </row>
    <row r="522" spans="1:16" x14ac:dyDescent="0.2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13">
        <f>VLOOKUP(InputData[[#This Row],[PRODUCT ID]],MasterData[],5,0)</f>
        <v>75</v>
      </c>
      <c r="K522" s="13">
        <f>VLOOKUP(InputData[[#This Row],[PRODUCT ID]],MasterData[],6,0)</f>
        <v>85.5</v>
      </c>
      <c r="L522" s="13">
        <f>InputData[[#This Row],[BUYING PRIZE]]*InputData[[#This Row],[QUANTITY]]</f>
        <v>750</v>
      </c>
      <c r="M522" s="13">
        <f>InputData[[#This Row],[SELLING PRICE]]*InputData[[#This Row],[QUANTITY]]*(1-InputData[[#This Row],[DISCOUNT %]])</f>
        <v>855</v>
      </c>
      <c r="N522" s="11">
        <f>DAY(InputData[[#This Row],[DATE]])</f>
        <v>21</v>
      </c>
      <c r="O522" s="11" t="str">
        <f>TEXT(InputData[[#This Row],[DATE]],"mmm")</f>
        <v>Dec</v>
      </c>
      <c r="P522" s="11">
        <f>YEAR(InputData[[#This Row],[DATE]])</f>
        <v>2022</v>
      </c>
    </row>
    <row r="523" spans="1:16" x14ac:dyDescent="0.2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13">
        <f>VLOOKUP(InputData[[#This Row],[PRODUCT ID]],MasterData[],5,0)</f>
        <v>83</v>
      </c>
      <c r="K523" s="13">
        <f>VLOOKUP(InputData[[#This Row],[PRODUCT ID]],MasterData[],6,0)</f>
        <v>94.62</v>
      </c>
      <c r="L523" s="13">
        <f>InputData[[#This Row],[BUYING PRIZE]]*InputData[[#This Row],[QUANTITY]]</f>
        <v>1245</v>
      </c>
      <c r="M523" s="13">
        <f>InputData[[#This Row],[SELLING PRICE]]*InputData[[#This Row],[QUANTITY]]*(1-InputData[[#This Row],[DISCOUNT %]])</f>
        <v>1419.3000000000002</v>
      </c>
      <c r="N523" s="11">
        <f>DAY(InputData[[#This Row],[DATE]])</f>
        <v>29</v>
      </c>
      <c r="O523" s="11" t="str">
        <f>TEXT(InputData[[#This Row],[DATE]],"mmm")</f>
        <v>Dec</v>
      </c>
      <c r="P523" s="11">
        <f>YEAR(InputData[[#This Row],[DATE]])</f>
        <v>2022</v>
      </c>
    </row>
    <row r="524" spans="1:16" x14ac:dyDescent="0.2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13">
        <f>VLOOKUP(InputData[[#This Row],[PRODUCT ID]],MasterData[],5,0)</f>
        <v>120</v>
      </c>
      <c r="K524" s="13">
        <f>VLOOKUP(InputData[[#This Row],[PRODUCT ID]],MasterData[],6,0)</f>
        <v>162</v>
      </c>
      <c r="L524" s="13">
        <f>InputData[[#This Row],[BUYING PRIZE]]*InputData[[#This Row],[QUANTITY]]</f>
        <v>120</v>
      </c>
      <c r="M524" s="13">
        <f>InputData[[#This Row],[SELLING PRICE]]*InputData[[#This Row],[QUANTITY]]*(1-InputData[[#This Row],[DISCOUNT %]])</f>
        <v>162</v>
      </c>
      <c r="N524" s="11">
        <f>DAY(InputData[[#This Row],[DATE]])</f>
        <v>29</v>
      </c>
      <c r="O524" s="11" t="str">
        <f>TEXT(InputData[[#This Row],[DATE]],"mmm")</f>
        <v>Dec</v>
      </c>
      <c r="P524" s="11">
        <f>YEAR(InputData[[#This Row],[DATE]])</f>
        <v>2022</v>
      </c>
    </row>
    <row r="525" spans="1:16" x14ac:dyDescent="0.2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13">
        <f>VLOOKUP(InputData[[#This Row],[PRODUCT ID]],MasterData[],5,0)</f>
        <v>138</v>
      </c>
      <c r="K525" s="13">
        <f>VLOOKUP(InputData[[#This Row],[PRODUCT ID]],MasterData[],6,0)</f>
        <v>173.88</v>
      </c>
      <c r="L525" s="13">
        <f>InputData[[#This Row],[BUYING PRIZE]]*InputData[[#This Row],[QUANTITY]]</f>
        <v>1932</v>
      </c>
      <c r="M525" s="13">
        <f>InputData[[#This Row],[SELLING PRICE]]*InputData[[#This Row],[QUANTITY]]*(1-InputData[[#This Row],[DISCOUNT %]])</f>
        <v>2434.3199999999997</v>
      </c>
      <c r="N525" s="11">
        <f>DAY(InputData[[#This Row],[DATE]])</f>
        <v>30</v>
      </c>
      <c r="O525" s="11" t="str">
        <f>TEXT(InputData[[#This Row],[DATE]],"mmm")</f>
        <v>Dec</v>
      </c>
      <c r="P525" s="11">
        <f>YEAR(InputData[[#This Row],[DATE]])</f>
        <v>2022</v>
      </c>
    </row>
    <row r="526" spans="1:16" x14ac:dyDescent="0.2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13">
        <f>VLOOKUP(InputData[[#This Row],[PRODUCT ID]],MasterData[],5,0)</f>
        <v>95</v>
      </c>
      <c r="K526" s="13">
        <f>VLOOKUP(InputData[[#This Row],[PRODUCT ID]],MasterData[],6,0)</f>
        <v>119.7</v>
      </c>
      <c r="L526" s="13">
        <f>InputData[[#This Row],[BUYING PRIZE]]*InputData[[#This Row],[QUANTITY]]</f>
        <v>1140</v>
      </c>
      <c r="M526" s="13">
        <f>InputData[[#This Row],[SELLING PRICE]]*InputData[[#This Row],[QUANTITY]]*(1-InputData[[#This Row],[DISCOUNT %]])</f>
        <v>1436.4</v>
      </c>
      <c r="N526" s="11">
        <f>DAY(InputData[[#This Row],[DATE]])</f>
        <v>31</v>
      </c>
      <c r="O526" s="11" t="str">
        <f>TEXT(InputData[[#This Row],[DATE]],"mmm")</f>
        <v>Dec</v>
      </c>
      <c r="P526" s="11">
        <f>YEAR(InputData[[#This Row],[DATE]])</f>
        <v>2022</v>
      </c>
    </row>
    <row r="527" spans="1:16" x14ac:dyDescent="0.2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13">
        <f>VLOOKUP(InputData[[#This Row],[PRODUCT ID]],MasterData[],5,0)</f>
        <v>44</v>
      </c>
      <c r="K527" s="13">
        <f>VLOOKUP(InputData[[#This Row],[PRODUCT ID]],MasterData[],6,0)</f>
        <v>48.4</v>
      </c>
      <c r="L527" s="13">
        <f>InputData[[#This Row],[BUYING PRIZE]]*InputData[[#This Row],[QUANTITY]]</f>
        <v>264</v>
      </c>
      <c r="M527" s="13">
        <f>InputData[[#This Row],[SELLING PRICE]]*InputData[[#This Row],[QUANTITY]]*(1-InputData[[#This Row],[DISCOUNT %]])</f>
        <v>290.39999999999998</v>
      </c>
      <c r="N527" s="11">
        <f>DAY(InputData[[#This Row],[DATE]])</f>
        <v>31</v>
      </c>
      <c r="O527" s="11" t="str">
        <f>TEXT(InputData[[#This Row],[DATE]],"mmm")</f>
        <v>Dec</v>
      </c>
      <c r="P527" s="11">
        <f>YEAR(InputData[[#This Row],[DATE]])</f>
        <v>2022</v>
      </c>
    </row>
    <row r="528" spans="1:16" x14ac:dyDescent="0.25">
      <c r="A528" s="3">
        <v>44926</v>
      </c>
      <c r="B528" s="7" t="s">
        <v>29</v>
      </c>
      <c r="C528" s="8">
        <v>3</v>
      </c>
      <c r="D528" s="5" t="s">
        <v>105</v>
      </c>
      <c r="E528" s="8" t="s">
        <v>107</v>
      </c>
      <c r="F528" s="6">
        <v>0</v>
      </c>
      <c r="G528" t="str">
        <f>VLOOKUP(InputData[[#This Row],[PRODUCT ID]],MasterData[],2,0)</f>
        <v>Product11</v>
      </c>
      <c r="H528" t="str">
        <f>VLOOKUP(InputData[[#This Row],[PRODUCT ID]],MasterData[],3,0)</f>
        <v>Category02</v>
      </c>
      <c r="I528" t="str">
        <f>VLOOKUP(InputData[[#This Row],[PRODUCT ID]],MasterData[],4,0)</f>
        <v>Lt</v>
      </c>
      <c r="J528" s="13">
        <f>VLOOKUP(InputData[[#This Row],[PRODUCT ID]],MasterData[],5,0)</f>
        <v>44</v>
      </c>
      <c r="K528" s="13">
        <f>VLOOKUP(InputData[[#This Row],[PRODUCT ID]],MasterData[],6,0)</f>
        <v>48.4</v>
      </c>
      <c r="L528" s="13">
        <f>InputData[[#This Row],[BUYING PRIZE]]*InputData[[#This Row],[QUANTITY]]</f>
        <v>132</v>
      </c>
      <c r="M528" s="13">
        <f>InputData[[#This Row],[SELLING PRICE]]*InputData[[#This Row],[QUANTITY]]*(1-InputData[[#This Row],[DISCOUNT %]])</f>
        <v>145.19999999999999</v>
      </c>
      <c r="N528" s="11">
        <f>DAY(InputData[[#This Row],[DATE]])</f>
        <v>31</v>
      </c>
      <c r="O528" s="11" t="str">
        <f>TEXT(InputData[[#This Row],[DATE]],"mmm")</f>
        <v>Dec</v>
      </c>
      <c r="P528" s="11">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sqref="A1:F1"/>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s="9" t="s">
        <v>6</v>
      </c>
      <c r="B2" s="9" t="s">
        <v>7</v>
      </c>
      <c r="C2" s="9" t="s">
        <v>8</v>
      </c>
      <c r="D2" s="9" t="s">
        <v>9</v>
      </c>
      <c r="E2" s="9">
        <v>98</v>
      </c>
      <c r="F2" s="9">
        <v>103.88</v>
      </c>
    </row>
    <row r="3" spans="1:6" x14ac:dyDescent="0.25">
      <c r="A3" s="9" t="s">
        <v>10</v>
      </c>
      <c r="B3" s="9" t="s">
        <v>11</v>
      </c>
      <c r="C3" s="9" t="s">
        <v>8</v>
      </c>
      <c r="D3" s="9" t="s">
        <v>9</v>
      </c>
      <c r="E3" s="9">
        <v>105</v>
      </c>
      <c r="F3" s="9">
        <v>142.80000000000001</v>
      </c>
    </row>
    <row r="4" spans="1:6" x14ac:dyDescent="0.25">
      <c r="A4" s="9" t="s">
        <v>12</v>
      </c>
      <c r="B4" s="9" t="s">
        <v>13</v>
      </c>
      <c r="C4" s="9" t="s">
        <v>8</v>
      </c>
      <c r="D4" s="9" t="s">
        <v>9</v>
      </c>
      <c r="E4" s="9">
        <v>71</v>
      </c>
      <c r="F4" s="9">
        <v>80.94</v>
      </c>
    </row>
    <row r="5" spans="1:6" x14ac:dyDescent="0.25">
      <c r="A5" s="9" t="s">
        <v>14</v>
      </c>
      <c r="B5" s="9" t="s">
        <v>15</v>
      </c>
      <c r="C5" s="9" t="s">
        <v>8</v>
      </c>
      <c r="D5" s="9" t="s">
        <v>109</v>
      </c>
      <c r="E5" s="9">
        <v>44</v>
      </c>
      <c r="F5" s="9">
        <v>48.84</v>
      </c>
    </row>
    <row r="6" spans="1:6" x14ac:dyDescent="0.25">
      <c r="A6" s="9" t="s">
        <v>16</v>
      </c>
      <c r="B6" s="9" t="s">
        <v>17</v>
      </c>
      <c r="C6" s="9" t="s">
        <v>8</v>
      </c>
      <c r="D6" s="9" t="s">
        <v>110</v>
      </c>
      <c r="E6" s="9">
        <v>133</v>
      </c>
      <c r="F6" s="9">
        <v>155.61000000000001</v>
      </c>
    </row>
    <row r="7" spans="1:6" x14ac:dyDescent="0.25">
      <c r="A7" s="9" t="s">
        <v>18</v>
      </c>
      <c r="B7" s="9" t="s">
        <v>19</v>
      </c>
      <c r="C7" s="9" t="s">
        <v>8</v>
      </c>
      <c r="D7" s="9" t="s">
        <v>9</v>
      </c>
      <c r="E7" s="9">
        <v>75</v>
      </c>
      <c r="F7" s="9">
        <v>85.5</v>
      </c>
    </row>
    <row r="8" spans="1:6" x14ac:dyDescent="0.25">
      <c r="A8" s="9" t="s">
        <v>20</v>
      </c>
      <c r="B8" s="9" t="s">
        <v>21</v>
      </c>
      <c r="C8" s="9" t="s">
        <v>8</v>
      </c>
      <c r="D8" s="9" t="s">
        <v>109</v>
      </c>
      <c r="E8" s="9">
        <v>43</v>
      </c>
      <c r="F8" s="9">
        <v>47.730000000000004</v>
      </c>
    </row>
    <row r="9" spans="1:6" x14ac:dyDescent="0.25">
      <c r="A9" s="9" t="s">
        <v>22</v>
      </c>
      <c r="B9" s="9" t="s">
        <v>23</v>
      </c>
      <c r="C9" s="9" t="s">
        <v>8</v>
      </c>
      <c r="D9" s="9" t="s">
        <v>9</v>
      </c>
      <c r="E9" s="9">
        <v>83</v>
      </c>
      <c r="F9" s="9">
        <v>94.62</v>
      </c>
    </row>
    <row r="10" spans="1:6" x14ac:dyDescent="0.25">
      <c r="A10" s="9" t="s">
        <v>24</v>
      </c>
      <c r="B10" s="9" t="s">
        <v>25</v>
      </c>
      <c r="C10" s="9" t="s">
        <v>8</v>
      </c>
      <c r="D10" s="9" t="s">
        <v>111</v>
      </c>
      <c r="E10" s="9">
        <v>6</v>
      </c>
      <c r="F10" s="9">
        <v>7.8599999999999994</v>
      </c>
    </row>
    <row r="11" spans="1:6" x14ac:dyDescent="0.25">
      <c r="A11" s="9" t="s">
        <v>26</v>
      </c>
      <c r="B11" s="9" t="s">
        <v>27</v>
      </c>
      <c r="C11" s="9" t="s">
        <v>28</v>
      </c>
      <c r="D11" s="9" t="s">
        <v>110</v>
      </c>
      <c r="E11" s="9">
        <v>148</v>
      </c>
      <c r="F11" s="9">
        <v>164.28</v>
      </c>
    </row>
    <row r="12" spans="1:6" x14ac:dyDescent="0.25">
      <c r="A12" s="9" t="s">
        <v>29</v>
      </c>
      <c r="B12" s="9" t="s">
        <v>30</v>
      </c>
      <c r="C12" s="9" t="s">
        <v>28</v>
      </c>
      <c r="D12" s="9" t="s">
        <v>109</v>
      </c>
      <c r="E12" s="9">
        <v>44</v>
      </c>
      <c r="F12" s="9">
        <v>48.4</v>
      </c>
    </row>
    <row r="13" spans="1:6" x14ac:dyDescent="0.25">
      <c r="A13" s="9" t="s">
        <v>31</v>
      </c>
      <c r="B13" s="9" t="s">
        <v>32</v>
      </c>
      <c r="C13" s="9" t="s">
        <v>28</v>
      </c>
      <c r="D13" s="9" t="s">
        <v>9</v>
      </c>
      <c r="E13" s="9">
        <v>73</v>
      </c>
      <c r="F13" s="9">
        <v>94.17</v>
      </c>
    </row>
    <row r="14" spans="1:6" x14ac:dyDescent="0.25">
      <c r="A14" s="9" t="s">
        <v>33</v>
      </c>
      <c r="B14" s="9" t="s">
        <v>34</v>
      </c>
      <c r="C14" s="9" t="s">
        <v>28</v>
      </c>
      <c r="D14" s="9" t="s">
        <v>9</v>
      </c>
      <c r="E14" s="9">
        <v>112</v>
      </c>
      <c r="F14" s="9">
        <v>122.08</v>
      </c>
    </row>
    <row r="15" spans="1:6" x14ac:dyDescent="0.25">
      <c r="A15" s="9" t="s">
        <v>35</v>
      </c>
      <c r="B15" s="9" t="s">
        <v>36</v>
      </c>
      <c r="C15" s="9" t="s">
        <v>28</v>
      </c>
      <c r="D15" s="9" t="s">
        <v>9</v>
      </c>
      <c r="E15" s="9">
        <v>112</v>
      </c>
      <c r="F15" s="9">
        <v>146.72</v>
      </c>
    </row>
    <row r="16" spans="1:6" x14ac:dyDescent="0.25">
      <c r="A16" s="9" t="s">
        <v>37</v>
      </c>
      <c r="B16" s="9" t="s">
        <v>38</v>
      </c>
      <c r="C16" s="9" t="s">
        <v>28</v>
      </c>
      <c r="D16" s="9" t="s">
        <v>111</v>
      </c>
      <c r="E16" s="9">
        <v>12</v>
      </c>
      <c r="F16" s="9">
        <v>15.719999999999999</v>
      </c>
    </row>
    <row r="17" spans="1:6" x14ac:dyDescent="0.25">
      <c r="A17" s="9" t="s">
        <v>39</v>
      </c>
      <c r="B17" s="9" t="s">
        <v>40</v>
      </c>
      <c r="C17" s="9" t="s">
        <v>28</v>
      </c>
      <c r="D17" s="9" t="s">
        <v>111</v>
      </c>
      <c r="E17" s="9">
        <v>13</v>
      </c>
      <c r="F17" s="9">
        <v>16.64</v>
      </c>
    </row>
    <row r="18" spans="1:6" x14ac:dyDescent="0.25">
      <c r="A18" s="9" t="s">
        <v>41</v>
      </c>
      <c r="B18" s="9" t="s">
        <v>42</v>
      </c>
      <c r="C18" s="9" t="s">
        <v>28</v>
      </c>
      <c r="D18" s="9" t="s">
        <v>110</v>
      </c>
      <c r="E18" s="9">
        <v>134</v>
      </c>
      <c r="F18" s="9">
        <v>156.78</v>
      </c>
    </row>
    <row r="19" spans="1:6" x14ac:dyDescent="0.25">
      <c r="A19" s="9" t="s">
        <v>43</v>
      </c>
      <c r="B19" s="9" t="s">
        <v>44</v>
      </c>
      <c r="C19" s="9" t="s">
        <v>28</v>
      </c>
      <c r="D19" s="9" t="s">
        <v>111</v>
      </c>
      <c r="E19" s="9">
        <v>37</v>
      </c>
      <c r="F19" s="9">
        <v>49.21</v>
      </c>
    </row>
    <row r="20" spans="1:6" x14ac:dyDescent="0.25">
      <c r="A20" s="9" t="s">
        <v>45</v>
      </c>
      <c r="B20" s="9" t="s">
        <v>46</v>
      </c>
      <c r="C20" s="9" t="s">
        <v>28</v>
      </c>
      <c r="D20" s="9" t="s">
        <v>110</v>
      </c>
      <c r="E20" s="9">
        <v>150</v>
      </c>
      <c r="F20" s="9">
        <v>210</v>
      </c>
    </row>
    <row r="21" spans="1:6" x14ac:dyDescent="0.25">
      <c r="A21" s="9" t="s">
        <v>47</v>
      </c>
      <c r="B21" s="9" t="s">
        <v>48</v>
      </c>
      <c r="C21" s="9" t="s">
        <v>49</v>
      </c>
      <c r="D21" s="9" t="s">
        <v>109</v>
      </c>
      <c r="E21" s="9">
        <v>61</v>
      </c>
      <c r="F21" s="9">
        <v>76.25</v>
      </c>
    </row>
    <row r="22" spans="1:6" x14ac:dyDescent="0.25">
      <c r="A22" s="9" t="s">
        <v>50</v>
      </c>
      <c r="B22" s="9" t="s">
        <v>51</v>
      </c>
      <c r="C22" s="9" t="s">
        <v>49</v>
      </c>
      <c r="D22" s="9" t="s">
        <v>110</v>
      </c>
      <c r="E22" s="9">
        <v>126</v>
      </c>
      <c r="F22" s="9">
        <v>162.54</v>
      </c>
    </row>
    <row r="23" spans="1:6" x14ac:dyDescent="0.25">
      <c r="A23" s="9" t="s">
        <v>52</v>
      </c>
      <c r="B23" s="9" t="s">
        <v>53</v>
      </c>
      <c r="C23" s="9" t="s">
        <v>49</v>
      </c>
      <c r="D23" s="9" t="s">
        <v>110</v>
      </c>
      <c r="E23" s="9">
        <v>121</v>
      </c>
      <c r="F23" s="9">
        <v>141.57</v>
      </c>
    </row>
    <row r="24" spans="1:6" x14ac:dyDescent="0.25">
      <c r="A24" s="9" t="s">
        <v>54</v>
      </c>
      <c r="B24" s="9" t="s">
        <v>55</v>
      </c>
      <c r="C24" s="9" t="s">
        <v>49</v>
      </c>
      <c r="D24" s="9" t="s">
        <v>110</v>
      </c>
      <c r="E24" s="9">
        <v>141</v>
      </c>
      <c r="F24" s="9">
        <v>149.46</v>
      </c>
    </row>
    <row r="25" spans="1:6" x14ac:dyDescent="0.25">
      <c r="A25" s="9" t="s">
        <v>56</v>
      </c>
      <c r="B25" s="9" t="s">
        <v>57</v>
      </c>
      <c r="C25" s="9" t="s">
        <v>49</v>
      </c>
      <c r="D25" s="9" t="s">
        <v>110</v>
      </c>
      <c r="E25" s="9">
        <v>144</v>
      </c>
      <c r="F25" s="9">
        <v>156.96</v>
      </c>
    </row>
    <row r="26" spans="1:6" x14ac:dyDescent="0.25">
      <c r="A26" s="9" t="s">
        <v>58</v>
      </c>
      <c r="B26" s="9" t="s">
        <v>59</v>
      </c>
      <c r="C26" s="9" t="s">
        <v>49</v>
      </c>
      <c r="D26" s="9" t="s">
        <v>111</v>
      </c>
      <c r="E26" s="9">
        <v>7</v>
      </c>
      <c r="F26" s="9">
        <v>8.33</v>
      </c>
    </row>
    <row r="27" spans="1:6" x14ac:dyDescent="0.25">
      <c r="A27" s="9" t="s">
        <v>60</v>
      </c>
      <c r="B27" s="9" t="s">
        <v>61</v>
      </c>
      <c r="C27" s="9" t="s">
        <v>62</v>
      </c>
      <c r="D27" s="9" t="s">
        <v>111</v>
      </c>
      <c r="E27" s="9">
        <v>18</v>
      </c>
      <c r="F27" s="9">
        <v>24.66</v>
      </c>
    </row>
    <row r="28" spans="1:6" x14ac:dyDescent="0.25">
      <c r="A28" s="9" t="s">
        <v>63</v>
      </c>
      <c r="B28" s="9" t="s">
        <v>64</v>
      </c>
      <c r="C28" s="9" t="s">
        <v>62</v>
      </c>
      <c r="D28" s="9" t="s">
        <v>109</v>
      </c>
      <c r="E28" s="9">
        <v>48</v>
      </c>
      <c r="F28" s="9">
        <v>57.120000000000005</v>
      </c>
    </row>
    <row r="29" spans="1:6" x14ac:dyDescent="0.25">
      <c r="A29" s="9" t="s">
        <v>65</v>
      </c>
      <c r="B29" s="9" t="s">
        <v>66</v>
      </c>
      <c r="C29" s="9" t="s">
        <v>62</v>
      </c>
      <c r="D29" s="9" t="s">
        <v>111</v>
      </c>
      <c r="E29" s="9">
        <v>37</v>
      </c>
      <c r="F29" s="9">
        <v>41.81</v>
      </c>
    </row>
    <row r="30" spans="1:6" x14ac:dyDescent="0.25">
      <c r="A30" s="9" t="s">
        <v>67</v>
      </c>
      <c r="B30" s="9" t="s">
        <v>68</v>
      </c>
      <c r="C30" s="9" t="s">
        <v>62</v>
      </c>
      <c r="D30" s="9" t="s">
        <v>109</v>
      </c>
      <c r="E30" s="9">
        <v>47</v>
      </c>
      <c r="F30" s="9">
        <v>53.11</v>
      </c>
    </row>
    <row r="31" spans="1:6" x14ac:dyDescent="0.25">
      <c r="A31" s="9" t="s">
        <v>69</v>
      </c>
      <c r="B31" s="9" t="s">
        <v>70</v>
      </c>
      <c r="C31" s="9" t="s">
        <v>62</v>
      </c>
      <c r="D31" s="9" t="s">
        <v>110</v>
      </c>
      <c r="E31" s="9">
        <v>148</v>
      </c>
      <c r="F31" s="9">
        <v>201.28</v>
      </c>
    </row>
    <row r="32" spans="1:6" x14ac:dyDescent="0.25">
      <c r="A32" s="9" t="s">
        <v>71</v>
      </c>
      <c r="B32" s="9" t="s">
        <v>72</v>
      </c>
      <c r="C32" s="9" t="s">
        <v>62</v>
      </c>
      <c r="D32" s="9" t="s">
        <v>9</v>
      </c>
      <c r="E32" s="9">
        <v>93</v>
      </c>
      <c r="F32" s="9">
        <v>104.16</v>
      </c>
    </row>
    <row r="33" spans="1:6" x14ac:dyDescent="0.25">
      <c r="A33" s="9" t="s">
        <v>73</v>
      </c>
      <c r="B33" s="9" t="s">
        <v>74</v>
      </c>
      <c r="C33" s="9" t="s">
        <v>62</v>
      </c>
      <c r="D33" s="9" t="s">
        <v>9</v>
      </c>
      <c r="E33" s="9">
        <v>89</v>
      </c>
      <c r="F33" s="9">
        <v>117.48</v>
      </c>
    </row>
    <row r="34" spans="1:6" x14ac:dyDescent="0.25">
      <c r="A34" s="9" t="s">
        <v>75</v>
      </c>
      <c r="B34" s="9" t="s">
        <v>76</v>
      </c>
      <c r="C34" s="9" t="s">
        <v>62</v>
      </c>
      <c r="D34" s="9" t="s">
        <v>9</v>
      </c>
      <c r="E34" s="9">
        <v>95</v>
      </c>
      <c r="F34" s="9">
        <v>119.7</v>
      </c>
    </row>
    <row r="35" spans="1:6" x14ac:dyDescent="0.25">
      <c r="A35" s="9" t="s">
        <v>77</v>
      </c>
      <c r="B35" s="9" t="s">
        <v>78</v>
      </c>
      <c r="C35" s="9" t="s">
        <v>62</v>
      </c>
      <c r="D35" s="9" t="s">
        <v>109</v>
      </c>
      <c r="E35" s="9">
        <v>55</v>
      </c>
      <c r="F35" s="9">
        <v>58.3</v>
      </c>
    </row>
    <row r="36" spans="1:6" x14ac:dyDescent="0.25">
      <c r="A36" s="9" t="s">
        <v>79</v>
      </c>
      <c r="B36" s="9" t="s">
        <v>80</v>
      </c>
      <c r="C36" s="9" t="s">
        <v>62</v>
      </c>
      <c r="D36" s="9" t="s">
        <v>111</v>
      </c>
      <c r="E36" s="9">
        <v>5</v>
      </c>
      <c r="F36" s="9">
        <v>6.7</v>
      </c>
    </row>
    <row r="37" spans="1:6" x14ac:dyDescent="0.25">
      <c r="A37" s="9" t="s">
        <v>81</v>
      </c>
      <c r="B37" s="9" t="s">
        <v>82</v>
      </c>
      <c r="C37" s="9" t="s">
        <v>62</v>
      </c>
      <c r="D37" s="9" t="s">
        <v>9</v>
      </c>
      <c r="E37" s="9">
        <v>90</v>
      </c>
      <c r="F37" s="9">
        <v>96.3</v>
      </c>
    </row>
    <row r="38" spans="1:6" x14ac:dyDescent="0.25">
      <c r="A38" s="9" t="s">
        <v>83</v>
      </c>
      <c r="B38" s="9" t="s">
        <v>84</v>
      </c>
      <c r="C38" s="9" t="s">
        <v>85</v>
      </c>
      <c r="D38" s="9" t="s">
        <v>9</v>
      </c>
      <c r="E38" s="9">
        <v>67</v>
      </c>
      <c r="F38" s="9">
        <v>85.76</v>
      </c>
    </row>
    <row r="39" spans="1:6" x14ac:dyDescent="0.25">
      <c r="A39" s="9" t="s">
        <v>86</v>
      </c>
      <c r="B39" s="9" t="s">
        <v>87</v>
      </c>
      <c r="C39" s="9" t="s">
        <v>85</v>
      </c>
      <c r="D39" s="9" t="s">
        <v>9</v>
      </c>
      <c r="E39" s="9">
        <v>72</v>
      </c>
      <c r="F39" s="9">
        <v>79.92</v>
      </c>
    </row>
    <row r="40" spans="1:6" x14ac:dyDescent="0.25">
      <c r="A40" s="9" t="s">
        <v>88</v>
      </c>
      <c r="B40" s="9" t="s">
        <v>89</v>
      </c>
      <c r="C40" s="9" t="s">
        <v>85</v>
      </c>
      <c r="D40" s="9" t="s">
        <v>111</v>
      </c>
      <c r="E40" s="9">
        <v>37</v>
      </c>
      <c r="F40" s="9">
        <v>42.55</v>
      </c>
    </row>
    <row r="41" spans="1:6" x14ac:dyDescent="0.25">
      <c r="A41" s="9" t="s">
        <v>90</v>
      </c>
      <c r="B41" s="9" t="s">
        <v>91</v>
      </c>
      <c r="C41" s="9" t="s">
        <v>85</v>
      </c>
      <c r="D41" s="9" t="s">
        <v>9</v>
      </c>
      <c r="E41" s="9">
        <v>90</v>
      </c>
      <c r="F41" s="9">
        <v>115.2</v>
      </c>
    </row>
    <row r="42" spans="1:6" x14ac:dyDescent="0.25">
      <c r="A42" s="9" t="s">
        <v>92</v>
      </c>
      <c r="B42" s="9" t="s">
        <v>93</v>
      </c>
      <c r="C42" s="9" t="s">
        <v>85</v>
      </c>
      <c r="D42" s="9" t="s">
        <v>110</v>
      </c>
      <c r="E42" s="9">
        <v>138</v>
      </c>
      <c r="F42" s="9">
        <v>173.88</v>
      </c>
    </row>
    <row r="43" spans="1:6" x14ac:dyDescent="0.25">
      <c r="A43" s="9" t="s">
        <v>94</v>
      </c>
      <c r="B43" s="9" t="s">
        <v>95</v>
      </c>
      <c r="C43" s="9" t="s">
        <v>85</v>
      </c>
      <c r="D43" s="9" t="s">
        <v>110</v>
      </c>
      <c r="E43" s="9">
        <v>120</v>
      </c>
      <c r="F43" s="9">
        <v>162</v>
      </c>
    </row>
    <row r="44" spans="1:6" x14ac:dyDescent="0.25">
      <c r="A44" s="9" t="s">
        <v>96</v>
      </c>
      <c r="B44" s="9" t="s">
        <v>97</v>
      </c>
      <c r="C44" s="9" t="s">
        <v>85</v>
      </c>
      <c r="D44" s="9" t="s">
        <v>9</v>
      </c>
      <c r="E44" s="9">
        <v>67</v>
      </c>
      <c r="F44" s="9">
        <v>83.08</v>
      </c>
    </row>
    <row r="45" spans="1:6" x14ac:dyDescent="0.25">
      <c r="A45" s="9" t="s">
        <v>98</v>
      </c>
      <c r="B45" s="9" t="s">
        <v>99</v>
      </c>
      <c r="C45" s="9" t="s">
        <v>85</v>
      </c>
      <c r="D45" s="9" t="s">
        <v>9</v>
      </c>
      <c r="E45" s="9">
        <v>76</v>
      </c>
      <c r="F45" s="9">
        <v>82.08</v>
      </c>
    </row>
    <row r="46" spans="1:6" x14ac:dyDescent="0.25">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Dashboard</vt:lpstr>
      <vt:lpstr>Analysis</vt:lpstr>
      <vt:lpstr>Input Data</vt:lpstr>
      <vt:lpstr>Master Data</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Madara Uchiha</dc:creator>
  <cp:lastModifiedBy>harshyadavnwg@gmail.com</cp:lastModifiedBy>
  <cp:lastPrinted>2024-02-15T10:43:55Z</cp:lastPrinted>
  <dcterms:created xsi:type="dcterms:W3CDTF">2021-11-03T11:40:02Z</dcterms:created>
  <dcterms:modified xsi:type="dcterms:W3CDTF">2024-02-15T11:23:28Z</dcterms:modified>
</cp:coreProperties>
</file>