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khush\Downloads\"/>
    </mc:Choice>
  </mc:AlternateContent>
  <xr:revisionPtr revIDLastSave="0" documentId="13_ncr:1_{4147E64E-40DA-46D1-9FCD-6AEAE52634B3}" xr6:coauthVersionLast="47" xr6:coauthVersionMax="47" xr10:uidLastSave="{00000000-0000-0000-0000-000000000000}"/>
  <bookViews>
    <workbookView xWindow="-108" yWindow="-108" windowWidth="23256" windowHeight="12456" activeTab="3" xr2:uid="{15179C87-1B4E-41B5-8F24-566795D288DE}"/>
  </bookViews>
  <sheets>
    <sheet name="TimeSeries Analysis" sheetId="8" r:id="rId1"/>
    <sheet name="Analysis 1" sheetId="9" r:id="rId2"/>
    <sheet name="Analysis 1 (2)" sheetId="10" r:id="rId3"/>
    <sheet name="TimeSeries Analysis (2)" sheetId="11" r:id="rId4"/>
    <sheet name="Sheet2" sheetId="12" r:id="rId5"/>
  </sheets>
  <definedNames>
    <definedName name="_xlnm._FilterDatabase" localSheetId="1" hidden="1">'Analysis 1'!$Z$18:$AC$20</definedName>
    <definedName name="_xlnm._FilterDatabase" localSheetId="2" hidden="1">'Analysis 1 (2)'!#REF!</definedName>
    <definedName name="LookTable" localSheetId="2">'Analysis 1 (2)'!$O$7:$T$11</definedName>
    <definedName name="LookTable">'Analysis 1'!$O$7:$T$11</definedName>
    <definedName name="Lookup" localSheetId="2">'Analysis 1 (2)'!$O$7:$U$11</definedName>
    <definedName name="Lookup">'Analysis 1'!$O$7:$U$11</definedName>
    <definedName name="Slicer_Country">#N/A</definedName>
    <definedName name="Slicer_Month_Name">#N/A</definedName>
    <definedName name="Slicer_Year">#N/A</definedName>
    <definedName name="table">'Analysis 1 (2)'!#REF!</definedName>
  </definedNames>
  <calcPr calcId="191029"/>
  <pivotCaches>
    <pivotCache cacheId="411" r:id="rId6"/>
    <pivotCache cacheId="414" r:id="rId7"/>
    <pivotCache cacheId="470" r:id="rId8"/>
    <pivotCache cacheId="477" r:id="rId9"/>
    <pivotCache cacheId="1346" r:id="rId10"/>
    <pivotCache cacheId="1385" r:id="rId11"/>
    <pivotCache cacheId="1388" r:id="rId12"/>
    <pivotCache cacheId="1391" r:id="rId13"/>
    <pivotCache cacheId="1394" r:id="rId14"/>
  </pivotCaches>
  <extLst>
    <ext xmlns:x14="http://schemas.microsoft.com/office/spreadsheetml/2009/9/main" uri="{876F7934-8845-4945-9796-88D515C7AA90}">
      <x14:pivotCaches>
        <pivotCache cacheId="417" r:id="rId15"/>
        <pivotCache cacheId="427" r:id="rId16"/>
        <pivotCache cacheId="581"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b4ac00d1-78c9-4beb-a6d4-26419d9629f8" name="FactInternetSales" connection="Query - FactInternetSales"/>
          <x15:modelTable id="DimSalesTerritory_8124079d-bec9-433a-b095-ac93b88869c6" name="DimSalesTerritory" connection="Query - DimSalesTerritory"/>
          <x15:modelTable id="DimProduct_8391d20c-755b-425c-bc61-e96e10f498fc" name="DimProduct" connection="Query - DimProduct"/>
          <x15:modelTable id="DimGeography_f86db5eb-cea5-4a72-b725-b424f2d82e31" name="DimGeography" connection="Query - DimGeography"/>
          <x15:modelTable id="DimDate_5800b4a4-59d3-47fa-a272-7cdf1a1f2b38" name="DimDate" connection="Query - DimDate"/>
          <x15:modelTable id="DimCustomer_a6fe4204-89b9-4e08-a940-99da67e2818f" name="DimCustomer" connection="Query - DimCustomer"/>
          <x15:modelTable id="ALL Measures_2420283e-ed36-4702-ad28-e48e0efe387a"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20" i="10" l="1"/>
  <c r="X20" i="10" s="1"/>
  <c r="AA21" i="10"/>
  <c r="X21" i="10" s="1"/>
  <c r="Q27" i="10"/>
  <c r="T20" i="10"/>
  <c r="T21" i="10"/>
  <c r="T22" i="10"/>
  <c r="G27" i="10"/>
  <c r="H20" i="10"/>
  <c r="I20" i="10" s="1"/>
  <c r="H21" i="10"/>
  <c r="I21" i="10" s="1"/>
  <c r="H19" i="10"/>
  <c r="F74" i="10" a="1"/>
  <c r="F74" i="10" s="1"/>
  <c r="F73" i="10" a="1"/>
  <c r="F73" i="10" s="1"/>
  <c r="F72" i="10" a="1"/>
  <c r="F72" i="10" s="1"/>
  <c r="F71" i="10" a="1"/>
  <c r="F71" i="10" s="1"/>
  <c r="F70" i="10" a="1"/>
  <c r="F70" i="10" s="1"/>
  <c r="AA46" i="9"/>
  <c r="AA40" i="9"/>
  <c r="AA33" i="9"/>
  <c r="AA27" i="9"/>
  <c r="AA20" i="9"/>
  <c r="AA13" i="9"/>
  <c r="Z8" i="9"/>
  <c r="AA26" i="9" s="1"/>
  <c r="E19" i="9" a="1"/>
  <c r="E19" i="9" s="1"/>
  <c r="F19" i="9" s="1"/>
  <c r="E23" i="9" a="1"/>
  <c r="E23" i="9" s="1"/>
  <c r="E21" i="9" a="1"/>
  <c r="E21" i="9" s="1"/>
  <c r="E22" i="9" a="1"/>
  <c r="E22" i="9" s="1"/>
  <c r="E20" i="9" a="1"/>
  <c r="E20" i="9" s="1"/>
  <c r="Q20" i="10" l="1" a="1"/>
  <c r="Q20" i="10" s="1"/>
  <c r="Q22" i="10" a="1"/>
  <c r="Q22" i="10" s="1"/>
  <c r="Q21" i="10" a="1"/>
  <c r="Q21" i="10" s="1"/>
  <c r="Q23" i="10" a="1"/>
  <c r="Q23" i="10" s="1"/>
  <c r="Q24" i="10" a="1"/>
  <c r="Q24" i="10" s="1"/>
  <c r="H24" i="10" a="1"/>
  <c r="H24" i="10" s="1"/>
  <c r="I19" i="10"/>
  <c r="F78" i="10"/>
  <c r="G70" i="10"/>
  <c r="G74" i="10"/>
  <c r="H74" i="10" s="1"/>
  <c r="G71" i="10"/>
  <c r="H71" i="10" s="1"/>
  <c r="G72" i="10"/>
  <c r="H72" i="10" s="1"/>
  <c r="G73" i="10"/>
  <c r="H73" i="10" s="1"/>
  <c r="AB46" i="9"/>
  <c r="AA39" i="9"/>
  <c r="AB32" i="9"/>
  <c r="AB45" i="9"/>
  <c r="AB39" i="9"/>
  <c r="AA32" i="9"/>
  <c r="AA45" i="9"/>
  <c r="E27" i="9"/>
  <c r="AB20" i="9"/>
  <c r="AA19" i="9"/>
  <c r="AA12" i="9"/>
  <c r="F21" i="9"/>
  <c r="G21" i="9" s="1"/>
  <c r="F20" i="9"/>
  <c r="G20" i="9" s="1"/>
  <c r="F23" i="9"/>
  <c r="G23" i="9" s="1"/>
  <c r="F22" i="9"/>
  <c r="G22" i="9" s="1"/>
  <c r="E79" i="10" l="1"/>
  <c r="E78" i="10"/>
  <c r="AC46" i="9"/>
  <c r="AB33" i="9"/>
  <c r="AC33" i="9" s="1"/>
  <c r="AC45" i="9"/>
  <c r="AB40" i="9"/>
  <c r="AC40" i="9" s="1"/>
  <c r="AB27" i="9"/>
  <c r="AB26" i="9"/>
  <c r="AB19" i="9"/>
  <c r="AC19" i="9" s="1"/>
  <c r="D27" i="9"/>
  <c r="D28" i="9"/>
  <c r="AB12" i="9"/>
  <c r="AC32" i="9" l="1"/>
  <c r="AC35" i="9" s="1"/>
  <c r="AC48" i="9"/>
  <c r="AC39" i="9"/>
  <c r="AC42" i="9" s="1"/>
  <c r="AC26" i="9"/>
  <c r="AC27" i="9"/>
  <c r="AC20" i="9"/>
  <c r="AB13" i="9"/>
  <c r="AC13" i="9" s="1"/>
  <c r="AC12" i="9" l="1"/>
  <c r="AC15" i="9" s="1"/>
  <c r="AC29" i="9"/>
  <c r="AC2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A04248-1DA8-4D02-B31C-88C77E3A8F8B}" name="Query - ALL Measures" description="Connection to the 'ALL Measures' query in the workbook." type="100" refreshedVersion="8" minRefreshableVersion="5">
    <extLst>
      <ext xmlns:x15="http://schemas.microsoft.com/office/spreadsheetml/2010/11/main" uri="{DE250136-89BD-433C-8126-D09CA5730AF9}">
        <x15:connection id="6d98de38-1fa6-4efd-802f-f4ec56168d5b">
          <x15:oledbPr connection="Provider=Microsoft.Mashup.OleDb.1;Data Source=$Workbook$;Location=&quot;ALL Measures&quot;;Extended Properties=&quot;&quot;">
            <x15:dbTables>
              <x15:dbTable name="ALL Measures"/>
            </x15:dbTables>
          </x15:oledbPr>
        </x15:connection>
      </ext>
    </extLst>
  </connection>
  <connection id="2" xr16:uid="{142D0A95-92AB-4F57-9053-116E677DD7E2}" name="Query - DimCustomer" description="Connection to the 'DimCustomer' query in the workbook." type="100" refreshedVersion="8" minRefreshableVersion="5">
    <extLst>
      <ext xmlns:x15="http://schemas.microsoft.com/office/spreadsheetml/2010/11/main" uri="{DE250136-89BD-433C-8126-D09CA5730AF9}">
        <x15:connection id="ebe42697-787d-4149-aea8-d111aab1e7d6">
          <x15:oledbPr connection="Provider=Microsoft.Mashup.OleDb.1;Data Source=$Workbook$;Location=DimCustomer;Extended Properties=&quot;&quot;">
            <x15:dbTables>
              <x15:dbTable name="DimCustomer"/>
            </x15:dbTables>
          </x15:oledbPr>
        </x15:connection>
      </ext>
    </extLst>
  </connection>
  <connection id="3" xr16:uid="{8D044D60-43C0-4795-B776-4D6D18FF1753}" name="Query - DimDate" description="Connection to the 'DimDate' query in the workbook." type="100" refreshedVersion="8" minRefreshableVersion="5">
    <extLst>
      <ext xmlns:x15="http://schemas.microsoft.com/office/spreadsheetml/2010/11/main" uri="{DE250136-89BD-433C-8126-D09CA5730AF9}">
        <x15:connection id="a480923c-d8c3-4649-a7de-d17584e2d9ae"/>
      </ext>
    </extLst>
  </connection>
  <connection id="4" xr16:uid="{B48384C3-9B7E-44B0-BC78-527A96F0B957}" name="Query - DimGeography" description="Connection to the 'DimGeography' query in the workbook." type="100" refreshedVersion="8" minRefreshableVersion="5">
    <extLst>
      <ext xmlns:x15="http://schemas.microsoft.com/office/spreadsheetml/2010/11/main" uri="{DE250136-89BD-433C-8126-D09CA5730AF9}">
        <x15:connection id="bab3d2af-ad83-4b56-a3e2-fe55a3e07496">
          <x15:oledbPr connection="Provider=Microsoft.Mashup.OleDb.1;Data Source=$Workbook$;Location=DimGeography;Extended Properties=&quot;&quot;">
            <x15:dbTables>
              <x15:dbTable name="DimGeography"/>
            </x15:dbTables>
          </x15:oledbPr>
        </x15:connection>
      </ext>
    </extLst>
  </connection>
  <connection id="5" xr16:uid="{70F033F9-13CF-4950-97F2-2AF3DE08983A}" name="Query - DimProduct" description="Connection to the 'DimProduct' query in the workbook." type="100" refreshedVersion="8" minRefreshableVersion="5">
    <extLst>
      <ext xmlns:x15="http://schemas.microsoft.com/office/spreadsheetml/2010/11/main" uri="{DE250136-89BD-433C-8126-D09CA5730AF9}">
        <x15:connection id="d13b15d0-00f4-4aa7-9650-8814193c6c4a">
          <x15:oledbPr connection="Provider=Microsoft.Mashup.OleDb.1;Data Source=$Workbook$;Location=DimProduct;Extended Properties=&quot;&quot;">
            <x15:dbTables>
              <x15:dbTable name="DimProduct"/>
            </x15:dbTables>
          </x15:oledbPr>
        </x15:connection>
      </ext>
    </extLst>
  </connection>
  <connection id="6" xr16:uid="{C25148E1-7973-40DA-AD8B-D6A27F8BBF0E}" name="Query - DimSalesTerritory" description="Connection to the 'DimSalesTerritory' query in the workbook." type="100" refreshedVersion="8" minRefreshableVersion="5">
    <extLst>
      <ext xmlns:x15="http://schemas.microsoft.com/office/spreadsheetml/2010/11/main" uri="{DE250136-89BD-433C-8126-D09CA5730AF9}">
        <x15:connection id="8ca92a99-beeb-4743-be1c-84029ca53d7f">
          <x15:oledbPr connection="Provider=Microsoft.Mashup.OleDb.1;Data Source=$Workbook$;Location=DimSalesTerritory;Extended Properties=&quot;&quot;">
            <x15:dbTables>
              <x15:dbTable name="DimSalesTerritory"/>
            </x15:dbTables>
          </x15:oledbPr>
        </x15:connection>
      </ext>
    </extLst>
  </connection>
  <connection id="7" xr16:uid="{6D85E840-1291-49D4-8A4F-7F239F9DA534}" name="Query - FactInternetSales" description="Connection to the 'FactInternetSales' query in the workbook." type="100" refreshedVersion="8" minRefreshableVersion="5">
    <extLst>
      <ext xmlns:x15="http://schemas.microsoft.com/office/spreadsheetml/2010/11/main" uri="{DE250136-89BD-433C-8126-D09CA5730AF9}">
        <x15:connection id="ef3f390a-4a9a-4409-ab9a-8994dd804bdb">
          <x15:oledbPr connection="Provider=Microsoft.Mashup.OleDb.1;Data Source=$Workbook$;Location=FactInternetSales;Extended Properties=&quot;&quot;">
            <x15:dbTables>
              <x15:dbTable name="FactInternetSales"/>
            </x15:dbTables>
          </x15:oledbPr>
        </x15:connection>
      </ext>
    </extLst>
  </connection>
  <connection id="8" xr16:uid="{D6233340-D3BE-4CCC-A2EE-553AB05907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<sst xmlns="http://schemas.openxmlformats.org/spreadsheetml/2006/main" count="128" uniqueCount="65">
  <si>
    <t>#Transcations</t>
  </si>
  <si>
    <t>Count of ShipDateKey</t>
  </si>
  <si>
    <t>Sum of Total Revenue</t>
  </si>
  <si>
    <t>Sum of Cost of Good Sold</t>
  </si>
  <si>
    <t>Sum of Total Profit</t>
  </si>
  <si>
    <t>ALL Products</t>
  </si>
  <si>
    <t>Sold Products</t>
  </si>
  <si>
    <t>Unsold Products</t>
  </si>
  <si>
    <t>Profit Margin</t>
  </si>
  <si>
    <t>Year</t>
  </si>
  <si>
    <t>Option Button</t>
  </si>
  <si>
    <t>Above Average</t>
  </si>
  <si>
    <t>Total</t>
  </si>
  <si>
    <t>Percentage</t>
  </si>
  <si>
    <t xml:space="preserve"> Caption</t>
  </si>
  <si>
    <t xml:space="preserve"> Total Revenue</t>
  </si>
  <si>
    <t xml:space="preserve"> Total Profit</t>
  </si>
  <si>
    <t>Cost of Good Sold</t>
  </si>
  <si>
    <t>Total Profit</t>
  </si>
  <si>
    <t>Check Selected Year</t>
  </si>
  <si>
    <t>Selected Yr</t>
  </si>
  <si>
    <t>Perv Yr</t>
  </si>
  <si>
    <t>Profit</t>
  </si>
  <si>
    <t>YOY Change</t>
  </si>
  <si>
    <t>Total Revenue</t>
  </si>
  <si>
    <t>Revenue</t>
  </si>
  <si>
    <t>Blank</t>
  </si>
  <si>
    <t>Total  COGS</t>
  </si>
  <si>
    <t xml:space="preserve"> COGS</t>
  </si>
  <si>
    <t>Sum of OrderQuantity</t>
  </si>
  <si>
    <t>Total QTY</t>
  </si>
  <si>
    <t>QTY</t>
  </si>
  <si>
    <t>Total Transcations</t>
  </si>
  <si>
    <t>Transcations</t>
  </si>
  <si>
    <t>Total Profit Margin</t>
  </si>
  <si>
    <t xml:space="preserve"> Profit Margin</t>
  </si>
  <si>
    <t>Apr</t>
  </si>
  <si>
    <t>Aug</t>
  </si>
  <si>
    <t>Dec</t>
  </si>
  <si>
    <t>Feb</t>
  </si>
  <si>
    <t>Jan</t>
  </si>
  <si>
    <t>Jul</t>
  </si>
  <si>
    <t>Jun</t>
  </si>
  <si>
    <t>Mar</t>
  </si>
  <si>
    <t>May</t>
  </si>
  <si>
    <t>Nov</t>
  </si>
  <si>
    <t>Oct</t>
  </si>
  <si>
    <t>Sep</t>
  </si>
  <si>
    <t>Month Labels</t>
  </si>
  <si>
    <t>Fri</t>
  </si>
  <si>
    <t>Mon</t>
  </si>
  <si>
    <t>Thu</t>
  </si>
  <si>
    <t>Tue</t>
  </si>
  <si>
    <t>Wed</t>
  </si>
  <si>
    <t>Weekday</t>
  </si>
  <si>
    <t>Highlight</t>
  </si>
  <si>
    <t xml:space="preserve"> </t>
  </si>
  <si>
    <t>Day Labels</t>
  </si>
  <si>
    <t>Weekend</t>
  </si>
  <si>
    <t>%</t>
  </si>
  <si>
    <t>TOP</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</si>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</sst>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 #,##0.00_ ;_ * \-#,##0.00_ ;_ * &quot;-&quot;??_ ;_ @_ "/>
    <numFmt numFmtId="164" formatCode="#,##0.0%;\-#,##0.0%;#,##0.0%"/>
    <numFmt numFmtId="165" formatCode="[&lt;1000000]0.00,&quot; K&quot;;[&lt;1000000000]0.00,&quot; M&quot;;0.00,&quot; B&quot;"/>
    <numFmt numFmtId="166" formatCode="[&lt;1000000]\$0.00,&quot; K&quot;;[&lt;1000000000]\$0.00,,&quot; M&quot;;\$0.00,&quot; B&quot;"/>
    <numFmt numFmtId="167" formatCode="0.0%"/>
    <numFmt numFmtId="168" formatCode="\+0.00%;\-0.00%;0.00%"/>
    <numFmt numFmtId="169" formatCode="[&lt;1000000]0.00,&quot; K&quot;;[&lt;1000000000]0.00,,&quot; M&quot;;0.00,&quot; B&quot;"/>
  </numFmts>
  <fonts count="5" x14ac:knownFonts="1">
    <font>
      <sz val="11"/>
      <color theme="1"/>
      <name val="Aptos Narrow"/>
      <family val="2"/>
      <scheme val="minor"/>
    </font>
    <font>
      <b/>
      <sz val="11"/>
      <color theme="1"/>
      <name val="Aptos Narrow"/>
      <family val="2"/>
      <scheme val="minor"/>
    </font>
    <font>
      <sz val="8"/>
      <color rgb="FF000000"/>
      <name val="Segoe UI"/>
      <family val="2"/>
    </font>
    <font>
      <sz val="11"/>
      <color theme="1"/>
      <name val="Aptos Narrow"/>
      <family val="2"/>
      <scheme val="minor"/>
    </font>
    <font>
      <b/>
      <sz val="11"/>
      <color theme="0"/>
      <name val="Aptos Narrow"/>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rgb="FFC00000"/>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theme="1"/>
        <bgColor indexed="64"/>
      </patternFill>
    </fill>
    <fill>
      <patternFill patternType="solid">
        <fgColor theme="0" tint="-0.14999847407452621"/>
        <bgColor theme="0" tint="-0.14999847407452621"/>
      </patternFill>
    </fill>
    <fill>
      <patternFill patternType="solid">
        <fgColor theme="1" tint="0.249977111117893"/>
        <bgColor indexed="64"/>
      </patternFill>
    </fill>
  </fills>
  <borders count="11">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43" fontId="3" fillId="0" borderId="0" applyFont="0" applyFill="0" applyBorder="0" applyAlignment="0" applyProtection="0"/>
  </cellStyleXfs>
  <cellXfs count="40">
    <xf numFmtId="0" fontId="0" fillId="0" borderId="0" xfId="0"/>
    <xf numFmtId="1" fontId="0" fillId="0" borderId="0" xfId="0" applyNumberFormat="1"/>
    <xf numFmtId="3"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xf numFmtId="0" fontId="0" fillId="0" borderId="0" xfId="0" pivotButton="1"/>
    <xf numFmtId="0" fontId="0" fillId="0" borderId="0" xfId="0" applyAlignment="1">
      <alignment vertical="top"/>
    </xf>
    <xf numFmtId="0" fontId="0" fillId="3" borderId="0" xfId="0" applyFill="1"/>
    <xf numFmtId="0" fontId="0" fillId="0" borderId="2" xfId="0" pivotButton="1" applyBorder="1"/>
    <xf numFmtId="0" fontId="0" fillId="0" borderId="2" xfId="0" applyBorder="1"/>
    <xf numFmtId="0" fontId="0" fillId="0" borderId="2" xfId="0" applyBorder="1" applyAlignment="1">
      <alignment vertical="top"/>
    </xf>
    <xf numFmtId="0" fontId="1" fillId="2" borderId="2" xfId="0" applyFont="1" applyFill="1" applyBorder="1"/>
    <xf numFmtId="10" fontId="0" fillId="0" borderId="0" xfId="0" applyNumberFormat="1"/>
    <xf numFmtId="167" fontId="0" fillId="0" borderId="0" xfId="0" applyNumberFormat="1"/>
    <xf numFmtId="165" fontId="0" fillId="0" borderId="2" xfId="0" applyNumberFormat="1" applyBorder="1"/>
    <xf numFmtId="166" fontId="0" fillId="0" borderId="2" xfId="0" applyNumberFormat="1" applyBorder="1"/>
    <xf numFmtId="0" fontId="0" fillId="4" borderId="0" xfId="0" applyFill="1"/>
    <xf numFmtId="0" fontId="1" fillId="5" borderId="0" xfId="0" applyFont="1" applyFill="1"/>
    <xf numFmtId="0" fontId="0" fillId="5" borderId="0" xfId="0" applyFill="1"/>
    <xf numFmtId="0" fontId="4" fillId="6" borderId="2" xfId="0" applyFont="1" applyFill="1" applyBorder="1"/>
    <xf numFmtId="166" fontId="0" fillId="0" borderId="2" xfId="1" applyNumberFormat="1" applyFont="1" applyBorder="1"/>
    <xf numFmtId="10" fontId="0" fillId="0" borderId="2" xfId="0" applyNumberFormat="1" applyBorder="1"/>
    <xf numFmtId="168" fontId="4" fillId="5" borderId="0" xfId="0" applyNumberFormat="1" applyFont="1" applyFill="1"/>
    <xf numFmtId="0" fontId="1" fillId="0" borderId="0" xfId="0" applyFont="1"/>
    <xf numFmtId="0" fontId="0" fillId="0" borderId="0" xfId="0" applyAlignment="1">
      <alignment horizontal="left"/>
    </xf>
    <xf numFmtId="0" fontId="0" fillId="0" borderId="0" xfId="0" applyNumberFormat="1"/>
    <xf numFmtId="169" fontId="0" fillId="0" borderId="0" xfId="0" applyNumberFormat="1"/>
    <xf numFmtId="166" fontId="0" fillId="7" borderId="0" xfId="0" applyNumberFormat="1" applyFill="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166" fontId="0" fillId="0" borderId="5" xfId="0" applyNumberFormat="1" applyBorder="1"/>
    <xf numFmtId="166" fontId="0" fillId="0" borderId="3" xfId="0" applyNumberFormat="1" applyBorder="1"/>
    <xf numFmtId="166" fontId="0" fillId="0" borderId="10" xfId="0" applyNumberFormat="1" applyBorder="1"/>
    <xf numFmtId="166" fontId="0" fillId="8" borderId="0" xfId="0" applyNumberFormat="1" applyFill="1"/>
    <xf numFmtId="0" fontId="0" fillId="8" borderId="0" xfId="0" applyFill="1"/>
  </cellXfs>
  <cellStyles count="2">
    <cellStyle name="Comma" xfId="1" builtinId="3"/>
    <cellStyle name="Normal" xfId="0" builtinId="0"/>
  </cellStyles>
  <dxfs count="57">
    <dxf>
      <numFmt numFmtId="166" formatCode="[&lt;1000000]\$0.00,&quot; K&quot;;[&lt;1000000000]\$0.00,,&quot; M&quot;;\$0.00,&quot; B&quot;"/>
    </dxf>
    <dxf>
      <numFmt numFmtId="166" formatCode="[&lt;1000000]\$0.00,&quot; K&quot;;[&lt;1000000000]\$0.00,,&quot; M&quot;;\$0.00,&quot; B&quot;"/>
    </dxf>
    <dxf>
      <numFmt numFmtId="14" formatCode="0.00%"/>
    </dxf>
    <dxf>
      <numFmt numFmtId="165" formatCode="[&lt;1000000]0.00,&quot; K&quot;;[&lt;1000000000]0.00,&quot; M&quot;;0.00,&quot; B&quot;"/>
    </dxf>
    <dxf>
      <numFmt numFmtId="166" formatCode="[&lt;1000000]\$0.00,&quot; K&quot;;[&lt;1000000000]\$0.00,,&quot; M&quot;;\$0.00,&quot; B&quot;"/>
    </dxf>
    <dxf>
      <numFmt numFmtId="166" formatCode="[&lt;1000000]\$0.00,&quot; K&quot;;[&lt;1000000000]\$0.00,,&quot; M&quot;;\$0.00,&quot; 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5" formatCode="[&lt;1000000]0.00,&quot; K&quot;;[&lt;1000000000]0.00,&quot; M&quot;;0.00,&quot; B&quot;"/>
    </dxf>
    <dxf>
      <numFmt numFmtId="166" formatCode="[&lt;1000000]\$0.00,&quot; K&quot;;[&lt;1000000000]\$0.00,,&quot; M&quot;;\$0.00,&quot; B&quot;"/>
    </dxf>
    <dxf>
      <numFmt numFmtId="166" formatCode="[&lt;1000000]\$0.00,&quot; K&quot;;[&lt;1000000000]\$0.00,,&quot; M&quot;;\$0.00,&quot; B&quot;"/>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numFmt numFmtId="166" formatCode="[&lt;1000000]\$0.00,&quot; K&quot;;[&lt;1000000000]\$0.00,,&quot; M&quot;;\$0.00,&quot; B&quot;"/>
    </dxf>
    <dxf>
      <numFmt numFmtId="166" formatCode="[&lt;1000000]\$0.00,&quot; K&quot;;[&lt;1000000000]\$0.00,,&quot; M&quot;;\$0.00,&quot; B&quot;"/>
    </dxf>
    <dxf>
      <numFmt numFmtId="166" formatCode="[&lt;1000000]\$0.00,&quot; K&quot;;[&lt;1000000000]\$0.00,,&quot; M&quot;;\$0.00,&quot; B&quot;"/>
      <border diagonalUp="0" diagonalDown="0">
        <left style="thin">
          <color indexed="64"/>
        </left>
        <right/>
        <top style="thin">
          <color indexed="64"/>
        </top>
        <bottom style="thin">
          <color indexed="64"/>
        </bottom>
        <vertical/>
        <horizontal/>
      </border>
    </dxf>
    <dxf>
      <numFmt numFmtId="166" formatCode="[&lt;1000000]\$0.00,&quot; K&quot;;[&lt;1000000000]\$0.00,,&quot; M&quot;;\$0.00,&quot; B&quot;"/>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numFmt numFmtId="166" formatCode="[&lt;1000000]\$0.00,&quot; K&quot;;[&lt;1000000000]\$0.00,,&quot; M&quot;;\$0.00,&quot; B&quot;"/>
    </dxf>
    <dxf>
      <numFmt numFmtId="166" formatCode="[&lt;1000000]\$0.00,&quot; K&quot;;[&lt;1000000000]\$0.00,,&quot; M&quot;;\$0.00,&quot; B&quot;"/>
    </dxf>
    <dxf>
      <numFmt numFmtId="165" formatCode="[&lt;1000000]0.00,&quot; K&quot;;[&lt;1000000000]0.00,&quot; M&quot;;0.00,&quot; B&quot;"/>
    </dxf>
    <dxf>
      <numFmt numFmtId="166" formatCode="[&lt;1000000]\$0.00,&quot; K&quot;;[&lt;1000000000]\$0.00,,&quot; M&quot;;\$0.00,&quot; B&quot;"/>
    </dxf>
    <dxf>
      <numFmt numFmtId="166" formatCode="[&lt;1000000]\$0.00,&quot; K&quot;;[&lt;1000000000]\$0.00,,&quot; M&quot;;\$0.00,&quot; B&quot;"/>
    </dxf>
    <dxf>
      <numFmt numFmtId="166" formatCode="[&lt;1000000]\$0.00,&quot; K&quot;;[&lt;1000000000]\$0.00,,&quot; M&quot;;\$0.00,&quot; B&quot;"/>
    </dxf>
    <dxf>
      <numFmt numFmtId="166" formatCode="[&lt;1000000]\$0.00,&quot; K&quot;;[&lt;1000000000]\$0.00,,&quot; M&quot;;\$0.00,&quot; B&quot;"/>
    </dxf>
    <dxf>
      <numFmt numFmtId="166" formatCode="[&lt;1000000]\$0.00,&quot; K&quot;;[&lt;1000000000]\$0.00,,&quot; M&quot;;\$0.00,&quot; B&quot;"/>
    </dxf>
    <dxf>
      <numFmt numFmtId="14" formatCode="0.00%"/>
    </dxf>
    <dxf>
      <numFmt numFmtId="0" formatCode="General"/>
    </dxf>
    <dxf>
      <numFmt numFmtId="166" formatCode="[&lt;1000000]\$0.00,&quot; K&quot;;[&lt;1000000000]\$0.00,,&quot; M&quot;;\$0.00,&quot; B&quot;"/>
    </dxf>
    <dxf>
      <numFmt numFmtId="166" formatCode="[&lt;1000000]\$0.00,&quot; K&quot;;[&lt;1000000000]\$0.00,,&quot; M&quot;;\$0.00,&quot; B&quot;"/>
    </dxf>
    <dxf>
      <numFmt numFmtId="166" formatCode="[&lt;1000000]\$0.00,&quot; K&quot;;[&lt;1000000000]\$0.00,,&quot; M&quot;;\$0.00,&quot; B&quot;"/>
    </dxf>
    <dxf>
      <numFmt numFmtId="165" formatCode="[&lt;1000000]0.00,&quot; K&quot;;[&lt;1000000000]0.00,&quot; M&quot;;0.00,&quot; B&quot;"/>
    </dxf>
    <dxf>
      <numFmt numFmtId="165" formatCode="[&lt;1000000]0.00,&quot; K&quot;;[&lt;1000000000]0.00,&quot; M&quot;;0.00,&quot; B&quot;"/>
    </dxf>
    <dxf>
      <numFmt numFmtId="165" formatCode="[&lt;1000000]0.00,&quot; K&quot;;[&lt;1000000000]0.00,&quot; M&quot;;0.00,&quot; B&quot;"/>
    </dxf>
    <dxf>
      <fill>
        <patternFill patternType="solid">
          <fgColor theme="0" tint="-0.24994659260841701"/>
          <bgColor theme="9" tint="-0.499984740745262"/>
        </patternFill>
      </fill>
      <border diagonalUp="0" diagonalDown="0">
        <left/>
        <right/>
        <top/>
        <bottom/>
        <vertical/>
        <horizontal/>
      </border>
    </dxf>
    <dxf>
      <fill>
        <patternFill patternType="solid">
          <fgColor theme="2" tint="-0.499984740745262"/>
          <bgColor theme="0" tint="-0.14996795556505021"/>
        </patternFill>
      </fill>
      <border diagonalUp="0" diagonalDown="0">
        <left/>
        <right/>
        <top/>
        <bottom/>
        <vertical/>
        <horizontal/>
      </border>
    </dxf>
  </dxfs>
  <tableStyles count="5" defaultTableStyle="TableStyleMedium2" defaultPivotStyle="PivotStyleLight16">
    <tableStyle name="Invisible" pivot="0" table="0" count="0" xr9:uid="{A3976342-5240-4A06-9AD4-A69CC6F51950}"/>
    <tableStyle name="Slicer Style 1" pivot="0" table="0" count="1" xr9:uid="{245C7D6F-6112-4779-B2D4-DC18306C6966}">
      <tableStyleElement type="wholeTable" dxfId="56"/>
    </tableStyle>
    <tableStyle name="Slicer Style 2" pivot="0" table="0" count="1" xr9:uid="{3AB5DE28-264B-4342-B14C-1AA6DB7FBC87}"/>
    <tableStyle name="Slicer Style 3" pivot="0" table="0" count="1" xr9:uid="{28250332-61B6-4906-A784-5FDB23BEB0DC}">
      <tableStyleElement type="wholeTable" dxfId="55"/>
    </tableStyle>
    <tableStyle name="Slicer Style 4" pivot="0" table="0" count="1" xr9:uid="{30B29BDF-897E-44B7-9A25-05BE609CA46F}"/>
  </tableStyles>
  <extLst>
    <ext xmlns:x14="http://schemas.microsoft.com/office/spreadsheetml/2009/9/main" uri="{46F421CA-312F-682f-3DD2-61675219B42D}">
      <x14:dxfs count="2">
        <dxf>
          <fill>
            <patternFill patternType="solid"/>
          </fill>
          <border diagonalUp="0" diagonalDown="0">
            <left/>
            <right/>
            <top/>
            <bottom/>
            <vertical/>
            <horizontal/>
          </border>
        </dxf>
        <dxf>
          <fill>
            <patternFill>
              <bgColor theme="3" tint="9.9948118533890809E-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s>
        </x14:slicerStyle>
        <x14:slicerStyle name="Slicer Style 3"/>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2.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34.xml"/><Relationship Id="rId19" Type="http://schemas.microsoft.com/office/2007/relationships/slicerCache" Target="slicerCaches/slicerCache2.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3.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20" Type="http://schemas.microsoft.com/office/2007/relationships/slicerCache" Target="slicerCaches/slicerCache3.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5.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3.9090262970859983E-2"/>
          <c:y val="0.12816817709107114"/>
          <c:w val="0.92181947405828002"/>
          <c:h val="0.67691034359341451"/>
        </c:manualLayout>
      </c:layout>
      <c:barChart>
        <c:barDir val="col"/>
        <c:grouping val="clustered"/>
        <c:varyColors val="0"/>
        <c:ser>
          <c:idx val="1"/>
          <c:order val="1"/>
          <c:tx>
            <c:strRef>
              <c:f>'Analysis 1'!$E$19</c:f>
              <c:strCache>
                <c:ptCount val="1"/>
                <c:pt idx="0">
                  <c:v> Total Revenue</c:v>
                </c:pt>
              </c:strCache>
            </c:strRef>
          </c:tx>
          <c:spPr>
            <a:solidFill>
              <a:schemeClr val="accent1">
                <a:shade val="86000"/>
              </a:schemeClr>
            </a:solidFill>
            <a:ln>
              <a:noFill/>
            </a:ln>
            <a:effectLst/>
          </c:spPr>
          <c:invertIfNegative val="0"/>
          <c:cat>
            <c:numRef>
              <c:f>'Analysis 1'!$D$20:$D$24</c:f>
              <c:numCache>
                <c:formatCode>General</c:formatCode>
                <c:ptCount val="5"/>
                <c:pt idx="0">
                  <c:v>2005</c:v>
                </c:pt>
                <c:pt idx="1">
                  <c:v>2006</c:v>
                </c:pt>
                <c:pt idx="2">
                  <c:v>2007</c:v>
                </c:pt>
                <c:pt idx="3">
                  <c:v>2008</c:v>
                </c:pt>
              </c:numCache>
            </c:numRef>
          </c:cat>
          <c:val>
            <c:numRef>
              <c:f>'Analysis 1'!$E$20:$E$24</c:f>
              <c:numCache>
                <c:formatCode>General</c:formatCode>
                <c:ptCount val="5"/>
                <c:pt idx="0">
                  <c:v>24216268.768399958</c:v>
                </c:pt>
                <c:pt idx="1">
                  <c:v>49939100.190400012</c:v>
                </c:pt>
                <c:pt idx="2">
                  <c:v>74066717.813799039</c:v>
                </c:pt>
                <c:pt idx="3">
                  <c:v>72866643.499998361</c:v>
                </c:pt>
              </c:numCache>
            </c:numRef>
          </c:val>
          <c:extLst>
            <c:ext xmlns:c16="http://schemas.microsoft.com/office/drawing/2014/chart" uri="{C3380CC4-5D6E-409C-BE32-E72D297353CC}">
              <c16:uniqueId val="{00000000-67BA-44DF-8B1A-1C467674A929}"/>
            </c:ext>
          </c:extLst>
        </c:ser>
        <c:ser>
          <c:idx val="3"/>
          <c:order val="3"/>
          <c:tx>
            <c:strRef>
              <c:f>'Analysis 1'!$G$19</c:f>
              <c:strCache>
                <c:ptCount val="1"/>
                <c:pt idx="0">
                  <c:v>Above Average</c:v>
                </c:pt>
              </c:strCache>
            </c:strRef>
          </c:tx>
          <c:spPr>
            <a:solidFill>
              <a:schemeClr val="tx2"/>
            </a:solidFill>
            <a:ln>
              <a:noFill/>
            </a:ln>
            <a:effectLst/>
          </c:spPr>
          <c:invertIfNegative val="0"/>
          <c:val>
            <c:numRef>
              <c:f>'Analysis 1'!$G$20:$G$24</c:f>
              <c:numCache>
                <c:formatCode>General</c:formatCode>
                <c:ptCount val="5"/>
                <c:pt idx="0">
                  <c:v>0</c:v>
                </c:pt>
                <c:pt idx="1">
                  <c:v>0</c:v>
                </c:pt>
                <c:pt idx="2">
                  <c:v>74066717.813799039</c:v>
                </c:pt>
                <c:pt idx="3">
                  <c:v>72866643.499998361</c:v>
                </c:pt>
              </c:numCache>
            </c:numRef>
          </c:val>
          <c:extLst>
            <c:ext xmlns:c16="http://schemas.microsoft.com/office/drawing/2014/chart" uri="{C3380CC4-5D6E-409C-BE32-E72D297353CC}">
              <c16:uniqueId val="{00000001-67BA-44DF-8B1A-1C467674A929}"/>
            </c:ext>
          </c:extLst>
        </c:ser>
        <c:dLbls>
          <c:showLegendKey val="0"/>
          <c:showVal val="0"/>
          <c:showCatName val="0"/>
          <c:showSerName val="0"/>
          <c:showPercent val="0"/>
          <c:showBubbleSize val="0"/>
        </c:dLbls>
        <c:gapWidth val="150"/>
        <c:overlap val="100"/>
        <c:axId val="1648812272"/>
        <c:axId val="1648818032"/>
      </c:barChart>
      <c:lineChart>
        <c:grouping val="standard"/>
        <c:varyColors val="0"/>
        <c:ser>
          <c:idx val="2"/>
          <c:order val="2"/>
          <c:tx>
            <c:strRef>
              <c:f>'Analysis 1'!$F$19</c:f>
              <c:strCache>
                <c:ptCount val="1"/>
                <c:pt idx="0">
                  <c:v>Average Total Revenue</c:v>
                </c:pt>
              </c:strCache>
            </c:strRef>
          </c:tx>
          <c:spPr>
            <a:ln w="12700" cap="rnd">
              <a:solidFill>
                <a:schemeClr val="accent1">
                  <a:tint val="86000"/>
                </a:schemeClr>
              </a:solidFill>
              <a:round/>
            </a:ln>
            <a:effectLst/>
          </c:spPr>
          <c:marker>
            <c:symbol val="none"/>
          </c:marker>
          <c:val>
            <c:numRef>
              <c:f>'Analysis 1'!$F$20:$F$24</c:f>
              <c:numCache>
                <c:formatCode>General</c:formatCode>
                <c:ptCount val="5"/>
                <c:pt idx="0">
                  <c:v>55272182.568149343</c:v>
                </c:pt>
                <c:pt idx="1">
                  <c:v>55272182.568149343</c:v>
                </c:pt>
                <c:pt idx="2">
                  <c:v>55272182.568149343</c:v>
                </c:pt>
                <c:pt idx="3">
                  <c:v>55272182.568149343</c:v>
                </c:pt>
              </c:numCache>
            </c:numRef>
          </c:val>
          <c:smooth val="0"/>
          <c:extLst>
            <c:ext xmlns:c16="http://schemas.microsoft.com/office/drawing/2014/chart" uri="{C3380CC4-5D6E-409C-BE32-E72D297353CC}">
              <c16:uniqueId val="{00000002-67BA-44DF-8B1A-1C467674A929}"/>
            </c:ext>
          </c:extLst>
        </c:ser>
        <c:dLbls>
          <c:showLegendKey val="0"/>
          <c:showVal val="0"/>
          <c:showCatName val="0"/>
          <c:showSerName val="0"/>
          <c:showPercent val="0"/>
          <c:showBubbleSize val="0"/>
        </c:dLbls>
        <c:marker val="1"/>
        <c:smooth val="0"/>
        <c:axId val="1648812272"/>
        <c:axId val="1648818032"/>
        <c:extLst>
          <c:ext xmlns:c15="http://schemas.microsoft.com/office/drawing/2012/chart" uri="{02D57815-91ED-43cb-92C2-25804820EDAC}">
            <c15:filteredLineSeries>
              <c15:ser>
                <c:idx val="0"/>
                <c:order val="0"/>
                <c:tx>
                  <c:strRef>
                    <c:extLst>
                      <c:ext uri="{02D57815-91ED-43cb-92C2-25804820EDAC}">
                        <c15:formulaRef>
                          <c15:sqref>'Analysis 1'!$D$19</c15:sqref>
                        </c15:formulaRef>
                      </c:ext>
                    </c:extLst>
                    <c:strCache>
                      <c:ptCount val="1"/>
                      <c:pt idx="0">
                        <c:v>Year</c:v>
                      </c:pt>
                    </c:strCache>
                  </c:strRef>
                </c:tx>
                <c:spPr>
                  <a:ln w="28575" cap="rnd">
                    <a:solidFill>
                      <a:schemeClr val="accent1">
                        <a:shade val="58000"/>
                      </a:schemeClr>
                    </a:solidFill>
                    <a:round/>
                  </a:ln>
                  <a:effectLst/>
                </c:spPr>
                <c:marker>
                  <c:symbol val="none"/>
                </c:marker>
                <c:cat>
                  <c:numRef>
                    <c:extLst>
                      <c:ext uri="{02D57815-91ED-43cb-92C2-25804820EDAC}">
                        <c15:formulaRef>
                          <c15:sqref>'Analysis 1'!$D$20:$D$24</c15:sqref>
                        </c15:formulaRef>
                      </c:ext>
                    </c:extLst>
                    <c:numCache>
                      <c:formatCode>General</c:formatCode>
                      <c:ptCount val="5"/>
                      <c:pt idx="0">
                        <c:v>2005</c:v>
                      </c:pt>
                      <c:pt idx="1">
                        <c:v>2006</c:v>
                      </c:pt>
                      <c:pt idx="2">
                        <c:v>2007</c:v>
                      </c:pt>
                      <c:pt idx="3">
                        <c:v>2008</c:v>
                      </c:pt>
                    </c:numCache>
                  </c:numRef>
                </c:cat>
                <c:val>
                  <c:numRef>
                    <c:extLst>
                      <c:ext uri="{02D57815-91ED-43cb-92C2-25804820EDAC}">
                        <c15:formulaRef>
                          <c15:sqref>'Analysis 1'!$D$20:$D$24</c15:sqref>
                        </c15:formulaRef>
                      </c:ext>
                    </c:extLst>
                    <c:numCache>
                      <c:formatCode>General</c:formatCode>
                      <c:ptCount val="5"/>
                      <c:pt idx="0">
                        <c:v>2005</c:v>
                      </c:pt>
                      <c:pt idx="1">
                        <c:v>2006</c:v>
                      </c:pt>
                      <c:pt idx="2">
                        <c:v>2007</c:v>
                      </c:pt>
                      <c:pt idx="3">
                        <c:v>2008</c:v>
                      </c:pt>
                    </c:numCache>
                  </c:numRef>
                </c:val>
                <c:smooth val="0"/>
                <c:extLst>
                  <c:ext xmlns:c16="http://schemas.microsoft.com/office/drawing/2014/chart" uri="{C3380CC4-5D6E-409C-BE32-E72D297353CC}">
                    <c16:uniqueId val="{00000003-67BA-44DF-8B1A-1C467674A929}"/>
                  </c:ext>
                </c:extLst>
              </c15:ser>
            </c15:filteredLineSeries>
          </c:ext>
        </c:extLst>
      </c:lineChart>
      <c:catAx>
        <c:axId val="1648812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818032"/>
        <c:crosses val="autoZero"/>
        <c:auto val="1"/>
        <c:lblAlgn val="ctr"/>
        <c:lblOffset val="100"/>
        <c:noMultiLvlLbl val="0"/>
      </c:catAx>
      <c:valAx>
        <c:axId val="1648818032"/>
        <c:scaling>
          <c:orientation val="minMax"/>
        </c:scaling>
        <c:delete val="1"/>
        <c:axPos val="l"/>
        <c:numFmt formatCode="General" sourceLinked="1"/>
        <c:majorTickMark val="none"/>
        <c:minorTickMark val="none"/>
        <c:tickLblPos val="nextTo"/>
        <c:crossAx val="16488122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[venture captial (version 1).xlsb.xlsx]Analysis 1 (2)!PivotTable1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numFmt formatCode="[&lt;1000000]\$0.00,&quot; K&quot;;[&lt;1000000000]\$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1307252134023788E-2"/>
          <c:w val="1"/>
          <c:h val="0.7580264700954934"/>
        </c:manualLayout>
      </c:layout>
      <c:lineChart>
        <c:grouping val="standard"/>
        <c:varyColors val="0"/>
        <c:ser>
          <c:idx val="0"/>
          <c:order val="0"/>
          <c:tx>
            <c:strRef>
              <c:f>'Analysis 1 (2)'!$E$19</c:f>
              <c:strCache>
                <c:ptCount val="1"/>
                <c:pt idx="0">
                  <c:v>Total</c:v>
                </c:pt>
              </c:strCache>
            </c:strRef>
          </c:tx>
          <c:spPr>
            <a:ln w="28575" cap="rnd">
              <a:solidFill>
                <a:schemeClr val="accent1"/>
              </a:solidFill>
              <a:round/>
            </a:ln>
            <a:effectLst/>
          </c:spPr>
          <c:marker>
            <c:symbol val="none"/>
          </c:marker>
          <c:dLbls>
            <c:numFmt formatCode="[&lt;1000000]\$0.00,&quot; K&quot;;[&lt;1000000000]\$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(2)'!$D$20:$D$31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(2)'!$E$20:$E$31</c:f>
              <c:numCache>
                <c:formatCode>[&lt;1000000]\$0.00," K";[&lt;1000000000]\$0.00,," M";\$0.00," B"</c:formatCode>
                <c:ptCount val="12"/>
                <c:pt idx="0">
                  <c:v>7742797.3968000188</c:v>
                </c:pt>
                <c:pt idx="1">
                  <c:v>7669416.7027999936</c:v>
                </c:pt>
                <c:pt idx="2">
                  <c:v>8049406.2313000113</c:v>
                </c:pt>
                <c:pt idx="3">
                  <c:v>8319978.0707999887</c:v>
                </c:pt>
                <c:pt idx="4">
                  <c:v>9959009.4897999894</c:v>
                </c:pt>
                <c:pt idx="5">
                  <c:v>9533687.8908000086</c:v>
                </c:pt>
                <c:pt idx="6">
                  <c:v>5954016.0794999972</c:v>
                </c:pt>
                <c:pt idx="7">
                  <c:v>5798547.8301999979</c:v>
                </c:pt>
                <c:pt idx="8">
                  <c:v>5751692.7551999949</c:v>
                </c:pt>
                <c:pt idx="9">
                  <c:v>6227143.4898999836</c:v>
                </c:pt>
                <c:pt idx="10">
                  <c:v>6574675.5991000123</c:v>
                </c:pt>
                <c:pt idx="11">
                  <c:v>9357255.8182999678</c:v>
                </c:pt>
              </c:numCache>
            </c:numRef>
          </c:val>
          <c:smooth val="0"/>
          <c:extLst>
            <c:ext xmlns:c16="http://schemas.microsoft.com/office/drawing/2014/chart" uri="{C3380CC4-5D6E-409C-BE32-E72D297353CC}">
              <c16:uniqueId val="{00000000-4D59-4415-9A6B-4D61BC50B53E}"/>
            </c:ext>
          </c:extLst>
        </c:ser>
        <c:dLbls>
          <c:dLblPos val="t"/>
          <c:showLegendKey val="0"/>
          <c:showVal val="1"/>
          <c:showCatName val="0"/>
          <c:showSerName val="0"/>
          <c:showPercent val="0"/>
          <c:showBubbleSize val="0"/>
        </c:dLbls>
        <c:smooth val="0"/>
        <c:axId val="121149455"/>
        <c:axId val="121147535"/>
      </c:lineChart>
      <c:catAx>
        <c:axId val="12114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7535"/>
        <c:crosses val="autoZero"/>
        <c:auto val="1"/>
        <c:lblAlgn val="ctr"/>
        <c:lblOffset val="100"/>
        <c:noMultiLvlLbl val="0"/>
      </c:catAx>
      <c:valAx>
        <c:axId val="121147535"/>
        <c:scaling>
          <c:orientation val="minMax"/>
        </c:scaling>
        <c:delete val="1"/>
        <c:axPos val="l"/>
        <c:numFmt formatCode="[&lt;1000000]\$0.00,&quot; K&quot;;[&lt;1000000000]\$0.00,,&quot; M&quot;;\$0.00,&quot; B&quot;" sourceLinked="1"/>
        <c:majorTickMark val="none"/>
        <c:minorTickMark val="none"/>
        <c:tickLblPos val="nextTo"/>
        <c:crossAx val="12114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(2)'!$P$19</c:f>
              <c:strCache>
                <c:ptCount val="1"/>
                <c:pt idx="0">
                  <c:v> Total Profit</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(2)'!$O$20:$O$24</c:f>
              <c:strCache>
                <c:ptCount val="5"/>
                <c:pt idx="0">
                  <c:v>Mon</c:v>
                </c:pt>
                <c:pt idx="1">
                  <c:v>Tue</c:v>
                </c:pt>
                <c:pt idx="2">
                  <c:v>Wed</c:v>
                </c:pt>
                <c:pt idx="3">
                  <c:v>Thu</c:v>
                </c:pt>
                <c:pt idx="4">
                  <c:v>Fri</c:v>
                </c:pt>
              </c:strCache>
            </c:strRef>
          </c:cat>
          <c:val>
            <c:numRef>
              <c:f>'Analysis 1 (2)'!$P$20:$P$24</c:f>
              <c:numCache>
                <c:formatCode>[&lt;1000000]\$0.00," K";[&lt;1000000000]\$0.00,," M";\$0.00," B"</c:formatCode>
                <c:ptCount val="5"/>
                <c:pt idx="0">
                  <c:v>17943295.256499998</c:v>
                </c:pt>
                <c:pt idx="1">
                  <c:v>17685312.6338</c:v>
                </c:pt>
                <c:pt idx="2">
                  <c:v>18218769.795200098</c:v>
                </c:pt>
                <c:pt idx="3">
                  <c:v>18810561.9067</c:v>
                </c:pt>
                <c:pt idx="4">
                  <c:v>18279687.7623</c:v>
                </c:pt>
              </c:numCache>
            </c:numRef>
          </c:val>
          <c:extLst>
            <c:ext xmlns:c16="http://schemas.microsoft.com/office/drawing/2014/chart" uri="{C3380CC4-5D6E-409C-BE32-E72D297353CC}">
              <c16:uniqueId val="{00000000-54E0-421F-8164-1CDA81BD5205}"/>
            </c:ext>
          </c:extLst>
        </c:ser>
        <c:ser>
          <c:idx val="1"/>
          <c:order val="1"/>
          <c:tx>
            <c:strRef>
              <c:f>'Analysis 1 (2)'!$Q$19</c:f>
              <c:strCache>
                <c:ptCount val="1"/>
                <c:pt idx="0">
                  <c:v>Highlight</c:v>
                </c:pt>
              </c:strCache>
            </c:strRef>
          </c:tx>
          <c:spPr>
            <a:solidFill>
              <a:schemeClr val="accent1">
                <a:lumMod val="75000"/>
              </a:schemeClr>
            </a:solidFill>
            <a:ln>
              <a:noFill/>
            </a:ln>
            <a:effectLst/>
          </c:spPr>
          <c:invertIfNegative val="0"/>
          <c:cat>
            <c:strRef>
              <c:f>'Analysis 1 (2)'!$O$20:$O$24</c:f>
              <c:strCache>
                <c:ptCount val="5"/>
                <c:pt idx="0">
                  <c:v>Mon</c:v>
                </c:pt>
                <c:pt idx="1">
                  <c:v>Tue</c:v>
                </c:pt>
                <c:pt idx="2">
                  <c:v>Wed</c:v>
                </c:pt>
                <c:pt idx="3">
                  <c:v>Thu</c:v>
                </c:pt>
                <c:pt idx="4">
                  <c:v>Fri</c:v>
                </c:pt>
              </c:strCache>
            </c:strRef>
          </c:cat>
          <c:val>
            <c:numRef>
              <c:f>'Analysis 1 (2)'!$Q$20:$Q$24</c:f>
              <c:numCache>
                <c:formatCode>[&lt;1000000]\$0.00," K";[&lt;1000000000]\$0.00,," M";\$0.00," B"</c:formatCode>
                <c:ptCount val="5"/>
                <c:pt idx="0">
                  <c:v>0</c:v>
                </c:pt>
                <c:pt idx="1">
                  <c:v>0</c:v>
                </c:pt>
                <c:pt idx="2">
                  <c:v>18218769.795200098</c:v>
                </c:pt>
                <c:pt idx="3">
                  <c:v>18810561.9067</c:v>
                </c:pt>
                <c:pt idx="4">
                  <c:v>18279687.7623</c:v>
                </c:pt>
              </c:numCache>
            </c:numRef>
          </c:val>
          <c:extLst>
            <c:ext xmlns:c16="http://schemas.microsoft.com/office/drawing/2014/chart" uri="{C3380CC4-5D6E-409C-BE32-E72D297353CC}">
              <c16:uniqueId val="{00000001-54E0-421F-8164-1CDA81BD5205}"/>
            </c:ext>
          </c:extLst>
        </c:ser>
        <c:dLbls>
          <c:showLegendKey val="0"/>
          <c:showVal val="0"/>
          <c:showCatName val="0"/>
          <c:showSerName val="0"/>
          <c:showPercent val="0"/>
          <c:showBubbleSize val="0"/>
        </c:dLbls>
        <c:gapWidth val="219"/>
        <c:overlap val="100"/>
        <c:axId val="532672464"/>
        <c:axId val="532670544"/>
      </c:barChart>
      <c:catAx>
        <c:axId val="53267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670544"/>
        <c:crosses val="autoZero"/>
        <c:auto val="1"/>
        <c:lblAlgn val="ctr"/>
        <c:lblOffset val="100"/>
        <c:noMultiLvlLbl val="0"/>
      </c:catAx>
      <c:valAx>
        <c:axId val="532670544"/>
        <c:scaling>
          <c:orientation val="minMax"/>
        </c:scaling>
        <c:delete val="1"/>
        <c:axPos val="l"/>
        <c:numFmt formatCode="[&lt;1000000]\$0.00,&quot; K&quot;;[&lt;1000000000]\$0.00,,&quot; M&quot;;\$0.00,&quot; B&quot;" sourceLinked="1"/>
        <c:majorTickMark val="none"/>
        <c:minorTickMark val="none"/>
        <c:tickLblPos val="nextTo"/>
        <c:crossAx val="53267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[venture captial (version 1).xlsb.xlsx]Analysis 1 (2)!PivotTable5</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4650201372595768E-2"/>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942386108427537"/>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4650201372595768E-2"/>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942386108427537"/>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9049108523823601E-2"/>
              <c:y val="3.171243919953391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24757624749683"/>
                  <c:h val="0.13744983538146788"/>
                </c:manualLayout>
              </c15:layout>
            </c:ext>
          </c:extLst>
        </c:dLbl>
      </c:pivotFmt>
      <c:pivotFmt>
        <c:idx val="8"/>
        <c:spPr>
          <a:solidFill>
            <a:schemeClr val="accent1"/>
          </a:solidFill>
          <a:ln w="19050">
            <a:solidFill>
              <a:schemeClr val="lt1"/>
            </a:solidFill>
          </a:ln>
          <a:effectLst/>
        </c:spPr>
        <c:dLbl>
          <c:idx val="0"/>
          <c:layout>
            <c:manualLayout>
              <c:x val="1.6616681569325477E-2"/>
              <c:y val="-2.33945289742165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161390326933261"/>
                  <c:h val="0.17186391534678283"/>
                </c:manualLayout>
              </c15:layout>
            </c:ext>
          </c:extLst>
        </c:dLbl>
      </c:pivotFmt>
    </c:pivotFmts>
    <c:plotArea>
      <c:layout>
        <c:manualLayout>
          <c:layoutTarget val="inner"/>
          <c:xMode val="edge"/>
          <c:yMode val="edge"/>
          <c:x val="0.22982419806567042"/>
          <c:y val="0.14095736176785398"/>
          <c:w val="0.5266114197112074"/>
          <c:h val="0.67938217242266996"/>
        </c:manualLayout>
      </c:layout>
      <c:pieChart>
        <c:varyColors val="1"/>
        <c:ser>
          <c:idx val="0"/>
          <c:order val="0"/>
          <c:tx>
            <c:strRef>
              <c:f>'Analysis 1 (2)'!$Z$19</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D592-4E19-A4F0-A55DFD736CE1}"/>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D592-4E19-A4F0-A55DFD736CE1}"/>
              </c:ext>
            </c:extLst>
          </c:dPt>
          <c:dLbls>
            <c:dLbl>
              <c:idx val="0"/>
              <c:layout>
                <c:manualLayout>
                  <c:x val="1.9049108523823601E-2"/>
                  <c:y val="3.1712439199533919E-2"/>
                </c:manualLayout>
              </c:layout>
              <c:showLegendKey val="0"/>
              <c:showVal val="1"/>
              <c:showCatName val="0"/>
              <c:showSerName val="0"/>
              <c:showPercent val="0"/>
              <c:showBubbleSize val="0"/>
              <c:extLst>
                <c:ext xmlns:c15="http://schemas.microsoft.com/office/drawing/2012/chart" uri="{CE6537A1-D6FC-4f65-9D91-7224C49458BB}">
                  <c15:layout>
                    <c:manualLayout>
                      <c:w val="0.25724757624749683"/>
                      <c:h val="0.13744983538146788"/>
                    </c:manualLayout>
                  </c15:layout>
                </c:ext>
                <c:ext xmlns:c16="http://schemas.microsoft.com/office/drawing/2014/chart" uri="{C3380CC4-5D6E-409C-BE32-E72D297353CC}">
                  <c16:uniqueId val="{00000001-D592-4E19-A4F0-A55DFD736CE1}"/>
                </c:ext>
              </c:extLst>
            </c:dLbl>
            <c:dLbl>
              <c:idx val="1"/>
              <c:layout>
                <c:manualLayout>
                  <c:x val="1.6616681569325477E-2"/>
                  <c:y val="-2.3394528974216539E-2"/>
                </c:manualLayout>
              </c:layout>
              <c:showLegendKey val="0"/>
              <c:showVal val="1"/>
              <c:showCatName val="0"/>
              <c:showSerName val="0"/>
              <c:showPercent val="0"/>
              <c:showBubbleSize val="0"/>
              <c:extLst>
                <c:ext xmlns:c15="http://schemas.microsoft.com/office/drawing/2012/chart" uri="{CE6537A1-D6FC-4f65-9D91-7224C49458BB}">
                  <c15:layout>
                    <c:manualLayout>
                      <c:w val="0.28161390326933261"/>
                      <c:h val="0.17186391534678283"/>
                    </c:manualLayout>
                  </c15:layout>
                </c:ext>
                <c:ext xmlns:c16="http://schemas.microsoft.com/office/drawing/2014/chart" uri="{C3380CC4-5D6E-409C-BE32-E72D297353CC}">
                  <c16:uniqueId val="{00000003-D592-4E19-A4F0-A55DFD736CE1}"/>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(2)'!$Y$20:$Y$21</c:f>
              <c:strCache>
                <c:ptCount val="2"/>
                <c:pt idx="0">
                  <c:v>Weekday</c:v>
                </c:pt>
                <c:pt idx="1">
                  <c:v>Weekend</c:v>
                </c:pt>
              </c:strCache>
            </c:strRef>
          </c:cat>
          <c:val>
            <c:numRef>
              <c:f>'Analysis 1 (2)'!$Z$20:$Z$21</c:f>
              <c:numCache>
                <c:formatCode>[&lt;1000000]\$0.00," K";[&lt;1000000000]\$0.00,," M";\$0.00," B"</c:formatCode>
                <c:ptCount val="2"/>
                <c:pt idx="0">
                  <c:v>90937627.354499713</c:v>
                </c:pt>
                <c:pt idx="1">
                  <c:v>35352950.291500613</c:v>
                </c:pt>
              </c:numCache>
            </c:numRef>
          </c:val>
          <c:extLst>
            <c:ext xmlns:c16="http://schemas.microsoft.com/office/drawing/2014/chart" uri="{C3380CC4-5D6E-409C-BE32-E72D297353CC}">
              <c16:uniqueId val="{00000004-D592-4E19-A4F0-A55DFD736CE1}"/>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5.8590102586188499E-2"/>
          <c:y val="0.8526763044155703"/>
          <c:w val="0.84537810137175629"/>
          <c:h val="9.58196377037408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3.9090262970859983E-2"/>
          <c:y val="0.12816817709107114"/>
          <c:w val="0.92181947405828002"/>
          <c:h val="0.67691034359341451"/>
        </c:manualLayout>
      </c:layout>
      <c:barChart>
        <c:barDir val="col"/>
        <c:grouping val="clustered"/>
        <c:varyColors val="0"/>
        <c:ser>
          <c:idx val="1"/>
          <c:order val="1"/>
          <c:tx>
            <c:strRef>
              <c:f>'Analysis 1'!$E$19</c:f>
              <c:strCache>
                <c:ptCount val="1"/>
                <c:pt idx="0">
                  <c:v> Total Revenue</c:v>
                </c:pt>
              </c:strCache>
            </c:strRef>
          </c:tx>
          <c:spPr>
            <a:solidFill>
              <a:schemeClr val="accent1">
                <a:shade val="86000"/>
              </a:schemeClr>
            </a:solidFill>
            <a:ln>
              <a:noFill/>
            </a:ln>
            <a:effectLst/>
          </c:spPr>
          <c:invertIfNegative val="0"/>
          <c:cat>
            <c:numRef>
              <c:f>'Analysis 1'!$D$20:$D$24</c:f>
              <c:numCache>
                <c:formatCode>General</c:formatCode>
                <c:ptCount val="5"/>
                <c:pt idx="0">
                  <c:v>2005</c:v>
                </c:pt>
                <c:pt idx="1">
                  <c:v>2006</c:v>
                </c:pt>
                <c:pt idx="2">
                  <c:v>2007</c:v>
                </c:pt>
                <c:pt idx="3">
                  <c:v>2008</c:v>
                </c:pt>
              </c:numCache>
            </c:numRef>
          </c:cat>
          <c:val>
            <c:numRef>
              <c:f>'Analysis 1'!$E$20:$E$24</c:f>
              <c:numCache>
                <c:formatCode>General</c:formatCode>
                <c:ptCount val="5"/>
                <c:pt idx="0">
                  <c:v>24216268.768399958</c:v>
                </c:pt>
                <c:pt idx="1">
                  <c:v>49939100.190400012</c:v>
                </c:pt>
                <c:pt idx="2">
                  <c:v>74066717.813799039</c:v>
                </c:pt>
                <c:pt idx="3">
                  <c:v>72866643.499998361</c:v>
                </c:pt>
              </c:numCache>
            </c:numRef>
          </c:val>
          <c:extLst>
            <c:ext xmlns:c16="http://schemas.microsoft.com/office/drawing/2014/chart" uri="{C3380CC4-5D6E-409C-BE32-E72D297353CC}">
              <c16:uniqueId val="{00000000-9697-4388-9EE2-E72FE5788C44}"/>
            </c:ext>
          </c:extLst>
        </c:ser>
        <c:ser>
          <c:idx val="3"/>
          <c:order val="3"/>
          <c:tx>
            <c:strRef>
              <c:f>'Analysis 1'!$G$19</c:f>
              <c:strCache>
                <c:ptCount val="1"/>
                <c:pt idx="0">
                  <c:v>Above Average</c:v>
                </c:pt>
              </c:strCache>
            </c:strRef>
          </c:tx>
          <c:spPr>
            <a:solidFill>
              <a:schemeClr val="tx2"/>
            </a:solidFill>
            <a:ln>
              <a:noFill/>
            </a:ln>
            <a:effectLst/>
          </c:spPr>
          <c:invertIfNegative val="0"/>
          <c:val>
            <c:numRef>
              <c:f>'Analysis 1'!$G$20:$G$24</c:f>
              <c:numCache>
                <c:formatCode>General</c:formatCode>
                <c:ptCount val="5"/>
                <c:pt idx="0">
                  <c:v>0</c:v>
                </c:pt>
                <c:pt idx="1">
                  <c:v>0</c:v>
                </c:pt>
                <c:pt idx="2">
                  <c:v>74066717.813799039</c:v>
                </c:pt>
                <c:pt idx="3">
                  <c:v>72866643.499998361</c:v>
                </c:pt>
              </c:numCache>
            </c:numRef>
          </c:val>
          <c:extLst>
            <c:ext xmlns:c16="http://schemas.microsoft.com/office/drawing/2014/chart" uri="{C3380CC4-5D6E-409C-BE32-E72D297353CC}">
              <c16:uniqueId val="{00000001-9697-4388-9EE2-E72FE5788C44}"/>
            </c:ext>
          </c:extLst>
        </c:ser>
        <c:dLbls>
          <c:showLegendKey val="0"/>
          <c:showVal val="0"/>
          <c:showCatName val="0"/>
          <c:showSerName val="0"/>
          <c:showPercent val="0"/>
          <c:showBubbleSize val="0"/>
        </c:dLbls>
        <c:gapWidth val="150"/>
        <c:overlap val="100"/>
        <c:axId val="1648812272"/>
        <c:axId val="1648818032"/>
      </c:barChart>
      <c:lineChart>
        <c:grouping val="standard"/>
        <c:varyColors val="0"/>
        <c:ser>
          <c:idx val="2"/>
          <c:order val="2"/>
          <c:tx>
            <c:strRef>
              <c:f>'Analysis 1'!$F$19</c:f>
              <c:strCache>
                <c:ptCount val="1"/>
                <c:pt idx="0">
                  <c:v>Average Total Revenue</c:v>
                </c:pt>
              </c:strCache>
            </c:strRef>
          </c:tx>
          <c:spPr>
            <a:ln w="12700" cap="rnd">
              <a:solidFill>
                <a:schemeClr val="accent1">
                  <a:tint val="86000"/>
                </a:schemeClr>
              </a:solidFill>
              <a:round/>
            </a:ln>
            <a:effectLst/>
          </c:spPr>
          <c:marker>
            <c:symbol val="none"/>
          </c:marker>
          <c:val>
            <c:numRef>
              <c:f>'Analysis 1'!$F$20:$F$24</c:f>
              <c:numCache>
                <c:formatCode>General</c:formatCode>
                <c:ptCount val="5"/>
                <c:pt idx="0">
                  <c:v>55272182.568149343</c:v>
                </c:pt>
                <c:pt idx="1">
                  <c:v>55272182.568149343</c:v>
                </c:pt>
                <c:pt idx="2">
                  <c:v>55272182.568149343</c:v>
                </c:pt>
                <c:pt idx="3">
                  <c:v>55272182.568149343</c:v>
                </c:pt>
              </c:numCache>
            </c:numRef>
          </c:val>
          <c:smooth val="0"/>
          <c:extLst>
            <c:ext xmlns:c16="http://schemas.microsoft.com/office/drawing/2014/chart" uri="{C3380CC4-5D6E-409C-BE32-E72D297353CC}">
              <c16:uniqueId val="{00000002-9697-4388-9EE2-E72FE5788C44}"/>
            </c:ext>
          </c:extLst>
        </c:ser>
        <c:dLbls>
          <c:showLegendKey val="0"/>
          <c:showVal val="0"/>
          <c:showCatName val="0"/>
          <c:showSerName val="0"/>
          <c:showPercent val="0"/>
          <c:showBubbleSize val="0"/>
        </c:dLbls>
        <c:marker val="1"/>
        <c:smooth val="0"/>
        <c:axId val="1648812272"/>
        <c:axId val="1648818032"/>
        <c:extLst>
          <c:ext xmlns:c15="http://schemas.microsoft.com/office/drawing/2012/chart" uri="{02D57815-91ED-43cb-92C2-25804820EDAC}">
            <c15:filteredLineSeries>
              <c15:ser>
                <c:idx val="0"/>
                <c:order val="0"/>
                <c:tx>
                  <c:strRef>
                    <c:extLst>
                      <c:ext uri="{02D57815-91ED-43cb-92C2-25804820EDAC}">
                        <c15:formulaRef>
                          <c15:sqref>'Analysis 1'!$D$19</c15:sqref>
                        </c15:formulaRef>
                      </c:ext>
                    </c:extLst>
                    <c:strCache>
                      <c:ptCount val="1"/>
                      <c:pt idx="0">
                        <c:v>Year</c:v>
                      </c:pt>
                    </c:strCache>
                  </c:strRef>
                </c:tx>
                <c:spPr>
                  <a:ln w="28575" cap="rnd">
                    <a:solidFill>
                      <a:schemeClr val="accent1">
                        <a:shade val="58000"/>
                      </a:schemeClr>
                    </a:solidFill>
                    <a:round/>
                  </a:ln>
                  <a:effectLst/>
                </c:spPr>
                <c:marker>
                  <c:symbol val="none"/>
                </c:marker>
                <c:cat>
                  <c:numRef>
                    <c:extLst>
                      <c:ext uri="{02D57815-91ED-43cb-92C2-25804820EDAC}">
                        <c15:formulaRef>
                          <c15:sqref>'Analysis 1'!$D$20:$D$24</c15:sqref>
                        </c15:formulaRef>
                      </c:ext>
                    </c:extLst>
                    <c:numCache>
                      <c:formatCode>General</c:formatCode>
                      <c:ptCount val="5"/>
                      <c:pt idx="0">
                        <c:v>2005</c:v>
                      </c:pt>
                      <c:pt idx="1">
                        <c:v>2006</c:v>
                      </c:pt>
                      <c:pt idx="2">
                        <c:v>2007</c:v>
                      </c:pt>
                      <c:pt idx="3">
                        <c:v>2008</c:v>
                      </c:pt>
                    </c:numCache>
                  </c:numRef>
                </c:cat>
                <c:val>
                  <c:numRef>
                    <c:extLst>
                      <c:ext uri="{02D57815-91ED-43cb-92C2-25804820EDAC}">
                        <c15:formulaRef>
                          <c15:sqref>'Analysis 1'!$D$20:$D$24</c15:sqref>
                        </c15:formulaRef>
                      </c:ext>
                    </c:extLst>
                    <c:numCache>
                      <c:formatCode>General</c:formatCode>
                      <c:ptCount val="5"/>
                      <c:pt idx="0">
                        <c:v>2005</c:v>
                      </c:pt>
                      <c:pt idx="1">
                        <c:v>2006</c:v>
                      </c:pt>
                      <c:pt idx="2">
                        <c:v>2007</c:v>
                      </c:pt>
                      <c:pt idx="3">
                        <c:v>2008</c:v>
                      </c:pt>
                    </c:numCache>
                  </c:numRef>
                </c:val>
                <c:smooth val="0"/>
                <c:extLst>
                  <c:ext xmlns:c16="http://schemas.microsoft.com/office/drawing/2014/chart" uri="{C3380CC4-5D6E-409C-BE32-E72D297353CC}">
                    <c16:uniqueId val="{00000003-9697-4388-9EE2-E72FE5788C44}"/>
                  </c:ext>
                </c:extLst>
              </c15:ser>
            </c15:filteredLineSeries>
          </c:ext>
        </c:extLst>
      </c:lineChart>
      <c:catAx>
        <c:axId val="1648812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818032"/>
        <c:crosses val="autoZero"/>
        <c:auto val="1"/>
        <c:lblAlgn val="ctr"/>
        <c:lblOffset val="100"/>
        <c:noMultiLvlLbl val="0"/>
      </c:catAx>
      <c:valAx>
        <c:axId val="1648818032"/>
        <c:scaling>
          <c:orientation val="minMax"/>
        </c:scaling>
        <c:delete val="1"/>
        <c:axPos val="l"/>
        <c:numFmt formatCode="General" sourceLinked="1"/>
        <c:majorTickMark val="none"/>
        <c:minorTickMark val="none"/>
        <c:tickLblPos val="nextTo"/>
        <c:crossAx val="16488122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[venture captial (version 1).xlsb.xlsx]Analysis 1 (2)!PivotTable1</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numFmt formatCode="[&lt;1000000]\$0.00,&quot; K&quot;;[&lt;1000000000]\$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numFmt formatCode="[&lt;1000000]\$0.00,&quot; K&quot;;[&lt;1000000000]\$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numFmt formatCode="[&lt;1000000]\$0.00,&quot; K&quot;;[&lt;1000000000]\$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1307252134023788E-2"/>
          <c:w val="1"/>
          <c:h val="0.7580264700954934"/>
        </c:manualLayout>
      </c:layout>
      <c:lineChart>
        <c:grouping val="standard"/>
        <c:varyColors val="0"/>
        <c:ser>
          <c:idx val="0"/>
          <c:order val="0"/>
          <c:tx>
            <c:strRef>
              <c:f>'Analysis 1 (2)'!$E$19</c:f>
              <c:strCache>
                <c:ptCount val="1"/>
                <c:pt idx="0">
                  <c:v>Total</c:v>
                </c:pt>
              </c:strCache>
            </c:strRef>
          </c:tx>
          <c:spPr>
            <a:ln w="28575" cap="rnd">
              <a:solidFill>
                <a:schemeClr val="accent1"/>
              </a:solidFill>
              <a:round/>
            </a:ln>
            <a:effectLst/>
          </c:spPr>
          <c:marker>
            <c:symbol val="none"/>
          </c:marker>
          <c:dLbls>
            <c:numFmt formatCode="[&lt;1000000]\$0.00,&quot; K&quot;;[&lt;1000000000]\$0.00,,&quot; M&quot;;\$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(2)'!$D$20:$D$31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(2)'!$E$20:$E$31</c:f>
              <c:numCache>
                <c:formatCode>[&lt;1000000]\$0.00," K";[&lt;1000000000]\$0.00,," M";\$0.00," B"</c:formatCode>
                <c:ptCount val="12"/>
                <c:pt idx="0">
                  <c:v>7742797.3968000188</c:v>
                </c:pt>
                <c:pt idx="1">
                  <c:v>7669416.7027999936</c:v>
                </c:pt>
                <c:pt idx="2">
                  <c:v>8049406.2313000113</c:v>
                </c:pt>
                <c:pt idx="3">
                  <c:v>8319978.0707999887</c:v>
                </c:pt>
                <c:pt idx="4">
                  <c:v>9959009.4897999894</c:v>
                </c:pt>
                <c:pt idx="5">
                  <c:v>9533687.8908000086</c:v>
                </c:pt>
                <c:pt idx="6">
                  <c:v>5954016.0794999972</c:v>
                </c:pt>
                <c:pt idx="7">
                  <c:v>5798547.8301999979</c:v>
                </c:pt>
                <c:pt idx="8">
                  <c:v>5751692.7551999949</c:v>
                </c:pt>
                <c:pt idx="9">
                  <c:v>6227143.4898999836</c:v>
                </c:pt>
                <c:pt idx="10">
                  <c:v>6574675.5991000123</c:v>
                </c:pt>
                <c:pt idx="11">
                  <c:v>9357255.8182999678</c:v>
                </c:pt>
              </c:numCache>
            </c:numRef>
          </c:val>
          <c:smooth val="0"/>
          <c:extLst>
            <c:ext xmlns:c16="http://schemas.microsoft.com/office/drawing/2014/chart" uri="{C3380CC4-5D6E-409C-BE32-E72D297353CC}">
              <c16:uniqueId val="{00000000-6546-4C49-98E0-65233E8A8618}"/>
            </c:ext>
          </c:extLst>
        </c:ser>
        <c:dLbls>
          <c:dLblPos val="t"/>
          <c:showLegendKey val="0"/>
          <c:showVal val="1"/>
          <c:showCatName val="0"/>
          <c:showSerName val="0"/>
          <c:showPercent val="0"/>
          <c:showBubbleSize val="0"/>
        </c:dLbls>
        <c:smooth val="0"/>
        <c:axId val="121149455"/>
        <c:axId val="121147535"/>
      </c:lineChart>
      <c:catAx>
        <c:axId val="12114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47535"/>
        <c:crosses val="autoZero"/>
        <c:auto val="1"/>
        <c:lblAlgn val="ctr"/>
        <c:lblOffset val="100"/>
        <c:noMultiLvlLbl val="0"/>
      </c:catAx>
      <c:valAx>
        <c:axId val="121147535"/>
        <c:scaling>
          <c:orientation val="minMax"/>
        </c:scaling>
        <c:delete val="1"/>
        <c:axPos val="l"/>
        <c:numFmt formatCode="[&lt;1000000]\$0.00,&quot; K&quot;;[&lt;1000000000]\$0.00,,&quot; M&quot;;\$0.00,&quot; B&quot;" sourceLinked="1"/>
        <c:majorTickMark val="none"/>
        <c:minorTickMark val="none"/>
        <c:tickLblPos val="nextTo"/>
        <c:crossAx val="12114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(2)'!$P$19</c:f>
              <c:strCache>
                <c:ptCount val="1"/>
                <c:pt idx="0">
                  <c:v> Total Profit</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(2)'!$O$20:$O$24</c:f>
              <c:strCache>
                <c:ptCount val="5"/>
                <c:pt idx="0">
                  <c:v>Mon</c:v>
                </c:pt>
                <c:pt idx="1">
                  <c:v>Tue</c:v>
                </c:pt>
                <c:pt idx="2">
                  <c:v>Wed</c:v>
                </c:pt>
                <c:pt idx="3">
                  <c:v>Thu</c:v>
                </c:pt>
                <c:pt idx="4">
                  <c:v>Fri</c:v>
                </c:pt>
              </c:strCache>
            </c:strRef>
          </c:cat>
          <c:val>
            <c:numRef>
              <c:f>'Analysis 1 (2)'!$P$20:$P$24</c:f>
              <c:numCache>
                <c:formatCode>[&lt;1000000]\$0.00," K";[&lt;1000000000]\$0.00,," M";\$0.00," B"</c:formatCode>
                <c:ptCount val="5"/>
                <c:pt idx="0">
                  <c:v>17943295.256499998</c:v>
                </c:pt>
                <c:pt idx="1">
                  <c:v>17685312.6338</c:v>
                </c:pt>
                <c:pt idx="2">
                  <c:v>18218769.795200098</c:v>
                </c:pt>
                <c:pt idx="3">
                  <c:v>18810561.9067</c:v>
                </c:pt>
                <c:pt idx="4">
                  <c:v>18279687.7623</c:v>
                </c:pt>
              </c:numCache>
            </c:numRef>
          </c:val>
          <c:extLst>
            <c:ext xmlns:c16="http://schemas.microsoft.com/office/drawing/2014/chart" uri="{C3380CC4-5D6E-409C-BE32-E72D297353CC}">
              <c16:uniqueId val="{00000000-3119-413B-B4A2-FCDBBF86A191}"/>
            </c:ext>
          </c:extLst>
        </c:ser>
        <c:ser>
          <c:idx val="1"/>
          <c:order val="1"/>
          <c:tx>
            <c:strRef>
              <c:f>'Analysis 1 (2)'!$Q$19</c:f>
              <c:strCache>
                <c:ptCount val="1"/>
                <c:pt idx="0">
                  <c:v>Highlight</c:v>
                </c:pt>
              </c:strCache>
            </c:strRef>
          </c:tx>
          <c:spPr>
            <a:solidFill>
              <a:schemeClr val="accent1">
                <a:lumMod val="75000"/>
              </a:schemeClr>
            </a:solidFill>
            <a:ln>
              <a:noFill/>
            </a:ln>
            <a:effectLst/>
          </c:spPr>
          <c:invertIfNegative val="0"/>
          <c:cat>
            <c:strRef>
              <c:f>'Analysis 1 (2)'!$O$20:$O$24</c:f>
              <c:strCache>
                <c:ptCount val="5"/>
                <c:pt idx="0">
                  <c:v>Mon</c:v>
                </c:pt>
                <c:pt idx="1">
                  <c:v>Tue</c:v>
                </c:pt>
                <c:pt idx="2">
                  <c:v>Wed</c:v>
                </c:pt>
                <c:pt idx="3">
                  <c:v>Thu</c:v>
                </c:pt>
                <c:pt idx="4">
                  <c:v>Fri</c:v>
                </c:pt>
              </c:strCache>
            </c:strRef>
          </c:cat>
          <c:val>
            <c:numRef>
              <c:f>'Analysis 1 (2)'!$Q$20:$Q$24</c:f>
              <c:numCache>
                <c:formatCode>[&lt;1000000]\$0.00," K";[&lt;1000000000]\$0.00,," M";\$0.00," B"</c:formatCode>
                <c:ptCount val="5"/>
                <c:pt idx="0">
                  <c:v>0</c:v>
                </c:pt>
                <c:pt idx="1">
                  <c:v>0</c:v>
                </c:pt>
                <c:pt idx="2">
                  <c:v>18218769.795200098</c:v>
                </c:pt>
                <c:pt idx="3">
                  <c:v>18810561.9067</c:v>
                </c:pt>
                <c:pt idx="4">
                  <c:v>18279687.7623</c:v>
                </c:pt>
              </c:numCache>
            </c:numRef>
          </c:val>
          <c:extLst>
            <c:ext xmlns:c16="http://schemas.microsoft.com/office/drawing/2014/chart" uri="{C3380CC4-5D6E-409C-BE32-E72D297353CC}">
              <c16:uniqueId val="{00000001-3119-413B-B4A2-FCDBBF86A191}"/>
            </c:ext>
          </c:extLst>
        </c:ser>
        <c:dLbls>
          <c:showLegendKey val="0"/>
          <c:showVal val="0"/>
          <c:showCatName val="0"/>
          <c:showSerName val="0"/>
          <c:showPercent val="0"/>
          <c:showBubbleSize val="0"/>
        </c:dLbls>
        <c:gapWidth val="219"/>
        <c:overlap val="100"/>
        <c:axId val="532672464"/>
        <c:axId val="532670544"/>
      </c:barChart>
      <c:catAx>
        <c:axId val="53267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670544"/>
        <c:crosses val="autoZero"/>
        <c:auto val="1"/>
        <c:lblAlgn val="ctr"/>
        <c:lblOffset val="100"/>
        <c:noMultiLvlLbl val="0"/>
      </c:catAx>
      <c:valAx>
        <c:axId val="532670544"/>
        <c:scaling>
          <c:orientation val="minMax"/>
        </c:scaling>
        <c:delete val="1"/>
        <c:axPos val="l"/>
        <c:numFmt formatCode="[&lt;1000000]\$0.00,&quot; K&quot;;[&lt;1000000000]\$0.00,,&quot; M&quot;;\$0.00,&quot; B&quot;" sourceLinked="1"/>
        <c:majorTickMark val="none"/>
        <c:minorTickMark val="none"/>
        <c:tickLblPos val="nextTo"/>
        <c:crossAx val="53267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[venture captial (version 1).xlsb.xlsx]Analysis 1 (2)!PivotTable5</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4650201372595768E-2"/>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942386108427537"/>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4650201372595768E-2"/>
              <c:y val="8.33333333333332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942386108427537"/>
              <c:y val="-5.092592592592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9049108523823601E-2"/>
              <c:y val="3.171243919953391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24757624749683"/>
                  <c:h val="0.13744983538146788"/>
                </c:manualLayout>
              </c15:layout>
            </c:ext>
          </c:extLst>
        </c:dLbl>
      </c:pivotFmt>
      <c:pivotFmt>
        <c:idx val="8"/>
        <c:spPr>
          <a:solidFill>
            <a:schemeClr val="accent1"/>
          </a:solidFill>
          <a:ln w="19050">
            <a:solidFill>
              <a:schemeClr val="lt1"/>
            </a:solidFill>
          </a:ln>
          <a:effectLst/>
        </c:spPr>
        <c:dLbl>
          <c:idx val="0"/>
          <c:layout>
            <c:manualLayout>
              <c:x val="1.6616681569325477E-2"/>
              <c:y val="-2.33945289742165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161390326933261"/>
                  <c:h val="0.17186391534678283"/>
                </c:manualLayout>
              </c15:layout>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hade val="76000"/>
            </a:schemeClr>
          </a:solidFill>
          <a:ln w="19050">
            <a:solidFill>
              <a:schemeClr val="lt1"/>
            </a:solidFill>
          </a:ln>
          <a:effectLst/>
        </c:spPr>
        <c:dLbl>
          <c:idx val="0"/>
          <c:layout>
            <c:manualLayout>
              <c:x val="1.9049108523823601E-2"/>
              <c:y val="3.171243919953391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24757624749683"/>
                  <c:h val="0.13744983538146788"/>
                </c:manualLayout>
              </c15:layout>
            </c:ext>
          </c:extLst>
        </c:dLbl>
      </c:pivotFmt>
      <c:pivotFmt>
        <c:idx val="11"/>
        <c:spPr>
          <a:solidFill>
            <a:schemeClr val="accent1">
              <a:tint val="77000"/>
            </a:schemeClr>
          </a:solidFill>
          <a:ln w="19050">
            <a:solidFill>
              <a:schemeClr val="lt1"/>
            </a:solidFill>
          </a:ln>
          <a:effectLst/>
        </c:spPr>
        <c:dLbl>
          <c:idx val="0"/>
          <c:layout>
            <c:manualLayout>
              <c:x val="1.6616681569325477E-2"/>
              <c:y val="-2.33945289742165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161390326933261"/>
                  <c:h val="0.17186391534678283"/>
                </c:manualLayout>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hade val="76000"/>
            </a:schemeClr>
          </a:solidFill>
          <a:ln w="19050">
            <a:solidFill>
              <a:schemeClr val="lt1"/>
            </a:solidFill>
          </a:ln>
          <a:effectLst/>
        </c:spPr>
        <c:dLbl>
          <c:idx val="0"/>
          <c:layout>
            <c:manualLayout>
              <c:x val="1.9049108523823601E-2"/>
              <c:y val="3.171243919953391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24757624749683"/>
                  <c:h val="0.13744983538146788"/>
                </c:manualLayout>
              </c15:layout>
            </c:ext>
          </c:extLst>
        </c:dLbl>
      </c:pivotFmt>
      <c:pivotFmt>
        <c:idx val="14"/>
        <c:spPr>
          <a:solidFill>
            <a:schemeClr val="accent1">
              <a:tint val="77000"/>
            </a:schemeClr>
          </a:solidFill>
          <a:ln w="19050">
            <a:solidFill>
              <a:schemeClr val="lt1"/>
            </a:solidFill>
          </a:ln>
          <a:effectLst/>
        </c:spPr>
        <c:dLbl>
          <c:idx val="0"/>
          <c:layout>
            <c:manualLayout>
              <c:x val="1.6616681569325477E-2"/>
              <c:y val="-2.339452897421653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161390326933261"/>
                  <c:h val="0.17186391534678283"/>
                </c:manualLayout>
              </c15:layout>
            </c:ext>
          </c:extLst>
        </c:dLbl>
      </c:pivotFmt>
    </c:pivotFmts>
    <c:plotArea>
      <c:layout>
        <c:manualLayout>
          <c:layoutTarget val="inner"/>
          <c:xMode val="edge"/>
          <c:yMode val="edge"/>
          <c:x val="0.22982419806567042"/>
          <c:y val="0.14095736176785398"/>
          <c:w val="0.5266114197112074"/>
          <c:h val="0.67938217242266996"/>
        </c:manualLayout>
      </c:layout>
      <c:pieChart>
        <c:varyColors val="1"/>
        <c:ser>
          <c:idx val="0"/>
          <c:order val="0"/>
          <c:tx>
            <c:strRef>
              <c:f>'Analysis 1 (2)'!$Z$19</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5259-4748-A0D3-452D0595730A}"/>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5259-4748-A0D3-452D0595730A}"/>
              </c:ext>
            </c:extLst>
          </c:dPt>
          <c:dLbls>
            <c:dLbl>
              <c:idx val="0"/>
              <c:layout>
                <c:manualLayout>
                  <c:x val="1.9049108523823601E-2"/>
                  <c:y val="3.1712439199533919E-2"/>
                </c:manualLayout>
              </c:layout>
              <c:showLegendKey val="0"/>
              <c:showVal val="1"/>
              <c:showCatName val="0"/>
              <c:showSerName val="0"/>
              <c:showPercent val="0"/>
              <c:showBubbleSize val="0"/>
              <c:extLst>
                <c:ext xmlns:c15="http://schemas.microsoft.com/office/drawing/2012/chart" uri="{CE6537A1-D6FC-4f65-9D91-7224C49458BB}">
                  <c15:layout>
                    <c:manualLayout>
                      <c:w val="0.25724757624749683"/>
                      <c:h val="0.13744983538146788"/>
                    </c:manualLayout>
                  </c15:layout>
                </c:ext>
                <c:ext xmlns:c16="http://schemas.microsoft.com/office/drawing/2014/chart" uri="{C3380CC4-5D6E-409C-BE32-E72D297353CC}">
                  <c16:uniqueId val="{00000001-5259-4748-A0D3-452D0595730A}"/>
                </c:ext>
              </c:extLst>
            </c:dLbl>
            <c:dLbl>
              <c:idx val="1"/>
              <c:layout>
                <c:manualLayout>
                  <c:x val="1.6616681569325477E-2"/>
                  <c:y val="-2.3394528974216539E-2"/>
                </c:manualLayout>
              </c:layout>
              <c:showLegendKey val="0"/>
              <c:showVal val="1"/>
              <c:showCatName val="0"/>
              <c:showSerName val="0"/>
              <c:showPercent val="0"/>
              <c:showBubbleSize val="0"/>
              <c:extLst>
                <c:ext xmlns:c15="http://schemas.microsoft.com/office/drawing/2012/chart" uri="{CE6537A1-D6FC-4f65-9D91-7224C49458BB}">
                  <c15:layout>
                    <c:manualLayout>
                      <c:w val="0.28161390326933261"/>
                      <c:h val="0.17186391534678283"/>
                    </c:manualLayout>
                  </c15:layout>
                </c:ext>
                <c:ext xmlns:c16="http://schemas.microsoft.com/office/drawing/2014/chart" uri="{C3380CC4-5D6E-409C-BE32-E72D297353CC}">
                  <c16:uniqueId val="{00000003-5259-4748-A0D3-452D0595730A}"/>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(2)'!$Y$20:$Y$21</c:f>
              <c:strCache>
                <c:ptCount val="2"/>
                <c:pt idx="0">
                  <c:v>Weekday</c:v>
                </c:pt>
                <c:pt idx="1">
                  <c:v>Weekend</c:v>
                </c:pt>
              </c:strCache>
            </c:strRef>
          </c:cat>
          <c:val>
            <c:numRef>
              <c:f>'Analysis 1 (2)'!$Z$20:$Z$21</c:f>
              <c:numCache>
                <c:formatCode>[&lt;1000000]\$0.00," K";[&lt;1000000000]\$0.00,," M";\$0.00," B"</c:formatCode>
                <c:ptCount val="2"/>
                <c:pt idx="0">
                  <c:v>90937627.354499713</c:v>
                </c:pt>
                <c:pt idx="1">
                  <c:v>35352950.291500613</c:v>
                </c:pt>
              </c:numCache>
            </c:numRef>
          </c:val>
          <c:extLst>
            <c:ext xmlns:c16="http://schemas.microsoft.com/office/drawing/2014/chart" uri="{C3380CC4-5D6E-409C-BE32-E72D297353CC}">
              <c16:uniqueId val="{00000004-5259-4748-A0D3-452D0595730A}"/>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5.8590102586188499E-2"/>
          <c:y val="0.8526763044155703"/>
          <c:w val="0.84537810137175629"/>
          <c:h val="9.58196377037408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C$7"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firstButton="1" fmlaLink="'Analysis 1'!$C$7" lockText="1" noThreeD="1"/>
</file>

<file path=xl/ctrlProps/ctrlProp5.xml><?xml version="1.0" encoding="utf-8"?>
<formControlPr xmlns="http://schemas.microsoft.com/office/spreadsheetml/2009/9/main" objectType="Radio" checked="Checked" lockText="1" noThreeD="1"/>
</file>

<file path=xl/ctrlProps/ctrlProp6.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5.png"/><Relationship Id="rId11" Type="http://schemas.openxmlformats.org/officeDocument/2006/relationships/image" Target="../media/image7.gif"/><Relationship Id="rId5" Type="http://schemas.openxmlformats.org/officeDocument/2006/relationships/image" Target="../media/image4.png"/><Relationship Id="rId10" Type="http://schemas.openxmlformats.org/officeDocument/2006/relationships/chart" Target="../charts/chart4.xml"/><Relationship Id="rId4" Type="http://schemas.openxmlformats.org/officeDocument/2006/relationships/chart" Target="../charts/chart1.xml"/><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5.png"/><Relationship Id="rId11" Type="http://schemas.openxmlformats.org/officeDocument/2006/relationships/image" Target="../media/image7.gif"/><Relationship Id="rId5" Type="http://schemas.openxmlformats.org/officeDocument/2006/relationships/image" Target="../media/image4.png"/><Relationship Id="rId10" Type="http://schemas.openxmlformats.org/officeDocument/2006/relationships/chart" Target="../charts/chart8.xml"/><Relationship Id="rId4" Type="http://schemas.openxmlformats.org/officeDocument/2006/relationships/chart" Target="../charts/chart5.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320040</xdr:colOff>
      <xdr:row>27</xdr:row>
      <xdr:rowOff>99060</xdr:rowOff>
    </xdr:from>
    <xdr:to>
      <xdr:col>4</xdr:col>
      <xdr:colOff>708660</xdr:colOff>
      <xdr:row>36</xdr:row>
      <xdr:rowOff>137160</xdr:rowOff>
    </xdr:to>
    <xdr:sp macro="" textlink="">
      <xdr:nvSpPr>
        <xdr:cNvPr id="1047" name="Rectangle: Rounded Corners 1046">
          <a:extLst>
            <a:ext uri="{FF2B5EF4-FFF2-40B4-BE49-F238E27FC236}">
              <a16:creationId xmlns:a16="http://schemas.microsoft.com/office/drawing/2014/main" id="{873567A7-037C-413F-9705-6A5A3786D97B}"/>
            </a:ext>
          </a:extLst>
        </xdr:cNvPr>
        <xdr:cNvSpPr/>
      </xdr:nvSpPr>
      <xdr:spPr>
        <a:xfrm>
          <a:off x="320040" y="5036820"/>
          <a:ext cx="2827020" cy="168402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xdr:col>
      <xdr:colOff>7620</xdr:colOff>
      <xdr:row>5</xdr:row>
      <xdr:rowOff>91440</xdr:rowOff>
    </xdr:from>
    <xdr:to>
      <xdr:col>9</xdr:col>
      <xdr:colOff>510540</xdr:colOff>
      <xdr:row>16</xdr:row>
      <xdr:rowOff>53340</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1226820" y="1005840"/>
          <a:ext cx="5593080" cy="197358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7</xdr:row>
      <xdr:rowOff>0</xdr:rowOff>
    </xdr:from>
    <xdr:to>
      <xdr:col>1</xdr:col>
      <xdr:colOff>464820</xdr:colOff>
      <xdr:row>13</xdr:row>
      <xdr:rowOff>45720</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838200" y="914400"/>
          <a:ext cx="845820" cy="11430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38100</xdr:colOff>
      <xdr:row>7</xdr:row>
      <xdr:rowOff>91440</xdr:rowOff>
    </xdr:from>
    <xdr:to>
      <xdr:col>3</xdr:col>
      <xdr:colOff>358140</xdr:colOff>
      <xdr:row>13</xdr:row>
      <xdr:rowOff>38100</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1866900" y="1005840"/>
          <a:ext cx="929640" cy="1043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510540</xdr:colOff>
      <xdr:row>7</xdr:row>
      <xdr:rowOff>99060</xdr:rowOff>
    </xdr:from>
    <xdr:to>
      <xdr:col>5</xdr:col>
      <xdr:colOff>7620</xdr:colOff>
      <xdr:row>13</xdr:row>
      <xdr:rowOff>45720</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2948940" y="1013460"/>
          <a:ext cx="929640" cy="1043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182880</xdr:colOff>
      <xdr:row>7</xdr:row>
      <xdr:rowOff>114300</xdr:rowOff>
    </xdr:from>
    <xdr:to>
      <xdr:col>6</xdr:col>
      <xdr:colOff>487680</xdr:colOff>
      <xdr:row>13</xdr:row>
      <xdr:rowOff>60960</xdr:rowOff>
    </xdr:to>
    <xdr:sp macro="" textlink="">
      <xdr:nvSpPr>
        <xdr:cNvPr id="11" name="Rectangle: Rounded Corners 10">
          <a:extLst>
            <a:ext uri="{FF2B5EF4-FFF2-40B4-BE49-F238E27FC236}">
              <a16:creationId xmlns:a16="http://schemas.microsoft.com/office/drawing/2014/main" id="{00000000-0008-0000-0100-00000B000000}"/>
            </a:ext>
          </a:extLst>
        </xdr:cNvPr>
        <xdr:cNvSpPr/>
      </xdr:nvSpPr>
      <xdr:spPr>
        <a:xfrm>
          <a:off x="4053840" y="1394460"/>
          <a:ext cx="914400" cy="1043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22860</xdr:colOff>
      <xdr:row>7</xdr:row>
      <xdr:rowOff>114300</xdr:rowOff>
    </xdr:from>
    <xdr:to>
      <xdr:col>8</xdr:col>
      <xdr:colOff>304800</xdr:colOff>
      <xdr:row>13</xdr:row>
      <xdr:rowOff>60960</xdr:rowOff>
    </xdr:to>
    <xdr:sp macro="" textlink="">
      <xdr:nvSpPr>
        <xdr:cNvPr id="12" name="Rectangle: Rounded Corners 11">
          <a:extLst>
            <a:ext uri="{FF2B5EF4-FFF2-40B4-BE49-F238E27FC236}">
              <a16:creationId xmlns:a16="http://schemas.microsoft.com/office/drawing/2014/main" id="{00000000-0008-0000-0100-00000C000000}"/>
            </a:ext>
          </a:extLst>
        </xdr:cNvPr>
        <xdr:cNvSpPr/>
      </xdr:nvSpPr>
      <xdr:spPr>
        <a:xfrm>
          <a:off x="5113020" y="1394460"/>
          <a:ext cx="891540" cy="1043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457200</xdr:colOff>
      <xdr:row>7</xdr:row>
      <xdr:rowOff>0</xdr:rowOff>
    </xdr:from>
    <xdr:to>
      <xdr:col>10</xdr:col>
      <xdr:colOff>99060</xdr:colOff>
      <xdr:row>13</xdr:row>
      <xdr:rowOff>76200</xdr:rowOff>
    </xdr:to>
    <xdr:sp macro="" textlink="">
      <xdr:nvSpPr>
        <xdr:cNvPr id="13" name="Rectangle: Rounded Corners 12">
          <a:extLst>
            <a:ext uri="{FF2B5EF4-FFF2-40B4-BE49-F238E27FC236}">
              <a16:creationId xmlns:a16="http://schemas.microsoft.com/office/drawing/2014/main" id="{00000000-0008-0000-0100-00000D000000}"/>
            </a:ext>
          </a:extLst>
        </xdr:cNvPr>
        <xdr:cNvSpPr/>
      </xdr:nvSpPr>
      <xdr:spPr>
        <a:xfrm>
          <a:off x="6156960" y="914400"/>
          <a:ext cx="861060" cy="11734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289560</xdr:colOff>
      <xdr:row>7</xdr:row>
      <xdr:rowOff>15240</xdr:rowOff>
    </xdr:from>
    <xdr:to>
      <xdr:col>2</xdr:col>
      <xdr:colOff>594360</xdr:colOff>
      <xdr:row>8</xdr:row>
      <xdr:rowOff>144780</xdr:rowOff>
    </xdr:to>
    <xdr:sp macro="" textlink="">
      <xdr:nvSpPr>
        <xdr:cNvPr id="14" name="Oval 13">
          <a:extLst>
            <a:ext uri="{FF2B5EF4-FFF2-40B4-BE49-F238E27FC236}">
              <a16:creationId xmlns:a16="http://schemas.microsoft.com/office/drawing/2014/main" id="{00000000-0008-0000-0100-00000E000000}"/>
            </a:ext>
          </a:extLst>
        </xdr:cNvPr>
        <xdr:cNvSpPr/>
      </xdr:nvSpPr>
      <xdr:spPr>
        <a:xfrm>
          <a:off x="1508760" y="381000"/>
          <a:ext cx="304800" cy="31242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121920</xdr:colOff>
      <xdr:row>7</xdr:row>
      <xdr:rowOff>7620</xdr:rowOff>
    </xdr:from>
    <xdr:to>
      <xdr:col>4</xdr:col>
      <xdr:colOff>426720</xdr:colOff>
      <xdr:row>8</xdr:row>
      <xdr:rowOff>137160</xdr:rowOff>
    </xdr:to>
    <xdr:sp macro="" textlink="">
      <xdr:nvSpPr>
        <xdr:cNvPr id="15" name="Oval 14">
          <a:extLst>
            <a:ext uri="{FF2B5EF4-FFF2-40B4-BE49-F238E27FC236}">
              <a16:creationId xmlns:a16="http://schemas.microsoft.com/office/drawing/2014/main" id="{00000000-0008-0000-0100-00000F000000}"/>
            </a:ext>
          </a:extLst>
        </xdr:cNvPr>
        <xdr:cNvSpPr/>
      </xdr:nvSpPr>
      <xdr:spPr>
        <a:xfrm>
          <a:off x="2560320" y="373380"/>
          <a:ext cx="304800" cy="31242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502920</xdr:colOff>
      <xdr:row>7</xdr:row>
      <xdr:rowOff>7620</xdr:rowOff>
    </xdr:from>
    <xdr:to>
      <xdr:col>6</xdr:col>
      <xdr:colOff>198120</xdr:colOff>
      <xdr:row>8</xdr:row>
      <xdr:rowOff>137160</xdr:rowOff>
    </xdr:to>
    <xdr:sp macro="" textlink="">
      <xdr:nvSpPr>
        <xdr:cNvPr id="16" name="Oval 15">
          <a:extLst>
            <a:ext uri="{FF2B5EF4-FFF2-40B4-BE49-F238E27FC236}">
              <a16:creationId xmlns:a16="http://schemas.microsoft.com/office/drawing/2014/main" id="{00000000-0008-0000-0100-000010000000}"/>
            </a:ext>
          </a:extLst>
        </xdr:cNvPr>
        <xdr:cNvSpPr/>
      </xdr:nvSpPr>
      <xdr:spPr>
        <a:xfrm>
          <a:off x="3550920" y="373380"/>
          <a:ext cx="304800" cy="31242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274320</xdr:colOff>
      <xdr:row>7</xdr:row>
      <xdr:rowOff>30480</xdr:rowOff>
    </xdr:from>
    <xdr:to>
      <xdr:col>7</xdr:col>
      <xdr:colOff>579120</xdr:colOff>
      <xdr:row>8</xdr:row>
      <xdr:rowOff>160020</xdr:rowOff>
    </xdr:to>
    <xdr:sp macro="" textlink="">
      <xdr:nvSpPr>
        <xdr:cNvPr id="17" name="Oval 16">
          <a:extLst>
            <a:ext uri="{FF2B5EF4-FFF2-40B4-BE49-F238E27FC236}">
              <a16:creationId xmlns:a16="http://schemas.microsoft.com/office/drawing/2014/main" id="{00000000-0008-0000-0100-000011000000}"/>
            </a:ext>
          </a:extLst>
        </xdr:cNvPr>
        <xdr:cNvSpPr/>
      </xdr:nvSpPr>
      <xdr:spPr>
        <a:xfrm>
          <a:off x="4541520" y="396240"/>
          <a:ext cx="304800" cy="31242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403860</xdr:colOff>
      <xdr:row>11</xdr:row>
      <xdr:rowOff>144780</xdr:rowOff>
    </xdr:from>
    <xdr:to>
      <xdr:col>9</xdr:col>
      <xdr:colOff>213360</xdr:colOff>
      <xdr:row>14</xdr:row>
      <xdr:rowOff>22860</xdr:rowOff>
    </xdr:to>
    <xdr:sp macro="" textlink="">
      <xdr:nvSpPr>
        <xdr:cNvPr id="18" name="Flowchart: Connector 17">
          <a:extLst>
            <a:ext uri="{FF2B5EF4-FFF2-40B4-BE49-F238E27FC236}">
              <a16:creationId xmlns:a16="http://schemas.microsoft.com/office/drawing/2014/main" id="{00000000-0008-0000-0100-000012000000}"/>
            </a:ext>
          </a:extLst>
        </xdr:cNvPr>
        <xdr:cNvSpPr/>
      </xdr:nvSpPr>
      <xdr:spPr>
        <a:xfrm>
          <a:off x="6103620" y="2156460"/>
          <a:ext cx="419100" cy="42672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60960</xdr:colOff>
      <xdr:row>11</xdr:row>
      <xdr:rowOff>99060</xdr:rowOff>
    </xdr:from>
    <xdr:to>
      <xdr:col>1</xdr:col>
      <xdr:colOff>533400</xdr:colOff>
      <xdr:row>13</xdr:row>
      <xdr:rowOff>175260</xdr:rowOff>
    </xdr:to>
    <xdr:sp macro="" textlink="">
      <xdr:nvSpPr>
        <xdr:cNvPr id="19" name="Flowchart: Connector 18">
          <a:extLst>
            <a:ext uri="{FF2B5EF4-FFF2-40B4-BE49-F238E27FC236}">
              <a16:creationId xmlns:a16="http://schemas.microsoft.com/office/drawing/2014/main" id="{00000000-0008-0000-0100-000013000000}"/>
            </a:ext>
          </a:extLst>
        </xdr:cNvPr>
        <xdr:cNvSpPr/>
      </xdr:nvSpPr>
      <xdr:spPr>
        <a:xfrm>
          <a:off x="670560" y="1196340"/>
          <a:ext cx="472440" cy="44196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152400</xdr:colOff>
      <xdr:row>11</xdr:row>
      <xdr:rowOff>175375</xdr:rowOff>
    </xdr:from>
    <xdr:to>
      <xdr:col>1</xdr:col>
      <xdr:colOff>434226</xdr:colOff>
      <xdr:row>13</xdr:row>
      <xdr:rowOff>91441</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0" y="1272655"/>
          <a:ext cx="281826" cy="281826"/>
        </a:xfrm>
        <a:prstGeom prst="rect">
          <a:avLst/>
        </a:prstGeom>
      </xdr:spPr>
    </xdr:pic>
    <xdr:clientData/>
  </xdr:twoCellAnchor>
  <xdr:twoCellAnchor editAs="oneCell">
    <xdr:from>
      <xdr:col>8</xdr:col>
      <xdr:colOff>478626</xdr:colOff>
      <xdr:row>12</xdr:row>
      <xdr:rowOff>64661</xdr:rowOff>
    </xdr:from>
    <xdr:to>
      <xdr:col>9</xdr:col>
      <xdr:colOff>116785</xdr:colOff>
      <xdr:row>13</xdr:row>
      <xdr:rowOff>129540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8386" y="2259221"/>
          <a:ext cx="247759" cy="247759"/>
        </a:xfrm>
        <a:prstGeom prst="rect">
          <a:avLst/>
        </a:prstGeom>
      </xdr:spPr>
    </xdr:pic>
    <xdr:clientData/>
  </xdr:twoCellAnchor>
  <xdr:twoCellAnchor editAs="oneCell">
    <xdr:from>
      <xdr:col>7</xdr:col>
      <xdr:colOff>327660</xdr:colOff>
      <xdr:row>7</xdr:row>
      <xdr:rowOff>76200</xdr:rowOff>
    </xdr:from>
    <xdr:to>
      <xdr:col>7</xdr:col>
      <xdr:colOff>541020</xdr:colOff>
      <xdr:row>8</xdr:row>
      <xdr:rowOff>106680</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94860" y="441960"/>
          <a:ext cx="213360" cy="213360"/>
        </a:xfrm>
        <a:prstGeom prst="rect">
          <a:avLst/>
        </a:prstGeom>
      </xdr:spPr>
    </xdr:pic>
    <xdr:clientData/>
  </xdr:twoCellAnchor>
  <xdr:twoCellAnchor>
    <xdr:from>
      <xdr:col>0</xdr:col>
      <xdr:colOff>266700</xdr:colOff>
      <xdr:row>7</xdr:row>
      <xdr:rowOff>152400</xdr:rowOff>
    </xdr:from>
    <xdr:to>
      <xdr:col>1</xdr:col>
      <xdr:colOff>388620</xdr:colOff>
      <xdr:row>9</xdr:row>
      <xdr:rowOff>38100</xdr:rowOff>
    </xdr:to>
    <xdr:sp macro="" textlink="">
      <xdr:nvSpPr>
        <xdr:cNvPr id="32" name="TextBox 31">
          <a:extLst>
            <a:ext uri="{FF2B5EF4-FFF2-40B4-BE49-F238E27FC236}">
              <a16:creationId xmlns:a16="http://schemas.microsoft.com/office/drawing/2014/main" id="{00000000-0008-0000-0100-000020000000}"/>
            </a:ext>
          </a:extLst>
        </xdr:cNvPr>
        <xdr:cNvSpPr txBox="1"/>
      </xdr:nvSpPr>
      <xdr:spPr>
        <a:xfrm>
          <a:off x="266700" y="518160"/>
          <a:ext cx="7315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rPr>
            <a:t>Total QTY</a:t>
          </a:r>
        </a:p>
      </xdr:txBody>
    </xdr:sp>
    <xdr:clientData/>
  </xdr:twoCellAnchor>
  <xdr:twoCellAnchor>
    <xdr:from>
      <xdr:col>8</xdr:col>
      <xdr:colOff>495300</xdr:colOff>
      <xdr:row>8</xdr:row>
      <xdr:rowOff>7620</xdr:rowOff>
    </xdr:from>
    <xdr:to>
      <xdr:col>10</xdr:col>
      <xdr:colOff>76200</xdr:colOff>
      <xdr:row>9</xdr:row>
      <xdr:rowOff>83820</xdr:rowOff>
    </xdr:to>
    <xdr:sp macro="" textlink="">
      <xdr:nvSpPr>
        <xdr:cNvPr id="34" name="TextBox 33">
          <a:extLst>
            <a:ext uri="{FF2B5EF4-FFF2-40B4-BE49-F238E27FC236}">
              <a16:creationId xmlns:a16="http://schemas.microsoft.com/office/drawing/2014/main" id="{00000000-0008-0000-0100-000022000000}"/>
            </a:ext>
          </a:extLst>
        </xdr:cNvPr>
        <xdr:cNvSpPr txBox="1"/>
      </xdr:nvSpPr>
      <xdr:spPr>
        <a:xfrm>
          <a:off x="5372100" y="556260"/>
          <a:ext cx="8001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rPr>
            <a:t>Transactions</a:t>
          </a:r>
        </a:p>
      </xdr:txBody>
    </xdr:sp>
    <xdr:clientData/>
  </xdr:twoCellAnchor>
  <xdr:twoCellAnchor>
    <xdr:from>
      <xdr:col>2</xdr:col>
      <xdr:colOff>106680</xdr:colOff>
      <xdr:row>9</xdr:row>
      <xdr:rowOff>0</xdr:rowOff>
    </xdr:from>
    <xdr:to>
      <xdr:col>3</xdr:col>
      <xdr:colOff>220980</xdr:colOff>
      <xdr:row>10</xdr:row>
      <xdr:rowOff>68580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25880" y="731520"/>
          <a:ext cx="7239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Total COGS</a:t>
          </a:r>
        </a:p>
      </xdr:txBody>
    </xdr:sp>
    <xdr:clientData/>
  </xdr:twoCellAnchor>
  <xdr:twoCellAnchor>
    <xdr:from>
      <xdr:col>3</xdr:col>
      <xdr:colOff>533400</xdr:colOff>
      <xdr:row>8</xdr:row>
      <xdr:rowOff>144780</xdr:rowOff>
    </xdr:from>
    <xdr:to>
      <xdr:col>5</xdr:col>
      <xdr:colOff>198120</xdr:colOff>
      <xdr:row>10</xdr:row>
      <xdr:rowOff>83820</xdr:rowOff>
    </xdr:to>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2362200" y="693420"/>
          <a:ext cx="10972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tx1"/>
              </a:solidFill>
            </a:rPr>
            <a:t>Total</a:t>
          </a:r>
          <a:r>
            <a:rPr lang="en-IN" sz="1100">
              <a:solidFill>
                <a:schemeClr val="tx1"/>
              </a:solidFill>
            </a:rPr>
            <a:t> </a:t>
          </a:r>
          <a:r>
            <a:rPr lang="en-IN" sz="900" b="1">
              <a:solidFill>
                <a:schemeClr val="tx1"/>
              </a:solidFill>
            </a:rPr>
            <a:t>Revenue</a:t>
          </a:r>
        </a:p>
      </xdr:txBody>
    </xdr:sp>
    <xdr:clientData/>
  </xdr:twoCellAnchor>
  <xdr:twoCellAnchor>
    <xdr:from>
      <xdr:col>5</xdr:col>
      <xdr:colOff>304800</xdr:colOff>
      <xdr:row>8</xdr:row>
      <xdr:rowOff>175260</xdr:rowOff>
    </xdr:from>
    <xdr:to>
      <xdr:col>6</xdr:col>
      <xdr:colOff>449580</xdr:colOff>
      <xdr:row>10</xdr:row>
      <xdr:rowOff>60960</xdr:rowOff>
    </xdr:to>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3352800" y="723900"/>
          <a:ext cx="7543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Total Profit</a:t>
          </a:r>
        </a:p>
      </xdr:txBody>
    </xdr:sp>
    <xdr:clientData/>
  </xdr:twoCellAnchor>
  <xdr:twoCellAnchor>
    <xdr:from>
      <xdr:col>7</xdr:col>
      <xdr:colOff>15240</xdr:colOff>
      <xdr:row>8</xdr:row>
      <xdr:rowOff>167640</xdr:rowOff>
    </xdr:from>
    <xdr:to>
      <xdr:col>8</xdr:col>
      <xdr:colOff>297180</xdr:colOff>
      <xdr:row>10</xdr:row>
      <xdr:rowOff>68580</xdr:rowOff>
    </xdr:to>
    <xdr:sp macro="" textlink="">
      <xdr:nvSpPr>
        <xdr:cNvPr id="41" name="TextBox 40">
          <a:extLst>
            <a:ext uri="{FF2B5EF4-FFF2-40B4-BE49-F238E27FC236}">
              <a16:creationId xmlns:a16="http://schemas.microsoft.com/office/drawing/2014/main" id="{00000000-0008-0000-0100-000029000000}"/>
            </a:ext>
          </a:extLst>
        </xdr:cNvPr>
        <xdr:cNvSpPr txBox="1"/>
      </xdr:nvSpPr>
      <xdr:spPr>
        <a:xfrm>
          <a:off x="4282440" y="716280"/>
          <a:ext cx="8915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 Profit Margin</a:t>
          </a:r>
        </a:p>
      </xdr:txBody>
    </xdr:sp>
    <xdr:clientData/>
  </xdr:twoCellAnchor>
  <xdr:twoCellAnchor>
    <xdr:from>
      <xdr:col>2</xdr:col>
      <xdr:colOff>38100</xdr:colOff>
      <xdr:row>9</xdr:row>
      <xdr:rowOff>167640</xdr:rowOff>
    </xdr:from>
    <xdr:to>
      <xdr:col>4</xdr:col>
      <xdr:colOff>0</xdr:colOff>
      <xdr:row>11</xdr:row>
      <xdr:rowOff>53340</xdr:rowOff>
    </xdr:to>
    <xdr:sp macro="" textlink="'Analysis 1'!D2">
      <xdr:nvSpPr>
        <xdr:cNvPr id="50" name="TextBox 49">
          <a:extLst>
            <a:ext uri="{FF2B5EF4-FFF2-40B4-BE49-F238E27FC236}">
              <a16:creationId xmlns:a16="http://schemas.microsoft.com/office/drawing/2014/main" id="{00000000-0008-0000-0100-000032000000}"/>
            </a:ext>
          </a:extLst>
        </xdr:cNvPr>
        <xdr:cNvSpPr txBox="1"/>
      </xdr:nvSpPr>
      <xdr:spPr>
        <a:xfrm>
          <a:off x="1866900" y="1813560"/>
          <a:ext cx="13944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3B1942-D97D-4E9A-B53F-6EEC3FE47B7E}" type="TxLink">
            <a:rPr lang="en-US" sz="1400" b="1" i="0" u="none" strike="noStrike">
              <a:solidFill>
                <a:srgbClr val="000000"/>
              </a:solidFill>
              <a:latin typeface="Aptos Narrow"/>
            </a:rPr>
            <a:pPr/>
            <a:t>$180.80 M</a:t>
          </a:fld>
          <a:endParaRPr lang="en-IN" sz="1400" b="1"/>
        </a:p>
      </xdr:txBody>
    </xdr:sp>
    <xdr:clientData/>
  </xdr:twoCellAnchor>
  <xdr:twoCellAnchor>
    <xdr:from>
      <xdr:col>3</xdr:col>
      <xdr:colOff>563880</xdr:colOff>
      <xdr:row>9</xdr:row>
      <xdr:rowOff>144780</xdr:rowOff>
    </xdr:from>
    <xdr:to>
      <xdr:col>6</xdr:col>
      <xdr:colOff>0</xdr:colOff>
      <xdr:row>11</xdr:row>
      <xdr:rowOff>83820</xdr:rowOff>
    </xdr:to>
    <xdr:sp macro="" textlink="'Analysis 1'!C2">
      <xdr:nvSpPr>
        <xdr:cNvPr id="51" name="TextBox 50">
          <a:extLst>
            <a:ext uri="{FF2B5EF4-FFF2-40B4-BE49-F238E27FC236}">
              <a16:creationId xmlns:a16="http://schemas.microsoft.com/office/drawing/2014/main" id="{00000000-0008-0000-0100-000033000000}"/>
            </a:ext>
          </a:extLst>
        </xdr:cNvPr>
        <xdr:cNvSpPr txBox="1"/>
      </xdr:nvSpPr>
      <xdr:spPr>
        <a:xfrm>
          <a:off x="3002280" y="1790700"/>
          <a:ext cx="14782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1EBF16-145B-4D80-BE4C-BA9CB8064973}" type="TxLink">
            <a:rPr lang="en-US" sz="1400" b="1" i="0" u="none" strike="noStrike">
              <a:solidFill>
                <a:srgbClr val="000000"/>
              </a:solidFill>
              <a:latin typeface="Aptos Narrow"/>
            </a:rPr>
            <a:pPr/>
            <a:t>$307.09 M</a:t>
          </a:fld>
          <a:endParaRPr lang="en-IN" sz="1400" b="1">
            <a:solidFill>
              <a:schemeClr val="tx1"/>
            </a:solidFill>
          </a:endParaRPr>
        </a:p>
      </xdr:txBody>
    </xdr:sp>
    <xdr:clientData/>
  </xdr:twoCellAnchor>
  <xdr:twoCellAnchor>
    <xdr:from>
      <xdr:col>5</xdr:col>
      <xdr:colOff>198120</xdr:colOff>
      <xdr:row>9</xdr:row>
      <xdr:rowOff>144780</xdr:rowOff>
    </xdr:from>
    <xdr:to>
      <xdr:col>7</xdr:col>
      <xdr:colOff>0</xdr:colOff>
      <xdr:row>11</xdr:row>
      <xdr:rowOff>30480</xdr:rowOff>
    </xdr:to>
    <xdr:sp macro="" textlink="'Analysis 1'!E2">
      <xdr:nvSpPr>
        <xdr:cNvPr id="52" name="TextBox 51">
          <a:extLst>
            <a:ext uri="{FF2B5EF4-FFF2-40B4-BE49-F238E27FC236}">
              <a16:creationId xmlns:a16="http://schemas.microsoft.com/office/drawing/2014/main" id="{00000000-0008-0000-0100-000034000000}"/>
            </a:ext>
          </a:extLst>
        </xdr:cNvPr>
        <xdr:cNvSpPr txBox="1"/>
      </xdr:nvSpPr>
      <xdr:spPr>
        <a:xfrm>
          <a:off x="4069080" y="1790700"/>
          <a:ext cx="10210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70B0C6-93DE-48A2-BC4B-AD9EDD9AE96F}" type="TxLink">
            <a:rPr lang="en-US" sz="1400" b="1" i="0" u="none" strike="noStrike">
              <a:solidFill>
                <a:srgbClr val="000000"/>
              </a:solidFill>
              <a:latin typeface="Aptos Narrow"/>
            </a:rPr>
            <a:pPr/>
            <a:t>$126.29 M</a:t>
          </a:fld>
          <a:endParaRPr lang="en-IN" sz="1400" b="1"/>
        </a:p>
      </xdr:txBody>
    </xdr:sp>
    <xdr:clientData/>
  </xdr:twoCellAnchor>
  <xdr:twoCellAnchor>
    <xdr:from>
      <xdr:col>7</xdr:col>
      <xdr:colOff>152400</xdr:colOff>
      <xdr:row>9</xdr:row>
      <xdr:rowOff>137160</xdr:rowOff>
    </xdr:from>
    <xdr:to>
      <xdr:col>8</xdr:col>
      <xdr:colOff>91440</xdr:colOff>
      <xdr:row>11</xdr:row>
      <xdr:rowOff>38100</xdr:rowOff>
    </xdr:to>
    <xdr:sp macro="" textlink="'Analysis 1'!I2">
      <xdr:nvSpPr>
        <xdr:cNvPr id="53" name="TextBox 52">
          <a:extLst>
            <a:ext uri="{FF2B5EF4-FFF2-40B4-BE49-F238E27FC236}">
              <a16:creationId xmlns:a16="http://schemas.microsoft.com/office/drawing/2014/main" id="{00000000-0008-0000-0100-000035000000}"/>
            </a:ext>
          </a:extLst>
        </xdr:cNvPr>
        <xdr:cNvSpPr txBox="1"/>
      </xdr:nvSpPr>
      <xdr:spPr>
        <a:xfrm>
          <a:off x="4632960" y="868680"/>
          <a:ext cx="5486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FAD561-9EF4-4B7B-A896-8958172D8616}" type="TxLink">
            <a:rPr lang="en-US" sz="1400" b="1" i="0" u="none" strike="noStrike">
              <a:solidFill>
                <a:srgbClr val="000000"/>
              </a:solidFill>
              <a:latin typeface="Aptos Narrow"/>
            </a:rPr>
            <a:pPr/>
            <a:t>41.1%</a:t>
          </a:fld>
          <a:endParaRPr lang="en-IN" sz="1400" b="1"/>
        </a:p>
      </xdr:txBody>
    </xdr:sp>
    <xdr:clientData/>
  </xdr:twoCellAnchor>
  <xdr:twoCellAnchor>
    <xdr:from>
      <xdr:col>8</xdr:col>
      <xdr:colOff>601980</xdr:colOff>
      <xdr:row>9</xdr:row>
      <xdr:rowOff>30480</xdr:rowOff>
    </xdr:from>
    <xdr:to>
      <xdr:col>10</xdr:col>
      <xdr:colOff>30480</xdr:colOff>
      <xdr:row>10</xdr:row>
      <xdr:rowOff>91440</xdr:rowOff>
    </xdr:to>
    <xdr:sp macro="" textlink="'Analysis 1'!A2">
      <xdr:nvSpPr>
        <xdr:cNvPr id="54" name="TextBox 53">
          <a:extLst>
            <a:ext uri="{FF2B5EF4-FFF2-40B4-BE49-F238E27FC236}">
              <a16:creationId xmlns:a16="http://schemas.microsoft.com/office/drawing/2014/main" id="{00000000-0008-0000-0100-000036000000}"/>
            </a:ext>
          </a:extLst>
        </xdr:cNvPr>
        <xdr:cNvSpPr txBox="1"/>
      </xdr:nvSpPr>
      <xdr:spPr>
        <a:xfrm>
          <a:off x="5692140" y="762000"/>
          <a:ext cx="6477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349577-E115-4FCA-830C-AB665788BD8C}" type="TxLink">
            <a:rPr lang="en-US" sz="1100" b="0" i="0" u="none" strike="noStrike">
              <a:solidFill>
                <a:schemeClr val="bg1"/>
              </a:solidFill>
              <a:latin typeface="Aptos Narrow"/>
            </a:rPr>
            <a:pPr/>
            <a:t>60.40 K</a:t>
          </a:fld>
          <a:endParaRPr lang="en-IN" sz="900" b="1">
            <a:solidFill>
              <a:schemeClr val="bg1"/>
            </a:solidFill>
          </a:endParaRPr>
        </a:p>
      </xdr:txBody>
    </xdr:sp>
    <xdr:clientData/>
  </xdr:twoCellAnchor>
  <xdr:twoCellAnchor>
    <xdr:from>
      <xdr:col>0</xdr:col>
      <xdr:colOff>388620</xdr:colOff>
      <xdr:row>8</xdr:row>
      <xdr:rowOff>152400</xdr:rowOff>
    </xdr:from>
    <xdr:to>
      <xdr:col>1</xdr:col>
      <xdr:colOff>243840</xdr:colOff>
      <xdr:row>10</xdr:row>
      <xdr:rowOff>76200</xdr:rowOff>
    </xdr:to>
    <xdr:sp macro="" textlink="'Analysis 1'!F2">
      <xdr:nvSpPr>
        <xdr:cNvPr id="57" name="TextBox 56">
          <a:extLst>
            <a:ext uri="{FF2B5EF4-FFF2-40B4-BE49-F238E27FC236}">
              <a16:creationId xmlns:a16="http://schemas.microsoft.com/office/drawing/2014/main" id="{00000000-0008-0000-0100-000039000000}"/>
            </a:ext>
          </a:extLst>
        </xdr:cNvPr>
        <xdr:cNvSpPr txBox="1"/>
      </xdr:nvSpPr>
      <xdr:spPr>
        <a:xfrm>
          <a:off x="388620" y="701040"/>
          <a:ext cx="4648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D05E7B-8405-493F-8735-7868A059AC37}" type="TxLink">
            <a:rPr lang="en-US" sz="1100" b="0" i="0" u="none" strike="noStrike">
              <a:ln>
                <a:noFill/>
              </a:ln>
              <a:solidFill>
                <a:schemeClr val="bg1"/>
              </a:solidFill>
              <a:latin typeface="Aptos Narrow"/>
            </a:rPr>
            <a:pPr/>
            <a:t>606</a:t>
          </a:fld>
          <a:endParaRPr lang="en-IN" sz="900" b="1">
            <a:ln>
              <a:noFill/>
            </a:ln>
            <a:solidFill>
              <a:schemeClr val="bg1"/>
            </a:solidFill>
          </a:endParaRPr>
        </a:p>
      </xdr:txBody>
    </xdr:sp>
    <xdr:clientData/>
  </xdr:twoCellAnchor>
  <xdr:twoCellAnchor>
    <xdr:from>
      <xdr:col>10</xdr:col>
      <xdr:colOff>175260</xdr:colOff>
      <xdr:row>5</xdr:row>
      <xdr:rowOff>144780</xdr:rowOff>
    </xdr:from>
    <xdr:to>
      <xdr:col>16</xdr:col>
      <xdr:colOff>342900</xdr:colOff>
      <xdr:row>16</xdr:row>
      <xdr:rowOff>68580</xdr:rowOff>
    </xdr:to>
    <xdr:sp macro="" textlink="">
      <xdr:nvSpPr>
        <xdr:cNvPr id="58" name="Rectangle: Rounded Corners 57">
          <a:extLst>
            <a:ext uri="{FF2B5EF4-FFF2-40B4-BE49-F238E27FC236}">
              <a16:creationId xmlns:a16="http://schemas.microsoft.com/office/drawing/2014/main" id="{00000000-0008-0000-0100-00003A000000}"/>
            </a:ext>
          </a:extLst>
        </xdr:cNvPr>
        <xdr:cNvSpPr/>
      </xdr:nvSpPr>
      <xdr:spPr>
        <a:xfrm>
          <a:off x="7094220" y="1059180"/>
          <a:ext cx="3825240" cy="193548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mc:AlternateContent xmlns:mc="http://schemas.openxmlformats.org/markup-compatibility/2006">
    <mc:Choice xmlns:a14="http://schemas.microsoft.com/office/drawing/2010/main" Requires="a14">
      <xdr:twoCellAnchor editAs="oneCell">
        <xdr:from>
          <xdr:col>10</xdr:col>
          <xdr:colOff>434340</xdr:colOff>
          <xdr:row>6</xdr:row>
          <xdr:rowOff>38100</xdr:rowOff>
        </xdr:from>
        <xdr:to>
          <xdr:col>11</xdr:col>
          <xdr:colOff>594360</xdr:colOff>
          <xdr:row>7</xdr:row>
          <xdr:rowOff>76200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518160</xdr:colOff>
          <xdr:row>6</xdr:row>
          <xdr:rowOff>68580</xdr:rowOff>
        </xdr:from>
        <xdr:to>
          <xdr:col>13</xdr:col>
          <xdr:colOff>533400</xdr:colOff>
          <xdr:row>7</xdr:row>
          <xdr:rowOff>68580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30480</xdr:colOff>
          <xdr:row>6</xdr:row>
          <xdr:rowOff>60960</xdr:rowOff>
        </xdr:from>
        <xdr:to>
          <xdr:col>16</xdr:col>
          <xdr:colOff>160020</xdr:colOff>
          <xdr:row>7</xdr:row>
          <xdr:rowOff>106680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xdr:twoCellAnchor>
    <xdr:from>
      <xdr:col>11</xdr:col>
      <xdr:colOff>373380</xdr:colOff>
      <xdr:row>7</xdr:row>
      <xdr:rowOff>99060</xdr:rowOff>
    </xdr:from>
    <xdr:to>
      <xdr:col>15</xdr:col>
      <xdr:colOff>373380</xdr:colOff>
      <xdr:row>9</xdr:row>
      <xdr:rowOff>91440</xdr:rowOff>
    </xdr:to>
    <xdr:sp macro="" textlink="'Analysis 1'!E27">
      <xdr:nvSpPr>
        <xdr:cNvPr id="36" name="TextBox 35">
          <a:extLst>
            <a:ext uri="{FF2B5EF4-FFF2-40B4-BE49-F238E27FC236}">
              <a16:creationId xmlns:a16="http://schemas.microsoft.com/office/drawing/2014/main" id="{CD66B37E-4217-41EC-9476-E4E8A34CF760}"/>
            </a:ext>
          </a:extLst>
        </xdr:cNvPr>
        <xdr:cNvSpPr txBox="1"/>
      </xdr:nvSpPr>
      <xdr:spPr>
        <a:xfrm>
          <a:off x="7901940" y="1379220"/>
          <a:ext cx="2438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605A61-CE25-455F-8D38-E39C48F185B5}" type="TxLink">
            <a:rPr lang="en-US" sz="1100" b="1" i="0" u="none" strike="noStrike">
              <a:solidFill>
                <a:schemeClr val="tx2"/>
              </a:solidFill>
              <a:latin typeface="Aptos Narrow"/>
            </a:rPr>
            <a:pPr/>
            <a:t> Total Revenue from the higjhlighted years</a:t>
          </a:fld>
          <a:endParaRPr lang="en-IN" sz="1100" b="1">
            <a:solidFill>
              <a:schemeClr val="tx2"/>
            </a:solidFill>
          </a:endParaRPr>
        </a:p>
      </xdr:txBody>
    </xdr:sp>
    <xdr:clientData/>
  </xdr:twoCellAnchor>
  <xdr:twoCellAnchor>
    <xdr:from>
      <xdr:col>10</xdr:col>
      <xdr:colOff>327660</xdr:colOff>
      <xdr:row>7</xdr:row>
      <xdr:rowOff>60960</xdr:rowOff>
    </xdr:from>
    <xdr:to>
      <xdr:col>12</xdr:col>
      <xdr:colOff>327660</xdr:colOff>
      <xdr:row>9</xdr:row>
      <xdr:rowOff>60960</xdr:rowOff>
    </xdr:to>
    <xdr:sp macro="" textlink="'Analysis 1'!D28">
      <xdr:nvSpPr>
        <xdr:cNvPr id="37" name="TextBox 36">
          <a:extLst>
            <a:ext uri="{FF2B5EF4-FFF2-40B4-BE49-F238E27FC236}">
              <a16:creationId xmlns:a16="http://schemas.microsoft.com/office/drawing/2014/main" id="{B3DA4087-F8B2-456A-9E4A-803FE58F4AF0}"/>
            </a:ext>
          </a:extLst>
        </xdr:cNvPr>
        <xdr:cNvSpPr txBox="1"/>
      </xdr:nvSpPr>
      <xdr:spPr>
        <a:xfrm>
          <a:off x="7246620" y="1341120"/>
          <a:ext cx="1219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AAB173-3303-4064-BBDB-5E09869DEF8E}" type="TxLink">
            <a:rPr lang="en-US" sz="1600" b="1" i="0" u="none" strike="noStrike">
              <a:ln>
                <a:noFill/>
              </a:ln>
              <a:solidFill>
                <a:schemeClr val="tx2"/>
              </a:solidFill>
              <a:latin typeface="Aptos Narrow"/>
            </a:rPr>
            <a:pPr/>
            <a:t>16.5%</a:t>
          </a:fld>
          <a:endParaRPr lang="en-IN" sz="1600" b="1">
            <a:ln>
              <a:noFill/>
            </a:ln>
            <a:solidFill>
              <a:schemeClr val="tx2"/>
            </a:solidFill>
          </a:endParaRPr>
        </a:p>
      </xdr:txBody>
    </xdr:sp>
    <xdr:clientData/>
  </xdr:twoCellAnchor>
  <xdr:twoCellAnchor>
    <xdr:from>
      <xdr:col>10</xdr:col>
      <xdr:colOff>449580</xdr:colOff>
      <xdr:row>8</xdr:row>
      <xdr:rowOff>83820</xdr:rowOff>
    </xdr:from>
    <xdr:to>
      <xdr:col>16</xdr:col>
      <xdr:colOff>365760</xdr:colOff>
      <xdr:row>15</xdr:row>
      <xdr:rowOff>15240</xdr:rowOff>
    </xdr:to>
    <xdr:graphicFrame macro="">
      <xdr:nvGraphicFramePr>
        <xdr:cNvPr id="38" name="Chart 37">
          <a:extLst>
            <a:ext uri="{FF2B5EF4-FFF2-40B4-BE49-F238E27FC236}">
              <a16:creationId xmlns:a16="http://schemas.microsoft.com/office/drawing/2014/main" id="{4DD44BC3-08B6-4B41-AF83-BBE06EACE2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525780</xdr:colOff>
      <xdr:row>14</xdr:row>
      <xdr:rowOff>7621</xdr:rowOff>
    </xdr:from>
    <xdr:to>
      <xdr:col>15</xdr:col>
      <xdr:colOff>419100</xdr:colOff>
      <xdr:row>16</xdr:row>
      <xdr:rowOff>83820</xdr:rowOff>
    </xdr:to>
    <mc:AlternateContent xmlns:mc="http://schemas.openxmlformats.org/markup-compatibility/2006">
      <mc:Choice xmlns:a14="http://schemas.microsoft.com/office/drawing/2010/main" Requires="a14">
        <xdr:graphicFrame macro="">
          <xdr:nvGraphicFramePr>
            <xdr:cNvPr id="42" name="Year">
              <a:extLst>
                <a:ext uri="{FF2B5EF4-FFF2-40B4-BE49-F238E27FC236}">
                  <a16:creationId xmlns:a16="http://schemas.microsoft.com/office/drawing/2014/main" id="{360BDC3F-1120-49D6-8453-1DA4355B54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835140" y="2567941"/>
              <a:ext cx="2941320" cy="441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213360</xdr:colOff>
      <xdr:row>7</xdr:row>
      <xdr:rowOff>121920</xdr:rowOff>
    </xdr:from>
    <xdr:to>
      <xdr:col>16</xdr:col>
      <xdr:colOff>289560</xdr:colOff>
      <xdr:row>9</xdr:row>
      <xdr:rowOff>114300</xdr:rowOff>
    </xdr:to>
    <xdr:sp macro="" textlink="'Analysis 1'!F22">
      <xdr:nvSpPr>
        <xdr:cNvPr id="43" name="TextBox 42">
          <a:extLst>
            <a:ext uri="{FF2B5EF4-FFF2-40B4-BE49-F238E27FC236}">
              <a16:creationId xmlns:a16="http://schemas.microsoft.com/office/drawing/2014/main" id="{3B6D51EC-6CBE-4CEA-9CD0-EDC4A9A554F0}"/>
            </a:ext>
          </a:extLst>
        </xdr:cNvPr>
        <xdr:cNvSpPr txBox="1"/>
      </xdr:nvSpPr>
      <xdr:spPr>
        <a:xfrm>
          <a:off x="10180320" y="1402080"/>
          <a:ext cx="6858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75FEBC-C3B4-4C84-B0BD-5E3253E4EB7E}" type="TxLink">
            <a:rPr lang="en-US" sz="1100" b="0" i="0" u="none" strike="noStrike">
              <a:ln>
                <a:noFill/>
              </a:ln>
              <a:solidFill>
                <a:srgbClr val="000000"/>
              </a:solidFill>
              <a:latin typeface="Aptos Narrow"/>
            </a:rPr>
            <a:pPr/>
            <a:t>55272182.57</a:t>
          </a:fld>
          <a:endParaRPr lang="en-IN" sz="1400" b="1">
            <a:ln>
              <a:noFill/>
            </a:ln>
            <a:solidFill>
              <a:schemeClr val="tx2"/>
            </a:solidFill>
          </a:endParaRPr>
        </a:p>
      </xdr:txBody>
    </xdr:sp>
    <xdr:clientData/>
  </xdr:twoCellAnchor>
  <xdr:twoCellAnchor>
    <xdr:from>
      <xdr:col>2</xdr:col>
      <xdr:colOff>190500</xdr:colOff>
      <xdr:row>12</xdr:row>
      <xdr:rowOff>0</xdr:rowOff>
    </xdr:from>
    <xdr:to>
      <xdr:col>3</xdr:col>
      <xdr:colOff>190500</xdr:colOff>
      <xdr:row>14</xdr:row>
      <xdr:rowOff>0</xdr:rowOff>
    </xdr:to>
    <xdr:sp macro="" textlink="">
      <xdr:nvSpPr>
        <xdr:cNvPr id="59" name="Rectangle 58">
          <a:extLst>
            <a:ext uri="{FF2B5EF4-FFF2-40B4-BE49-F238E27FC236}">
              <a16:creationId xmlns:a16="http://schemas.microsoft.com/office/drawing/2014/main" id="{0E06CD20-26A8-464E-89F1-58F7891FEB0B}"/>
            </a:ext>
          </a:extLst>
        </xdr:cNvPr>
        <xdr:cNvSpPr/>
      </xdr:nvSpPr>
      <xdr:spPr>
        <a:xfrm>
          <a:off x="2019300" y="2194560"/>
          <a:ext cx="609600" cy="3657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30480</xdr:colOff>
      <xdr:row>12</xdr:row>
      <xdr:rowOff>15240</xdr:rowOff>
    </xdr:from>
    <xdr:to>
      <xdr:col>4</xdr:col>
      <xdr:colOff>640080</xdr:colOff>
      <xdr:row>14</xdr:row>
      <xdr:rowOff>15240</xdr:rowOff>
    </xdr:to>
    <xdr:sp macro="" textlink="">
      <xdr:nvSpPr>
        <xdr:cNvPr id="61" name="Rectangle 60">
          <a:extLst>
            <a:ext uri="{FF2B5EF4-FFF2-40B4-BE49-F238E27FC236}">
              <a16:creationId xmlns:a16="http://schemas.microsoft.com/office/drawing/2014/main" id="{51E8C41E-AAC2-423F-AB22-AA085E4FAE1F}"/>
            </a:ext>
          </a:extLst>
        </xdr:cNvPr>
        <xdr:cNvSpPr/>
      </xdr:nvSpPr>
      <xdr:spPr>
        <a:xfrm>
          <a:off x="2468880" y="2209800"/>
          <a:ext cx="609600" cy="3657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160020</xdr:colOff>
      <xdr:row>12</xdr:row>
      <xdr:rowOff>0</xdr:rowOff>
    </xdr:from>
    <xdr:to>
      <xdr:col>8</xdr:col>
      <xdr:colOff>160020</xdr:colOff>
      <xdr:row>14</xdr:row>
      <xdr:rowOff>0</xdr:rowOff>
    </xdr:to>
    <xdr:sp macro="" textlink="">
      <xdr:nvSpPr>
        <xdr:cNvPr id="63" name="Rectangle 62">
          <a:extLst>
            <a:ext uri="{FF2B5EF4-FFF2-40B4-BE49-F238E27FC236}">
              <a16:creationId xmlns:a16="http://schemas.microsoft.com/office/drawing/2014/main" id="{4A0D1025-DD07-45B9-AA47-B314680F611F}"/>
            </a:ext>
          </a:extLst>
        </xdr:cNvPr>
        <xdr:cNvSpPr/>
      </xdr:nvSpPr>
      <xdr:spPr>
        <a:xfrm>
          <a:off x="5250180" y="2194560"/>
          <a:ext cx="609600" cy="3657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342900</xdr:colOff>
      <xdr:row>12</xdr:row>
      <xdr:rowOff>0</xdr:rowOff>
    </xdr:from>
    <xdr:to>
      <xdr:col>6</xdr:col>
      <xdr:colOff>342900</xdr:colOff>
      <xdr:row>14</xdr:row>
      <xdr:rowOff>0</xdr:rowOff>
    </xdr:to>
    <xdr:sp macro="" textlink="">
      <xdr:nvSpPr>
        <xdr:cNvPr id="1024" name="Rectangle 1023">
          <a:extLst>
            <a:ext uri="{FF2B5EF4-FFF2-40B4-BE49-F238E27FC236}">
              <a16:creationId xmlns:a16="http://schemas.microsoft.com/office/drawing/2014/main" id="{1D5EF413-DFBE-442F-B43E-6057DEE90007}"/>
            </a:ext>
          </a:extLst>
        </xdr:cNvPr>
        <xdr:cNvSpPr/>
      </xdr:nvSpPr>
      <xdr:spPr>
        <a:xfrm>
          <a:off x="4213860" y="2194560"/>
          <a:ext cx="609600" cy="3657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388620</xdr:colOff>
      <xdr:row>12</xdr:row>
      <xdr:rowOff>45720</xdr:rowOff>
    </xdr:from>
    <xdr:to>
      <xdr:col>6</xdr:col>
      <xdr:colOff>335280</xdr:colOff>
      <xdr:row>13</xdr:row>
      <xdr:rowOff>160020</xdr:rowOff>
    </xdr:to>
    <xdr:sp macro="" textlink="'Analysis 1'!AC15">
      <xdr:nvSpPr>
        <xdr:cNvPr id="1025" name="TextBox 1024">
          <a:extLst>
            <a:ext uri="{FF2B5EF4-FFF2-40B4-BE49-F238E27FC236}">
              <a16:creationId xmlns:a16="http://schemas.microsoft.com/office/drawing/2014/main" id="{2179380D-FBFE-1C91-B59F-CD70D06B91FE}"/>
            </a:ext>
          </a:extLst>
        </xdr:cNvPr>
        <xdr:cNvSpPr txBox="1"/>
      </xdr:nvSpPr>
      <xdr:spPr>
        <a:xfrm>
          <a:off x="3649980" y="2240280"/>
          <a:ext cx="5562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61391A-CA8E-4874-9010-5FA6AF46EA79}" type="TxLink">
            <a:rPr lang="en-US" sz="1100" b="1" i="0" u="none" strike="noStrike">
              <a:solidFill>
                <a:schemeClr val="bg1"/>
              </a:solidFill>
              <a:latin typeface="Aptos Narrow"/>
            </a:rPr>
            <a:pPr/>
            <a:t>#N/A</a:t>
          </a:fld>
          <a:endParaRPr lang="en-IN" sz="1100">
            <a:solidFill>
              <a:schemeClr val="bg1"/>
            </a:solidFill>
          </a:endParaRPr>
        </a:p>
      </xdr:txBody>
    </xdr:sp>
    <xdr:clientData/>
  </xdr:twoCellAnchor>
  <xdr:twoCellAnchor>
    <xdr:from>
      <xdr:col>2</xdr:col>
      <xdr:colOff>198120</xdr:colOff>
      <xdr:row>12</xdr:row>
      <xdr:rowOff>60960</xdr:rowOff>
    </xdr:from>
    <xdr:to>
      <xdr:col>3</xdr:col>
      <xdr:colOff>198120</xdr:colOff>
      <xdr:row>13</xdr:row>
      <xdr:rowOff>175260</xdr:rowOff>
    </xdr:to>
    <xdr:sp macro="" textlink="'Analysis 1'!AC29">
      <xdr:nvSpPr>
        <xdr:cNvPr id="1031" name="TextBox 1030">
          <a:extLst>
            <a:ext uri="{FF2B5EF4-FFF2-40B4-BE49-F238E27FC236}">
              <a16:creationId xmlns:a16="http://schemas.microsoft.com/office/drawing/2014/main" id="{F4C3F60F-A437-488A-9467-7973875801D4}"/>
            </a:ext>
          </a:extLst>
        </xdr:cNvPr>
        <xdr:cNvSpPr txBox="1"/>
      </xdr:nvSpPr>
      <xdr:spPr>
        <a:xfrm>
          <a:off x="1417320" y="2255520"/>
          <a:ext cx="6096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035809-929E-4C0A-AE93-240EB1E8317E}" type="TxLink">
            <a:rPr lang="en-US" sz="1100" b="1" i="0" u="none" strike="noStrike">
              <a:solidFill>
                <a:srgbClr val="FFFFFF"/>
              </a:solidFill>
              <a:latin typeface="Aptos Narrow"/>
            </a:rPr>
            <a:pPr/>
            <a:t>#N/A</a:t>
          </a:fld>
          <a:endParaRPr lang="en-IN" sz="1100">
            <a:solidFill>
              <a:schemeClr val="bg1"/>
            </a:solidFill>
          </a:endParaRPr>
        </a:p>
      </xdr:txBody>
    </xdr:sp>
    <xdr:clientData/>
  </xdr:twoCellAnchor>
  <xdr:twoCellAnchor>
    <xdr:from>
      <xdr:col>7</xdr:col>
      <xdr:colOff>160020</xdr:colOff>
      <xdr:row>12</xdr:row>
      <xdr:rowOff>45720</xdr:rowOff>
    </xdr:from>
    <xdr:to>
      <xdr:col>8</xdr:col>
      <xdr:colOff>160020</xdr:colOff>
      <xdr:row>13</xdr:row>
      <xdr:rowOff>160020</xdr:rowOff>
    </xdr:to>
    <xdr:sp macro="" textlink="'Analysis 1'!AC48">
      <xdr:nvSpPr>
        <xdr:cNvPr id="1032" name="TextBox 1031">
          <a:extLst>
            <a:ext uri="{FF2B5EF4-FFF2-40B4-BE49-F238E27FC236}">
              <a16:creationId xmlns:a16="http://schemas.microsoft.com/office/drawing/2014/main" id="{6BA606AE-2803-4BE7-B855-E22B749A5A0A}"/>
            </a:ext>
          </a:extLst>
        </xdr:cNvPr>
        <xdr:cNvSpPr txBox="1"/>
      </xdr:nvSpPr>
      <xdr:spPr>
        <a:xfrm>
          <a:off x="4640580" y="2240280"/>
          <a:ext cx="6096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76ECA3-A9AA-40EB-B76B-61CDC99D9314}" type="TxLink">
            <a:rPr lang="en-US" sz="1100" b="1" i="0" u="none" strike="noStrike">
              <a:solidFill>
                <a:srgbClr val="FFFFFF"/>
              </a:solidFill>
              <a:latin typeface="Aptos Narrow"/>
            </a:rPr>
            <a:pPr/>
            <a:t>#N/A</a:t>
          </a:fld>
          <a:endParaRPr lang="en-IN" sz="1100">
            <a:solidFill>
              <a:schemeClr val="bg1"/>
            </a:solidFill>
          </a:endParaRPr>
        </a:p>
      </xdr:txBody>
    </xdr:sp>
    <xdr:clientData/>
  </xdr:twoCellAnchor>
  <xdr:twoCellAnchor>
    <xdr:from>
      <xdr:col>4</xdr:col>
      <xdr:colOff>60960</xdr:colOff>
      <xdr:row>12</xdr:row>
      <xdr:rowOff>53340</xdr:rowOff>
    </xdr:from>
    <xdr:to>
      <xdr:col>4</xdr:col>
      <xdr:colOff>655320</xdr:colOff>
      <xdr:row>14</xdr:row>
      <xdr:rowOff>53340</xdr:rowOff>
    </xdr:to>
    <xdr:sp macro="" textlink="'Analysis 1'!AC22">
      <xdr:nvSpPr>
        <xdr:cNvPr id="2" name="TextBox 1">
          <a:extLst>
            <a:ext uri="{FF2B5EF4-FFF2-40B4-BE49-F238E27FC236}">
              <a16:creationId xmlns:a16="http://schemas.microsoft.com/office/drawing/2014/main" id="{2D100398-5654-4950-BEFD-8E775ABD5BFC}"/>
            </a:ext>
          </a:extLst>
        </xdr:cNvPr>
        <xdr:cNvSpPr txBox="1"/>
      </xdr:nvSpPr>
      <xdr:spPr>
        <a:xfrm>
          <a:off x="2499360" y="2247900"/>
          <a:ext cx="5943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B3D128-3C49-4DA8-9D58-AD29C1FCD4ED}" type="TxLink">
            <a:rPr lang="en-US" sz="1100" b="1" i="0" u="none" strike="noStrike">
              <a:solidFill>
                <a:srgbClr val="FFFFFF"/>
              </a:solidFill>
              <a:latin typeface="Aptos Narrow"/>
            </a:rPr>
            <a:pPr/>
            <a:t>#N/A</a:t>
          </a:fld>
          <a:endParaRPr lang="en-IN" sz="1100">
            <a:solidFill>
              <a:schemeClr val="bg1"/>
            </a:solidFill>
          </a:endParaRPr>
        </a:p>
      </xdr:txBody>
    </xdr:sp>
    <xdr:clientData/>
  </xdr:twoCellAnchor>
  <xdr:twoCellAnchor>
    <xdr:from>
      <xdr:col>0</xdr:col>
      <xdr:colOff>281940</xdr:colOff>
      <xdr:row>10</xdr:row>
      <xdr:rowOff>0</xdr:rowOff>
    </xdr:from>
    <xdr:to>
      <xdr:col>1</xdr:col>
      <xdr:colOff>388620</xdr:colOff>
      <xdr:row>11</xdr:row>
      <xdr:rowOff>68580</xdr:rowOff>
    </xdr:to>
    <xdr:sp macro="" textlink="'Analysis 1'!AC35">
      <xdr:nvSpPr>
        <xdr:cNvPr id="5" name="Rectangle: Rounded Corners 4">
          <a:extLst>
            <a:ext uri="{FF2B5EF4-FFF2-40B4-BE49-F238E27FC236}">
              <a16:creationId xmlns:a16="http://schemas.microsoft.com/office/drawing/2014/main" id="{6EC8A66B-D349-952C-FFAE-6517701D38EA}"/>
            </a:ext>
          </a:extLst>
        </xdr:cNvPr>
        <xdr:cNvSpPr/>
      </xdr:nvSpPr>
      <xdr:spPr>
        <a:xfrm>
          <a:off x="891540" y="1828800"/>
          <a:ext cx="716280" cy="25146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13569C3-46AD-4DD6-80E3-ECF7943866A3}" type="TxLink">
            <a:rPr lang="en-US" sz="1100" b="1" i="0" u="none" strike="noStrike">
              <a:solidFill>
                <a:schemeClr val="tx1"/>
              </a:solidFill>
              <a:latin typeface="Aptos Narrow"/>
            </a:rPr>
            <a:pPr algn="l"/>
            <a:t>#N/A</a:t>
          </a:fld>
          <a:endParaRPr lang="en-IN" sz="1100">
            <a:solidFill>
              <a:schemeClr val="tx1"/>
            </a:solidFill>
          </a:endParaRPr>
        </a:p>
      </xdr:txBody>
    </xdr:sp>
    <xdr:clientData/>
  </xdr:twoCellAnchor>
  <xdr:twoCellAnchor>
    <xdr:from>
      <xdr:col>8</xdr:col>
      <xdr:colOff>541020</xdr:colOff>
      <xdr:row>10</xdr:row>
      <xdr:rowOff>53340</xdr:rowOff>
    </xdr:from>
    <xdr:to>
      <xdr:col>10</xdr:col>
      <xdr:colOff>38100</xdr:colOff>
      <xdr:row>11</xdr:row>
      <xdr:rowOff>121920</xdr:rowOff>
    </xdr:to>
    <xdr:sp macro="" textlink="'Analysis 1'!AC42">
      <xdr:nvSpPr>
        <xdr:cNvPr id="8" name="Rectangle: Rounded Corners 7">
          <a:extLst>
            <a:ext uri="{FF2B5EF4-FFF2-40B4-BE49-F238E27FC236}">
              <a16:creationId xmlns:a16="http://schemas.microsoft.com/office/drawing/2014/main" id="{0740DC12-55B1-4FB3-BF81-61305E09789D}"/>
            </a:ext>
          </a:extLst>
        </xdr:cNvPr>
        <xdr:cNvSpPr/>
      </xdr:nvSpPr>
      <xdr:spPr>
        <a:xfrm>
          <a:off x="6240780" y="1882140"/>
          <a:ext cx="716280" cy="25146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6E7D1CC-E6BD-4805-8AA9-7DB9053548C8}" type="TxLink">
            <a:rPr lang="en-US" sz="1100" b="1" i="0" u="none" strike="noStrike">
              <a:solidFill>
                <a:schemeClr val="tx1"/>
              </a:solidFill>
              <a:latin typeface="Aptos Narrow"/>
            </a:rPr>
            <a:pPr algn="l"/>
            <a:t>#N/A</a:t>
          </a:fld>
          <a:endParaRPr lang="en-IN" sz="1100">
            <a:solidFill>
              <a:schemeClr val="tx1"/>
            </a:solidFill>
          </a:endParaRPr>
        </a:p>
      </xdr:txBody>
    </xdr:sp>
    <xdr:clientData/>
  </xdr:twoCellAnchor>
  <xdr:twoCellAnchor editAs="oneCell">
    <xdr:from>
      <xdr:col>4</xdr:col>
      <xdr:colOff>167640</xdr:colOff>
      <xdr:row>7</xdr:row>
      <xdr:rowOff>7620</xdr:rowOff>
    </xdr:from>
    <xdr:to>
      <xdr:col>4</xdr:col>
      <xdr:colOff>403880</xdr:colOff>
      <xdr:row>8</xdr:row>
      <xdr:rowOff>60980</xdr:rowOff>
    </xdr:to>
    <xdr:pic>
      <xdr:nvPicPr>
        <xdr:cNvPr id="22" name="Picture 21">
          <a:extLst>
            <a:ext uri="{FF2B5EF4-FFF2-40B4-BE49-F238E27FC236}">
              <a16:creationId xmlns:a16="http://schemas.microsoft.com/office/drawing/2014/main" id="{7D5E44E4-9F72-F550-A316-727AECB93067}"/>
            </a:ext>
          </a:extLst>
        </xdr:cNvPr>
        <xdr:cNvPicPr>
          <a:picLocks noChangeAspect="1"/>
        </xdr:cNvPicPr>
      </xdr:nvPicPr>
      <xdr:blipFill>
        <a:blip xmlns:r="http://schemas.openxmlformats.org/officeDocument/2006/relationships" r:embed="rId5"/>
        <a:stretch>
          <a:fillRect/>
        </a:stretch>
      </xdr:blipFill>
      <xdr:spPr>
        <a:xfrm>
          <a:off x="3429000" y="1287780"/>
          <a:ext cx="236240" cy="236240"/>
        </a:xfrm>
        <a:prstGeom prst="rect">
          <a:avLst/>
        </a:prstGeom>
      </xdr:spPr>
    </xdr:pic>
    <xdr:clientData/>
  </xdr:twoCellAnchor>
  <xdr:twoCellAnchor editAs="oneCell">
    <xdr:from>
      <xdr:col>5</xdr:col>
      <xdr:colOff>510540</xdr:colOff>
      <xdr:row>7</xdr:row>
      <xdr:rowOff>22884</xdr:rowOff>
    </xdr:from>
    <xdr:to>
      <xdr:col>6</xdr:col>
      <xdr:colOff>182856</xdr:colOff>
      <xdr:row>8</xdr:row>
      <xdr:rowOff>121920</xdr:rowOff>
    </xdr:to>
    <xdr:pic>
      <xdr:nvPicPr>
        <xdr:cNvPr id="23" name="Picture 22">
          <a:extLst>
            <a:ext uri="{FF2B5EF4-FFF2-40B4-BE49-F238E27FC236}">
              <a16:creationId xmlns:a16="http://schemas.microsoft.com/office/drawing/2014/main" id="{D83AD426-14FF-EAA7-7AEE-F31422A3F401}"/>
            </a:ext>
          </a:extLst>
        </xdr:cNvPr>
        <xdr:cNvPicPr>
          <a:picLocks noChangeAspect="1"/>
        </xdr:cNvPicPr>
      </xdr:nvPicPr>
      <xdr:blipFill>
        <a:blip xmlns:r="http://schemas.openxmlformats.org/officeDocument/2006/relationships" r:embed="rId6"/>
        <a:stretch>
          <a:fillRect/>
        </a:stretch>
      </xdr:blipFill>
      <xdr:spPr>
        <a:xfrm>
          <a:off x="4381500" y="1303044"/>
          <a:ext cx="281916" cy="281916"/>
        </a:xfrm>
        <a:prstGeom prst="rect">
          <a:avLst/>
        </a:prstGeom>
      </xdr:spPr>
    </xdr:pic>
    <xdr:clientData/>
  </xdr:twoCellAnchor>
  <xdr:twoCellAnchor editAs="oneCell">
    <xdr:from>
      <xdr:col>2</xdr:col>
      <xdr:colOff>304800</xdr:colOff>
      <xdr:row>7</xdr:row>
      <xdr:rowOff>53340</xdr:rowOff>
    </xdr:from>
    <xdr:to>
      <xdr:col>2</xdr:col>
      <xdr:colOff>533420</xdr:colOff>
      <xdr:row>8</xdr:row>
      <xdr:rowOff>99080</xdr:rowOff>
    </xdr:to>
    <xdr:pic>
      <xdr:nvPicPr>
        <xdr:cNvPr id="26" name="Picture 25">
          <a:extLst>
            <a:ext uri="{FF2B5EF4-FFF2-40B4-BE49-F238E27FC236}">
              <a16:creationId xmlns:a16="http://schemas.microsoft.com/office/drawing/2014/main" id="{3D92BB67-50A3-CE5D-9F2B-E757F45C59DE}"/>
            </a:ext>
          </a:extLst>
        </xdr:cNvPr>
        <xdr:cNvPicPr>
          <a:picLocks noChangeAspect="1"/>
        </xdr:cNvPicPr>
      </xdr:nvPicPr>
      <xdr:blipFill>
        <a:blip xmlns:r="http://schemas.openxmlformats.org/officeDocument/2006/relationships" r:embed="rId7"/>
        <a:stretch>
          <a:fillRect/>
        </a:stretch>
      </xdr:blipFill>
      <xdr:spPr>
        <a:xfrm>
          <a:off x="2133600" y="1333500"/>
          <a:ext cx="228620" cy="228620"/>
        </a:xfrm>
        <a:prstGeom prst="rect">
          <a:avLst/>
        </a:prstGeom>
      </xdr:spPr>
    </xdr:pic>
    <xdr:clientData/>
  </xdr:twoCellAnchor>
  <xdr:twoCellAnchor>
    <xdr:from>
      <xdr:col>0</xdr:col>
      <xdr:colOff>320040</xdr:colOff>
      <xdr:row>17</xdr:row>
      <xdr:rowOff>76200</xdr:rowOff>
    </xdr:from>
    <xdr:to>
      <xdr:col>8</xdr:col>
      <xdr:colOff>274320</xdr:colOff>
      <xdr:row>26</xdr:row>
      <xdr:rowOff>137160</xdr:rowOff>
    </xdr:to>
    <xdr:sp macro="" textlink="">
      <xdr:nvSpPr>
        <xdr:cNvPr id="28" name="Rectangle: Rounded Corners 27">
          <a:extLst>
            <a:ext uri="{FF2B5EF4-FFF2-40B4-BE49-F238E27FC236}">
              <a16:creationId xmlns:a16="http://schemas.microsoft.com/office/drawing/2014/main" id="{635CCC8D-06F4-4C7E-82D6-1D51B23A3CA5}"/>
            </a:ext>
          </a:extLst>
        </xdr:cNvPr>
        <xdr:cNvSpPr/>
      </xdr:nvSpPr>
      <xdr:spPr>
        <a:xfrm>
          <a:off x="320040" y="3185160"/>
          <a:ext cx="5044440" cy="170688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20</xdr:row>
      <xdr:rowOff>60960</xdr:rowOff>
    </xdr:from>
    <xdr:to>
      <xdr:col>8</xdr:col>
      <xdr:colOff>198120</xdr:colOff>
      <xdr:row>26</xdr:row>
      <xdr:rowOff>99060</xdr:rowOff>
    </xdr:to>
    <xdr:graphicFrame macro="">
      <xdr:nvGraphicFramePr>
        <xdr:cNvPr id="44" name="Chart 43">
          <a:extLst>
            <a:ext uri="{FF2B5EF4-FFF2-40B4-BE49-F238E27FC236}">
              <a16:creationId xmlns:a16="http://schemas.microsoft.com/office/drawing/2014/main" id="{9408B7B2-5337-4873-833C-71EEF7E99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434340</xdr:colOff>
      <xdr:row>18</xdr:row>
      <xdr:rowOff>68580</xdr:rowOff>
    </xdr:from>
    <xdr:to>
      <xdr:col>1</xdr:col>
      <xdr:colOff>533400</xdr:colOff>
      <xdr:row>19</xdr:row>
      <xdr:rowOff>160020</xdr:rowOff>
    </xdr:to>
    <xdr:sp macro="" textlink="">
      <xdr:nvSpPr>
        <xdr:cNvPr id="45" name="Rectangle 44">
          <a:extLst>
            <a:ext uri="{FF2B5EF4-FFF2-40B4-BE49-F238E27FC236}">
              <a16:creationId xmlns:a16="http://schemas.microsoft.com/office/drawing/2014/main" id="{ADB973BF-29DE-4684-9A36-F912B1396519}"/>
            </a:ext>
          </a:extLst>
        </xdr:cNvPr>
        <xdr:cNvSpPr/>
      </xdr:nvSpPr>
      <xdr:spPr>
        <a:xfrm>
          <a:off x="434340" y="3360420"/>
          <a:ext cx="708660" cy="274320"/>
        </a:xfrm>
        <a:prstGeom prst="rect">
          <a:avLst/>
        </a:prstGeom>
        <a:solidFill>
          <a:schemeClr val="tx1">
            <a:lumMod val="75000"/>
            <a:lumOff val="2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441960</xdr:colOff>
      <xdr:row>18</xdr:row>
      <xdr:rowOff>68580</xdr:rowOff>
    </xdr:from>
    <xdr:to>
      <xdr:col>1</xdr:col>
      <xdr:colOff>480060</xdr:colOff>
      <xdr:row>19</xdr:row>
      <xdr:rowOff>137160</xdr:rowOff>
    </xdr:to>
    <xdr:sp macro="" textlink="'Analysis 1 (2)'!G27">
      <xdr:nvSpPr>
        <xdr:cNvPr id="46" name="TextBox 45">
          <a:extLst>
            <a:ext uri="{FF2B5EF4-FFF2-40B4-BE49-F238E27FC236}">
              <a16:creationId xmlns:a16="http://schemas.microsoft.com/office/drawing/2014/main" id="{05670D27-38AD-5007-EAEB-1AD552492B9D}"/>
            </a:ext>
          </a:extLst>
        </xdr:cNvPr>
        <xdr:cNvSpPr txBox="1"/>
      </xdr:nvSpPr>
      <xdr:spPr>
        <a:xfrm>
          <a:off x="441960" y="3360420"/>
          <a:ext cx="6477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87667E-A2E8-4F22-9E76-D6A3B9177DB8}" type="TxLink">
            <a:rPr lang="en-US" sz="1100" b="1" i="0" u="none" strike="noStrike">
              <a:solidFill>
                <a:schemeClr val="bg1"/>
              </a:solidFill>
              <a:latin typeface="Aptos Narrow"/>
            </a:rPr>
            <a:t>In Blank</a:t>
          </a:fld>
          <a:endParaRPr lang="en-IN" sz="1100" b="1">
            <a:solidFill>
              <a:schemeClr val="bg1"/>
            </a:solidFill>
          </a:endParaRPr>
        </a:p>
      </xdr:txBody>
    </xdr:sp>
    <xdr:clientData/>
  </xdr:twoCellAnchor>
  <xdr:twoCellAnchor>
    <xdr:from>
      <xdr:col>2</xdr:col>
      <xdr:colOff>0</xdr:colOff>
      <xdr:row>18</xdr:row>
      <xdr:rowOff>83820</xdr:rowOff>
    </xdr:from>
    <xdr:to>
      <xdr:col>2</xdr:col>
      <xdr:colOff>449580</xdr:colOff>
      <xdr:row>19</xdr:row>
      <xdr:rowOff>106680</xdr:rowOff>
    </xdr:to>
    <xdr:sp macro="" textlink="">
      <xdr:nvSpPr>
        <xdr:cNvPr id="48" name="Rectangle: Rounded Corners 47">
          <a:extLst>
            <a:ext uri="{FF2B5EF4-FFF2-40B4-BE49-F238E27FC236}">
              <a16:creationId xmlns:a16="http://schemas.microsoft.com/office/drawing/2014/main" id="{57DC2BFD-6E9A-D7D2-23A0-8484E9A29CC7}"/>
            </a:ext>
          </a:extLst>
        </xdr:cNvPr>
        <xdr:cNvSpPr/>
      </xdr:nvSpPr>
      <xdr:spPr>
        <a:xfrm>
          <a:off x="1219200" y="3375660"/>
          <a:ext cx="449580" cy="205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541020</xdr:colOff>
      <xdr:row>18</xdr:row>
      <xdr:rowOff>83820</xdr:rowOff>
    </xdr:from>
    <xdr:to>
      <xdr:col>3</xdr:col>
      <xdr:colOff>396240</xdr:colOff>
      <xdr:row>19</xdr:row>
      <xdr:rowOff>99060</xdr:rowOff>
    </xdr:to>
    <xdr:sp macro="" textlink="">
      <xdr:nvSpPr>
        <xdr:cNvPr id="49" name="Rectangle: Rounded Corners 48">
          <a:extLst>
            <a:ext uri="{FF2B5EF4-FFF2-40B4-BE49-F238E27FC236}">
              <a16:creationId xmlns:a16="http://schemas.microsoft.com/office/drawing/2014/main" id="{618EA7CB-6001-4871-9D6C-47FF099142C2}"/>
            </a:ext>
          </a:extLst>
        </xdr:cNvPr>
        <xdr:cNvSpPr/>
      </xdr:nvSpPr>
      <xdr:spPr>
        <a:xfrm>
          <a:off x="1760220" y="3375660"/>
          <a:ext cx="464820" cy="198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480060</xdr:colOff>
      <xdr:row>18</xdr:row>
      <xdr:rowOff>83820</xdr:rowOff>
    </xdr:from>
    <xdr:to>
      <xdr:col>4</xdr:col>
      <xdr:colOff>320040</xdr:colOff>
      <xdr:row>19</xdr:row>
      <xdr:rowOff>106680</xdr:rowOff>
    </xdr:to>
    <xdr:sp macro="" textlink="">
      <xdr:nvSpPr>
        <xdr:cNvPr id="55" name="Rectangle: Rounded Corners 54">
          <a:extLst>
            <a:ext uri="{FF2B5EF4-FFF2-40B4-BE49-F238E27FC236}">
              <a16:creationId xmlns:a16="http://schemas.microsoft.com/office/drawing/2014/main" id="{C5FD7446-6050-488A-9498-7424F2E6369B}"/>
            </a:ext>
          </a:extLst>
        </xdr:cNvPr>
        <xdr:cNvSpPr/>
      </xdr:nvSpPr>
      <xdr:spPr>
        <a:xfrm>
          <a:off x="2308860" y="3375660"/>
          <a:ext cx="449580" cy="205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18</xdr:row>
      <xdr:rowOff>60960</xdr:rowOff>
    </xdr:from>
    <xdr:to>
      <xdr:col>2</xdr:col>
      <xdr:colOff>434340</xdr:colOff>
      <xdr:row>19</xdr:row>
      <xdr:rowOff>99060</xdr:rowOff>
    </xdr:to>
    <xdr:sp macro="" textlink="'Analysis 1 (2)'!I19">
      <xdr:nvSpPr>
        <xdr:cNvPr id="60" name="TextBox 59">
          <a:extLst>
            <a:ext uri="{FF2B5EF4-FFF2-40B4-BE49-F238E27FC236}">
              <a16:creationId xmlns:a16="http://schemas.microsoft.com/office/drawing/2014/main" id="{07C42CA2-4A9A-4F30-AA9C-152DA5FDD8C2}"/>
            </a:ext>
          </a:extLst>
        </xdr:cNvPr>
        <xdr:cNvSpPr txBox="1"/>
      </xdr:nvSpPr>
      <xdr:spPr>
        <a:xfrm>
          <a:off x="1219200" y="3352800"/>
          <a:ext cx="4343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4AD8E9-6CAB-4514-B3B5-B4D27C371DC1}" type="TxLink">
            <a:rPr lang="en-US" sz="1100" b="0" i="0" u="none" strike="noStrike">
              <a:solidFill>
                <a:schemeClr val="bg1"/>
              </a:solidFill>
              <a:latin typeface="Aptos Narrow"/>
            </a:rPr>
            <a:t>May</a:t>
          </a:fld>
          <a:endParaRPr lang="en-IN" sz="1100" b="1">
            <a:solidFill>
              <a:schemeClr val="bg1"/>
            </a:solidFill>
          </a:endParaRPr>
        </a:p>
      </xdr:txBody>
    </xdr:sp>
    <xdr:clientData/>
  </xdr:twoCellAnchor>
  <xdr:twoCellAnchor>
    <xdr:from>
      <xdr:col>2</xdr:col>
      <xdr:colOff>571500</xdr:colOff>
      <xdr:row>18</xdr:row>
      <xdr:rowOff>45720</xdr:rowOff>
    </xdr:from>
    <xdr:to>
      <xdr:col>3</xdr:col>
      <xdr:colOff>426720</xdr:colOff>
      <xdr:row>19</xdr:row>
      <xdr:rowOff>144780</xdr:rowOff>
    </xdr:to>
    <xdr:sp macro="" textlink="'Analysis 1 (2)'!I20">
      <xdr:nvSpPr>
        <xdr:cNvPr id="62" name="TextBox 61">
          <a:extLst>
            <a:ext uri="{FF2B5EF4-FFF2-40B4-BE49-F238E27FC236}">
              <a16:creationId xmlns:a16="http://schemas.microsoft.com/office/drawing/2014/main" id="{CA9DA0D9-7E24-47EF-8D62-98956F9AC7E6}"/>
            </a:ext>
          </a:extLst>
        </xdr:cNvPr>
        <xdr:cNvSpPr txBox="1"/>
      </xdr:nvSpPr>
      <xdr:spPr>
        <a:xfrm>
          <a:off x="1790700" y="3337560"/>
          <a:ext cx="4648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5129AD-4A95-40FD-A82E-01F8EAB27B95}" type="TxLink">
            <a:rPr lang="en-US" sz="1100" b="0" i="0" u="none" strike="noStrike">
              <a:solidFill>
                <a:schemeClr val="bg1"/>
              </a:solidFill>
              <a:latin typeface="Aptos Narrow"/>
            </a:rPr>
            <a:t>Jun</a:t>
          </a:fld>
          <a:endParaRPr lang="en-IN" sz="1100" b="1">
            <a:solidFill>
              <a:schemeClr val="bg1"/>
            </a:solidFill>
          </a:endParaRPr>
        </a:p>
      </xdr:txBody>
    </xdr:sp>
    <xdr:clientData/>
  </xdr:twoCellAnchor>
  <xdr:twoCellAnchor>
    <xdr:from>
      <xdr:col>3</xdr:col>
      <xdr:colOff>510540</xdr:colOff>
      <xdr:row>18</xdr:row>
      <xdr:rowOff>60960</xdr:rowOff>
    </xdr:from>
    <xdr:to>
      <xdr:col>4</xdr:col>
      <xdr:colOff>335280</xdr:colOff>
      <xdr:row>19</xdr:row>
      <xdr:rowOff>99060</xdr:rowOff>
    </xdr:to>
    <xdr:sp macro="" textlink="'Analysis 1 (2)'!I21">
      <xdr:nvSpPr>
        <xdr:cNvPr id="1028" name="TextBox 1027">
          <a:extLst>
            <a:ext uri="{FF2B5EF4-FFF2-40B4-BE49-F238E27FC236}">
              <a16:creationId xmlns:a16="http://schemas.microsoft.com/office/drawing/2014/main" id="{73C626A1-1FDC-4AA7-AE95-8207E155CA2B}"/>
            </a:ext>
          </a:extLst>
        </xdr:cNvPr>
        <xdr:cNvSpPr txBox="1"/>
      </xdr:nvSpPr>
      <xdr:spPr>
        <a:xfrm>
          <a:off x="2339340" y="3352800"/>
          <a:ext cx="434340" cy="2209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D62AE6-349F-4CA8-ABD0-3C588F09E10D}" type="TxLink">
            <a:rPr lang="en-US" sz="1100" b="0" i="0" u="none" strike="noStrike">
              <a:solidFill>
                <a:schemeClr val="bg1"/>
              </a:solidFill>
              <a:latin typeface="Aptos Narrow"/>
            </a:rPr>
            <a:t>Dec</a:t>
          </a:fld>
          <a:endParaRPr lang="en-IN" sz="1100" b="1">
            <a:solidFill>
              <a:schemeClr val="bg1"/>
            </a:solidFill>
          </a:endParaRPr>
        </a:p>
      </xdr:txBody>
    </xdr:sp>
    <xdr:clientData/>
  </xdr:twoCellAnchor>
  <xdr:twoCellAnchor>
    <xdr:from>
      <xdr:col>4</xdr:col>
      <xdr:colOff>304800</xdr:colOff>
      <xdr:row>18</xdr:row>
      <xdr:rowOff>60960</xdr:rowOff>
    </xdr:from>
    <xdr:to>
      <xdr:col>6</xdr:col>
      <xdr:colOff>556260</xdr:colOff>
      <xdr:row>19</xdr:row>
      <xdr:rowOff>152400</xdr:rowOff>
    </xdr:to>
    <xdr:sp macro="" textlink="">
      <xdr:nvSpPr>
        <xdr:cNvPr id="1033" name="TextBox 1032">
          <a:extLst>
            <a:ext uri="{FF2B5EF4-FFF2-40B4-BE49-F238E27FC236}">
              <a16:creationId xmlns:a16="http://schemas.microsoft.com/office/drawing/2014/main" id="{FD3E1A00-D4BF-9E05-4ACE-A7BD2BC65181}"/>
            </a:ext>
          </a:extLst>
        </xdr:cNvPr>
        <xdr:cNvSpPr txBox="1"/>
      </xdr:nvSpPr>
      <xdr:spPr>
        <a:xfrm>
          <a:off x="2743200" y="3352800"/>
          <a:ext cx="1684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collectively</a:t>
          </a:r>
          <a:r>
            <a:rPr lang="en-IN" sz="1100" b="1" baseline="0"/>
            <a:t> accounted for</a:t>
          </a:r>
          <a:endParaRPr lang="en-IN" sz="1100" b="1"/>
        </a:p>
      </xdr:txBody>
    </xdr:sp>
    <xdr:clientData/>
  </xdr:twoCellAnchor>
  <xdr:twoCellAnchor>
    <xdr:from>
      <xdr:col>6</xdr:col>
      <xdr:colOff>411480</xdr:colOff>
      <xdr:row>18</xdr:row>
      <xdr:rowOff>15240</xdr:rowOff>
    </xdr:from>
    <xdr:to>
      <xdr:col>8</xdr:col>
      <xdr:colOff>15240</xdr:colOff>
      <xdr:row>19</xdr:row>
      <xdr:rowOff>144780</xdr:rowOff>
    </xdr:to>
    <xdr:sp macro="" textlink="'Analysis 1 (2)'!H24">
      <xdr:nvSpPr>
        <xdr:cNvPr id="1034" name="TextBox 1033">
          <a:extLst>
            <a:ext uri="{FF2B5EF4-FFF2-40B4-BE49-F238E27FC236}">
              <a16:creationId xmlns:a16="http://schemas.microsoft.com/office/drawing/2014/main" id="{CE7A5165-33DA-47A9-573F-4C344420AD5A}"/>
            </a:ext>
          </a:extLst>
        </xdr:cNvPr>
        <xdr:cNvSpPr txBox="1"/>
      </xdr:nvSpPr>
      <xdr:spPr>
        <a:xfrm>
          <a:off x="4282440" y="3307080"/>
          <a:ext cx="8229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15DE4F-BEFB-45A4-991A-E559FCEE242F}" type="TxLink">
            <a:rPr lang="en-US" sz="1600" b="1" i="0" u="none" strike="noStrike">
              <a:solidFill>
                <a:schemeClr val="tx2">
                  <a:lumMod val="75000"/>
                  <a:lumOff val="25000"/>
                </a:schemeClr>
              </a:solidFill>
              <a:latin typeface="Aptos Narrow"/>
            </a:rPr>
            <a:t>31.72%</a:t>
          </a:fld>
          <a:endParaRPr lang="en-IN" sz="1600" b="1">
            <a:solidFill>
              <a:schemeClr val="tx2">
                <a:lumMod val="75000"/>
                <a:lumOff val="25000"/>
              </a:schemeClr>
            </a:solidFill>
          </a:endParaRPr>
        </a:p>
      </xdr:txBody>
    </xdr:sp>
    <xdr:clientData/>
  </xdr:twoCellAnchor>
  <xdr:twoCellAnchor>
    <xdr:from>
      <xdr:col>4</xdr:col>
      <xdr:colOff>335280</xdr:colOff>
      <xdr:row>19</xdr:row>
      <xdr:rowOff>30480</xdr:rowOff>
    </xdr:from>
    <xdr:to>
      <xdr:col>5</xdr:col>
      <xdr:colOff>495300</xdr:colOff>
      <xdr:row>20</xdr:row>
      <xdr:rowOff>68580</xdr:rowOff>
    </xdr:to>
    <xdr:sp macro="" textlink="">
      <xdr:nvSpPr>
        <xdr:cNvPr id="1035" name="TextBox 1034">
          <a:extLst>
            <a:ext uri="{FF2B5EF4-FFF2-40B4-BE49-F238E27FC236}">
              <a16:creationId xmlns:a16="http://schemas.microsoft.com/office/drawing/2014/main" id="{B8854C6E-3B0D-721C-17A7-C5C062BFB38B}"/>
            </a:ext>
          </a:extLst>
        </xdr:cNvPr>
        <xdr:cNvSpPr txBox="1"/>
      </xdr:nvSpPr>
      <xdr:spPr>
        <a:xfrm>
          <a:off x="2773680" y="3505200"/>
          <a:ext cx="9829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of Total</a:t>
          </a:r>
          <a:r>
            <a:rPr lang="en-IN" sz="1100" b="1" baseline="0"/>
            <a:t> profit</a:t>
          </a:r>
          <a:endParaRPr lang="en-IN" sz="1100" b="1"/>
        </a:p>
      </xdr:txBody>
    </xdr:sp>
    <xdr:clientData/>
  </xdr:twoCellAnchor>
  <xdr:twoCellAnchor>
    <xdr:from>
      <xdr:col>8</xdr:col>
      <xdr:colOff>350520</xdr:colOff>
      <xdr:row>17</xdr:row>
      <xdr:rowOff>99060</xdr:rowOff>
    </xdr:from>
    <xdr:to>
      <xdr:col>11</xdr:col>
      <xdr:colOff>426720</xdr:colOff>
      <xdr:row>26</xdr:row>
      <xdr:rowOff>129540</xdr:rowOff>
    </xdr:to>
    <xdr:sp macro="" textlink="">
      <xdr:nvSpPr>
        <xdr:cNvPr id="1036" name="Rectangle: Rounded Corners 1035">
          <a:extLst>
            <a:ext uri="{FF2B5EF4-FFF2-40B4-BE49-F238E27FC236}">
              <a16:creationId xmlns:a16="http://schemas.microsoft.com/office/drawing/2014/main" id="{3AF63AFB-EB4F-47CB-B818-15834EEA9F40}"/>
            </a:ext>
          </a:extLst>
        </xdr:cNvPr>
        <xdr:cNvSpPr/>
      </xdr:nvSpPr>
      <xdr:spPr>
        <a:xfrm>
          <a:off x="5440680" y="3208020"/>
          <a:ext cx="1905000" cy="167640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absolute">
    <xdr:from>
      <xdr:col>8</xdr:col>
      <xdr:colOff>434340</xdr:colOff>
      <xdr:row>19</xdr:row>
      <xdr:rowOff>83820</xdr:rowOff>
    </xdr:from>
    <xdr:to>
      <xdr:col>11</xdr:col>
      <xdr:colOff>297180</xdr:colOff>
      <xdr:row>26</xdr:row>
      <xdr:rowOff>99060</xdr:rowOff>
    </xdr:to>
    <mc:AlternateContent xmlns:mc="http://schemas.openxmlformats.org/markup-compatibility/2006">
      <mc:Choice xmlns:a14="http://schemas.microsoft.com/office/drawing/2010/main" Requires="a14">
        <xdr:graphicFrame macro="">
          <xdr:nvGraphicFramePr>
            <xdr:cNvPr id="9" name="Month Filter">
              <a:extLst>
                <a:ext uri="{FF2B5EF4-FFF2-40B4-BE49-F238E27FC236}">
                  <a16:creationId xmlns:a16="http://schemas.microsoft.com/office/drawing/2014/main" id="{9E423954-E525-4698-B8DD-435C52492FD5}"/>
                </a:ext>
              </a:extLst>
            </xdr:cNvPr>
            <xdr:cNvGraphicFramePr/>
          </xdr:nvGraphicFramePr>
          <xdr:xfrm>
            <a:off x="0" y="0"/>
            <a:ext cx="0" cy="0"/>
          </xdr:xfrm>
          <a:graphic>
            <a:graphicData uri="http://schemas.microsoft.com/office/drawing/2010/slicer">
              <sle:slicer xmlns:sle="http://schemas.microsoft.com/office/drawing/2010/slicer" name="Month Filter"/>
            </a:graphicData>
          </a:graphic>
        </xdr:graphicFrame>
      </mc:Choice>
      <mc:Fallback>
        <xdr:sp macro="" textlink="">
          <xdr:nvSpPr>
            <xdr:cNvPr id="0" name=""/>
            <xdr:cNvSpPr>
              <a:spLocks noTextEdit="1"/>
            </xdr:cNvSpPr>
          </xdr:nvSpPr>
          <xdr:spPr>
            <a:xfrm>
              <a:off x="5524500" y="3558540"/>
              <a:ext cx="169164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563880</xdr:colOff>
      <xdr:row>17</xdr:row>
      <xdr:rowOff>76200</xdr:rowOff>
    </xdr:from>
    <xdr:to>
      <xdr:col>16</xdr:col>
      <xdr:colOff>327660</xdr:colOff>
      <xdr:row>26</xdr:row>
      <xdr:rowOff>160020</xdr:rowOff>
    </xdr:to>
    <xdr:sp macro="" textlink="">
      <xdr:nvSpPr>
        <xdr:cNvPr id="1038" name="Rectangle: Rounded Corners 1037">
          <a:extLst>
            <a:ext uri="{FF2B5EF4-FFF2-40B4-BE49-F238E27FC236}">
              <a16:creationId xmlns:a16="http://schemas.microsoft.com/office/drawing/2014/main" id="{47520283-F82D-479F-8128-F31ECEACAD13}"/>
            </a:ext>
          </a:extLst>
        </xdr:cNvPr>
        <xdr:cNvSpPr/>
      </xdr:nvSpPr>
      <xdr:spPr>
        <a:xfrm>
          <a:off x="7482840" y="3185160"/>
          <a:ext cx="2811780" cy="172974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12</xdr:col>
      <xdr:colOff>0</xdr:colOff>
      <xdr:row>19</xdr:row>
      <xdr:rowOff>91440</xdr:rowOff>
    </xdr:from>
    <xdr:to>
      <xdr:col>16</xdr:col>
      <xdr:colOff>297180</xdr:colOff>
      <xdr:row>26</xdr:row>
      <xdr:rowOff>175260</xdr:rowOff>
    </xdr:to>
    <xdr:graphicFrame macro="">
      <xdr:nvGraphicFramePr>
        <xdr:cNvPr id="1039" name="Chart 1038">
          <a:extLst>
            <a:ext uri="{FF2B5EF4-FFF2-40B4-BE49-F238E27FC236}">
              <a16:creationId xmlns:a16="http://schemas.microsoft.com/office/drawing/2014/main" id="{1C12328E-E559-477D-94E6-6895E074E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76200</xdr:colOff>
      <xdr:row>25</xdr:row>
      <xdr:rowOff>53340</xdr:rowOff>
    </xdr:from>
    <xdr:to>
      <xdr:col>16</xdr:col>
      <xdr:colOff>190500</xdr:colOff>
      <xdr:row>25</xdr:row>
      <xdr:rowOff>53340</xdr:rowOff>
    </xdr:to>
    <xdr:cxnSp macro="">
      <xdr:nvCxnSpPr>
        <xdr:cNvPr id="1041" name="Straight Connector 1040">
          <a:extLst>
            <a:ext uri="{FF2B5EF4-FFF2-40B4-BE49-F238E27FC236}">
              <a16:creationId xmlns:a16="http://schemas.microsoft.com/office/drawing/2014/main" id="{FE2FF9AA-1BF2-DD09-D062-B9289D29177F}"/>
            </a:ext>
          </a:extLst>
        </xdr:cNvPr>
        <xdr:cNvCxnSpPr/>
      </xdr:nvCxnSpPr>
      <xdr:spPr>
        <a:xfrm>
          <a:off x="7604760" y="4625340"/>
          <a:ext cx="2552700" cy="0"/>
        </a:xfrm>
        <a:prstGeom prst="line">
          <a:avLst/>
        </a:prstGeom>
        <a:ln>
          <a:solidFill>
            <a:schemeClr val="tx1">
              <a:lumMod val="95000"/>
              <a:lumOff val="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99060</xdr:colOff>
      <xdr:row>17</xdr:row>
      <xdr:rowOff>53340</xdr:rowOff>
    </xdr:from>
    <xdr:to>
      <xdr:col>16</xdr:col>
      <xdr:colOff>220980</xdr:colOff>
      <xdr:row>18</xdr:row>
      <xdr:rowOff>160020</xdr:rowOff>
    </xdr:to>
    <xdr:sp macro="" textlink="'Analysis 1 (2)'!Q27">
      <xdr:nvSpPr>
        <xdr:cNvPr id="1043" name="TextBox 1042">
          <a:extLst>
            <a:ext uri="{FF2B5EF4-FFF2-40B4-BE49-F238E27FC236}">
              <a16:creationId xmlns:a16="http://schemas.microsoft.com/office/drawing/2014/main" id="{AF9BCE67-1217-4A52-BFE5-84F76D657CD4}"/>
            </a:ext>
          </a:extLst>
        </xdr:cNvPr>
        <xdr:cNvSpPr txBox="1"/>
      </xdr:nvSpPr>
      <xdr:spPr>
        <a:xfrm>
          <a:off x="9456420" y="3162300"/>
          <a:ext cx="7315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DABE49-5276-42E1-A78D-FB9B484639E0}" type="TxLink">
            <a:rPr lang="en-US" sz="1400" b="1" i="0" u="none" strike="noStrike">
              <a:solidFill>
                <a:schemeClr val="accent1"/>
              </a:solidFill>
              <a:latin typeface="Aptos Narrow"/>
            </a:rPr>
            <a:t>60.82%</a:t>
          </a:fld>
          <a:endParaRPr lang="en-IN" sz="1400" b="1">
            <a:solidFill>
              <a:schemeClr val="accent1"/>
            </a:solidFill>
          </a:endParaRPr>
        </a:p>
      </xdr:txBody>
    </xdr:sp>
    <xdr:clientData/>
  </xdr:twoCellAnchor>
  <xdr:twoCellAnchor>
    <xdr:from>
      <xdr:col>11</xdr:col>
      <xdr:colOff>571500</xdr:colOff>
      <xdr:row>17</xdr:row>
      <xdr:rowOff>68580</xdr:rowOff>
    </xdr:from>
    <xdr:to>
      <xdr:col>15</xdr:col>
      <xdr:colOff>297180</xdr:colOff>
      <xdr:row>18</xdr:row>
      <xdr:rowOff>160020</xdr:rowOff>
    </xdr:to>
    <xdr:sp macro="" textlink="">
      <xdr:nvSpPr>
        <xdr:cNvPr id="1044" name="TextBox 1043">
          <a:extLst>
            <a:ext uri="{FF2B5EF4-FFF2-40B4-BE49-F238E27FC236}">
              <a16:creationId xmlns:a16="http://schemas.microsoft.com/office/drawing/2014/main" id="{F305A851-D2A8-4F29-BEB0-8B194CC7BA30}"/>
            </a:ext>
          </a:extLst>
        </xdr:cNvPr>
        <xdr:cNvSpPr txBox="1"/>
      </xdr:nvSpPr>
      <xdr:spPr>
        <a:xfrm>
          <a:off x="7490460" y="3177540"/>
          <a:ext cx="21640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Highlight</a:t>
          </a:r>
          <a:r>
            <a:rPr lang="en-IN" sz="1100" b="1" baseline="0"/>
            <a:t> Week Days Contributed</a:t>
          </a:r>
          <a:endParaRPr lang="en-IN" sz="1100" b="1"/>
        </a:p>
      </xdr:txBody>
    </xdr:sp>
    <xdr:clientData/>
  </xdr:twoCellAnchor>
  <xdr:twoCellAnchor>
    <xdr:from>
      <xdr:col>11</xdr:col>
      <xdr:colOff>563880</xdr:colOff>
      <xdr:row>18</xdr:row>
      <xdr:rowOff>68580</xdr:rowOff>
    </xdr:from>
    <xdr:to>
      <xdr:col>13</xdr:col>
      <xdr:colOff>327660</xdr:colOff>
      <xdr:row>19</xdr:row>
      <xdr:rowOff>106680</xdr:rowOff>
    </xdr:to>
    <xdr:sp macro="" textlink="">
      <xdr:nvSpPr>
        <xdr:cNvPr id="1045" name="TextBox 1044">
          <a:extLst>
            <a:ext uri="{FF2B5EF4-FFF2-40B4-BE49-F238E27FC236}">
              <a16:creationId xmlns:a16="http://schemas.microsoft.com/office/drawing/2014/main" id="{3DE108F6-9D26-4C15-815C-F64775697BCB}"/>
            </a:ext>
          </a:extLst>
        </xdr:cNvPr>
        <xdr:cNvSpPr txBox="1"/>
      </xdr:nvSpPr>
      <xdr:spPr>
        <a:xfrm>
          <a:off x="7482840" y="3360420"/>
          <a:ext cx="9829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of Total</a:t>
          </a:r>
          <a:r>
            <a:rPr lang="en-IN" sz="1100" b="1" baseline="0"/>
            <a:t> profit</a:t>
          </a:r>
          <a:endParaRPr lang="en-IN" sz="1100" b="1"/>
        </a:p>
      </xdr:txBody>
    </xdr:sp>
    <xdr:clientData/>
  </xdr:twoCellAnchor>
  <xdr:twoCellAnchor>
    <xdr:from>
      <xdr:col>0</xdr:col>
      <xdr:colOff>350521</xdr:colOff>
      <xdr:row>26</xdr:row>
      <xdr:rowOff>114300</xdr:rowOff>
    </xdr:from>
    <xdr:to>
      <xdr:col>3</xdr:col>
      <xdr:colOff>548640</xdr:colOff>
      <xdr:row>36</xdr:row>
      <xdr:rowOff>130675</xdr:rowOff>
    </xdr:to>
    <xdr:graphicFrame macro="">
      <xdr:nvGraphicFramePr>
        <xdr:cNvPr id="1046" name="Chart 1045">
          <a:extLst>
            <a:ext uri="{FF2B5EF4-FFF2-40B4-BE49-F238E27FC236}">
              <a16:creationId xmlns:a16="http://schemas.microsoft.com/office/drawing/2014/main" id="{D7ADAD19-3640-4602-ABF2-BBB0602B3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373380</xdr:colOff>
      <xdr:row>29</xdr:row>
      <xdr:rowOff>99060</xdr:rowOff>
    </xdr:from>
    <xdr:to>
      <xdr:col>2</xdr:col>
      <xdr:colOff>518160</xdr:colOff>
      <xdr:row>33</xdr:row>
      <xdr:rowOff>121920</xdr:rowOff>
    </xdr:to>
    <xdr:sp macro="" textlink="">
      <xdr:nvSpPr>
        <xdr:cNvPr id="1049" name="Flowchart: Connector 1048">
          <a:extLst>
            <a:ext uri="{FF2B5EF4-FFF2-40B4-BE49-F238E27FC236}">
              <a16:creationId xmlns:a16="http://schemas.microsoft.com/office/drawing/2014/main" id="{8A08909D-3723-0DA3-287E-6223F8410B15}"/>
            </a:ext>
          </a:extLst>
        </xdr:cNvPr>
        <xdr:cNvSpPr/>
      </xdr:nvSpPr>
      <xdr:spPr>
        <a:xfrm>
          <a:off x="982980" y="5402580"/>
          <a:ext cx="754380" cy="754380"/>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502920</xdr:colOff>
      <xdr:row>30</xdr:row>
      <xdr:rowOff>60960</xdr:rowOff>
    </xdr:from>
    <xdr:to>
      <xdr:col>2</xdr:col>
      <xdr:colOff>358140</xdr:colOff>
      <xdr:row>32</xdr:row>
      <xdr:rowOff>160020</xdr:rowOff>
    </xdr:to>
    <xdr:pic>
      <xdr:nvPicPr>
        <xdr:cNvPr id="1048" name="Picture 1047">
          <a:extLst>
            <a:ext uri="{FF2B5EF4-FFF2-40B4-BE49-F238E27FC236}">
              <a16:creationId xmlns:a16="http://schemas.microsoft.com/office/drawing/2014/main" id="{5D555272-3726-2CB4-282B-69C327F5E38E}"/>
            </a:ext>
          </a:extLst>
        </xdr:cNvPr>
        <xdr:cNvPicPr>
          <a:picLocks noChangeAspect="1"/>
        </xdr:cNvPicPr>
      </xdr:nvPicPr>
      <xdr:blipFill>
        <a:blip xmlns:r="http://schemas.openxmlformats.org/officeDocument/2006/relationships" r:embed="rId11"/>
        <a:stretch>
          <a:fillRect/>
        </a:stretch>
      </xdr:blipFill>
      <xdr:spPr>
        <a:xfrm>
          <a:off x="1112520" y="5547360"/>
          <a:ext cx="464820" cy="464820"/>
        </a:xfrm>
        <a:prstGeom prst="rect">
          <a:avLst/>
        </a:prstGeom>
      </xdr:spPr>
    </xdr:pic>
    <xdr:clientData/>
  </xdr:twoCellAnchor>
  <xdr:twoCellAnchor>
    <xdr:from>
      <xdr:col>3</xdr:col>
      <xdr:colOff>327660</xdr:colOff>
      <xdr:row>30</xdr:row>
      <xdr:rowOff>53340</xdr:rowOff>
    </xdr:from>
    <xdr:to>
      <xdr:col>4</xdr:col>
      <xdr:colOff>701040</xdr:colOff>
      <xdr:row>31</xdr:row>
      <xdr:rowOff>91440</xdr:rowOff>
    </xdr:to>
    <xdr:sp macro="" textlink="">
      <xdr:nvSpPr>
        <xdr:cNvPr id="1051" name="TextBox 1050">
          <a:extLst>
            <a:ext uri="{FF2B5EF4-FFF2-40B4-BE49-F238E27FC236}">
              <a16:creationId xmlns:a16="http://schemas.microsoft.com/office/drawing/2014/main" id="{BF81B2C6-0504-4881-B11F-EE4BF32AAA94}"/>
            </a:ext>
          </a:extLst>
        </xdr:cNvPr>
        <xdr:cNvSpPr txBox="1"/>
      </xdr:nvSpPr>
      <xdr:spPr>
        <a:xfrm>
          <a:off x="2156460" y="5539740"/>
          <a:ext cx="9829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t>of Total</a:t>
          </a:r>
          <a:r>
            <a:rPr lang="en-IN" sz="1100" b="0" baseline="0"/>
            <a:t> </a:t>
          </a:r>
          <a:r>
            <a:rPr lang="en-IN" sz="1100" b="1" baseline="0"/>
            <a:t>profit</a:t>
          </a:r>
          <a:endParaRPr lang="en-IN" sz="1100" b="1"/>
        </a:p>
      </xdr:txBody>
    </xdr:sp>
    <xdr:clientData/>
  </xdr:twoCellAnchor>
  <xdr:twoCellAnchor>
    <xdr:from>
      <xdr:col>2</xdr:col>
      <xdr:colOff>594360</xdr:colOff>
      <xdr:row>27</xdr:row>
      <xdr:rowOff>160020</xdr:rowOff>
    </xdr:from>
    <xdr:to>
      <xdr:col>5</xdr:col>
      <xdr:colOff>15240</xdr:colOff>
      <xdr:row>29</xdr:row>
      <xdr:rowOff>60960</xdr:rowOff>
    </xdr:to>
    <xdr:sp macro="" textlink="">
      <xdr:nvSpPr>
        <xdr:cNvPr id="1052" name="TextBox 1051">
          <a:extLst>
            <a:ext uri="{FF2B5EF4-FFF2-40B4-BE49-F238E27FC236}">
              <a16:creationId xmlns:a16="http://schemas.microsoft.com/office/drawing/2014/main" id="{E99BAA7F-8250-4209-AB2F-0ED9ECE4DD79}"/>
            </a:ext>
          </a:extLst>
        </xdr:cNvPr>
        <xdr:cNvSpPr txBox="1"/>
      </xdr:nvSpPr>
      <xdr:spPr>
        <a:xfrm>
          <a:off x="1813560" y="5097780"/>
          <a:ext cx="14630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t>Weekdays</a:t>
          </a:r>
          <a:r>
            <a:rPr lang="en-IN" sz="1100" b="0" baseline="0"/>
            <a:t> makes up</a:t>
          </a:r>
          <a:endParaRPr lang="en-IN" sz="1100" b="0"/>
        </a:p>
      </xdr:txBody>
    </xdr:sp>
    <xdr:clientData/>
  </xdr:twoCellAnchor>
  <xdr:twoCellAnchor>
    <xdr:from>
      <xdr:col>3</xdr:col>
      <xdr:colOff>464820</xdr:colOff>
      <xdr:row>28</xdr:row>
      <xdr:rowOff>167640</xdr:rowOff>
    </xdr:from>
    <xdr:to>
      <xdr:col>4</xdr:col>
      <xdr:colOff>678180</xdr:colOff>
      <xdr:row>30</xdr:row>
      <xdr:rowOff>106680</xdr:rowOff>
    </xdr:to>
    <xdr:sp macro="" textlink="'Analysis 1 (2)'!X20">
      <xdr:nvSpPr>
        <xdr:cNvPr id="1053" name="TextBox 1052">
          <a:extLst>
            <a:ext uri="{FF2B5EF4-FFF2-40B4-BE49-F238E27FC236}">
              <a16:creationId xmlns:a16="http://schemas.microsoft.com/office/drawing/2014/main" id="{9553CCED-0725-4020-9A33-C3EDD3B0C104}"/>
            </a:ext>
          </a:extLst>
        </xdr:cNvPr>
        <xdr:cNvSpPr txBox="1"/>
      </xdr:nvSpPr>
      <xdr:spPr>
        <a:xfrm>
          <a:off x="2293620" y="5288280"/>
          <a:ext cx="8229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38AC33-46EB-4A92-93DB-DC5D35FBB61F}" type="TxLink">
            <a:rPr lang="en-US" sz="1600" b="1" i="0" u="none" strike="noStrike">
              <a:solidFill>
                <a:schemeClr val="tx2">
                  <a:lumMod val="75000"/>
                  <a:lumOff val="25000"/>
                </a:schemeClr>
              </a:solidFill>
              <a:latin typeface="Aptos Narrow"/>
            </a:rPr>
            <a:t>72.01%</a:t>
          </a:fld>
          <a:endParaRPr lang="en-IN" sz="1600" b="1">
            <a:solidFill>
              <a:schemeClr val="tx2">
                <a:lumMod val="75000"/>
                <a:lumOff val="25000"/>
              </a:schemeClr>
            </a:solidFill>
          </a:endParaRPr>
        </a:p>
      </xdr:txBody>
    </xdr:sp>
    <xdr:clientData/>
  </xdr:twoCellAnchor>
  <xdr:twoCellAnchor>
    <xdr:from>
      <xdr:col>5</xdr:col>
      <xdr:colOff>22860</xdr:colOff>
      <xdr:row>27</xdr:row>
      <xdr:rowOff>114300</xdr:rowOff>
    </xdr:from>
    <xdr:to>
      <xdr:col>10</xdr:col>
      <xdr:colOff>480060</xdr:colOff>
      <xdr:row>36</xdr:row>
      <xdr:rowOff>152400</xdr:rowOff>
    </xdr:to>
    <xdr:sp macro="" textlink="">
      <xdr:nvSpPr>
        <xdr:cNvPr id="1055" name="Rectangle: Rounded Corners 1054">
          <a:extLst>
            <a:ext uri="{FF2B5EF4-FFF2-40B4-BE49-F238E27FC236}">
              <a16:creationId xmlns:a16="http://schemas.microsoft.com/office/drawing/2014/main" id="{6E884864-DBCF-47E0-8709-798BDE955CB9}"/>
            </a:ext>
          </a:extLst>
        </xdr:cNvPr>
        <xdr:cNvSpPr/>
      </xdr:nvSpPr>
      <xdr:spPr>
        <a:xfrm>
          <a:off x="3284220" y="5052060"/>
          <a:ext cx="3505200" cy="168402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121920</xdr:colOff>
      <xdr:row>30</xdr:row>
      <xdr:rowOff>45720</xdr:rowOff>
    </xdr:from>
    <xdr:to>
      <xdr:col>6</xdr:col>
      <xdr:colOff>274320</xdr:colOff>
      <xdr:row>35</xdr:row>
      <xdr:rowOff>152400</xdr:rowOff>
    </xdr:to>
    <xdr:sp macro="" textlink="">
      <xdr:nvSpPr>
        <xdr:cNvPr id="1054" name="Rectangle: Rounded Corners 1053">
          <a:extLst>
            <a:ext uri="{FF2B5EF4-FFF2-40B4-BE49-F238E27FC236}">
              <a16:creationId xmlns:a16="http://schemas.microsoft.com/office/drawing/2014/main" id="{D5B57683-9109-4F65-A4EE-67D0B3CAC136}"/>
            </a:ext>
          </a:extLst>
        </xdr:cNvPr>
        <xdr:cNvSpPr/>
      </xdr:nvSpPr>
      <xdr:spPr>
        <a:xfrm>
          <a:off x="3383280" y="5532120"/>
          <a:ext cx="762000" cy="10210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381000</xdr:colOff>
      <xdr:row>30</xdr:row>
      <xdr:rowOff>60960</xdr:rowOff>
    </xdr:from>
    <xdr:to>
      <xdr:col>7</xdr:col>
      <xdr:colOff>411480</xdr:colOff>
      <xdr:row>35</xdr:row>
      <xdr:rowOff>144780</xdr:rowOff>
    </xdr:to>
    <xdr:sp macro="" textlink="">
      <xdr:nvSpPr>
        <xdr:cNvPr id="1056" name="Rectangle: Rounded Corners 1055">
          <a:extLst>
            <a:ext uri="{FF2B5EF4-FFF2-40B4-BE49-F238E27FC236}">
              <a16:creationId xmlns:a16="http://schemas.microsoft.com/office/drawing/2014/main" id="{5C91E78B-32DD-4A47-A37C-66CCF58E9D86}"/>
            </a:ext>
          </a:extLst>
        </xdr:cNvPr>
        <xdr:cNvSpPr/>
      </xdr:nvSpPr>
      <xdr:spPr>
        <a:xfrm>
          <a:off x="4251960" y="5547360"/>
          <a:ext cx="640080" cy="998220"/>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548640</xdr:colOff>
      <xdr:row>30</xdr:row>
      <xdr:rowOff>60960</xdr:rowOff>
    </xdr:from>
    <xdr:to>
      <xdr:col>9</xdr:col>
      <xdr:colOff>15240</xdr:colOff>
      <xdr:row>35</xdr:row>
      <xdr:rowOff>144780</xdr:rowOff>
    </xdr:to>
    <xdr:sp macro="" textlink="">
      <xdr:nvSpPr>
        <xdr:cNvPr id="1057" name="Rectangle: Rounded Corners 1056">
          <a:extLst>
            <a:ext uri="{FF2B5EF4-FFF2-40B4-BE49-F238E27FC236}">
              <a16:creationId xmlns:a16="http://schemas.microsoft.com/office/drawing/2014/main" id="{B7FEE6A4-A39E-4ACB-926B-4A06FBA2F46F}"/>
            </a:ext>
          </a:extLst>
        </xdr:cNvPr>
        <xdr:cNvSpPr/>
      </xdr:nvSpPr>
      <xdr:spPr>
        <a:xfrm>
          <a:off x="5029200" y="5547360"/>
          <a:ext cx="685800" cy="9982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243840</xdr:colOff>
      <xdr:row>30</xdr:row>
      <xdr:rowOff>60960</xdr:rowOff>
    </xdr:from>
    <xdr:to>
      <xdr:col>10</xdr:col>
      <xdr:colOff>312420</xdr:colOff>
      <xdr:row>35</xdr:row>
      <xdr:rowOff>160020</xdr:rowOff>
    </xdr:to>
    <xdr:sp macro="" textlink="">
      <xdr:nvSpPr>
        <xdr:cNvPr id="1058" name="Rectangle: Rounded Corners 1057">
          <a:extLst>
            <a:ext uri="{FF2B5EF4-FFF2-40B4-BE49-F238E27FC236}">
              <a16:creationId xmlns:a16="http://schemas.microsoft.com/office/drawing/2014/main" id="{8B41DB4B-4678-4223-BBEC-B06FA6DD7655}"/>
            </a:ext>
          </a:extLst>
        </xdr:cNvPr>
        <xdr:cNvSpPr/>
      </xdr:nvSpPr>
      <xdr:spPr>
        <a:xfrm>
          <a:off x="5943600" y="5547360"/>
          <a:ext cx="678180" cy="101346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594360</xdr:colOff>
      <xdr:row>34</xdr:row>
      <xdr:rowOff>76200</xdr:rowOff>
    </xdr:from>
    <xdr:to>
      <xdr:col>10</xdr:col>
      <xdr:colOff>464820</xdr:colOff>
      <xdr:row>36</xdr:row>
      <xdr:rowOff>144780</xdr:rowOff>
    </xdr:to>
    <xdr:sp macro="" textlink="">
      <xdr:nvSpPr>
        <xdr:cNvPr id="1059" name="Flowchart: Connector 1058">
          <a:extLst>
            <a:ext uri="{FF2B5EF4-FFF2-40B4-BE49-F238E27FC236}">
              <a16:creationId xmlns:a16="http://schemas.microsoft.com/office/drawing/2014/main" id="{27340044-DA25-45A1-B559-AEE8952D7EB4}"/>
            </a:ext>
          </a:extLst>
        </xdr:cNvPr>
        <xdr:cNvSpPr/>
      </xdr:nvSpPr>
      <xdr:spPr>
        <a:xfrm>
          <a:off x="6294120" y="6294120"/>
          <a:ext cx="480060" cy="43434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38100</xdr:colOff>
      <xdr:row>34</xdr:row>
      <xdr:rowOff>22860</xdr:rowOff>
    </xdr:from>
    <xdr:to>
      <xdr:col>7</xdr:col>
      <xdr:colOff>533400</xdr:colOff>
      <xdr:row>36</xdr:row>
      <xdr:rowOff>144780</xdr:rowOff>
    </xdr:to>
    <xdr:sp macro="" textlink="">
      <xdr:nvSpPr>
        <xdr:cNvPr id="1060" name="Flowchart: Connector 1059">
          <a:extLst>
            <a:ext uri="{FF2B5EF4-FFF2-40B4-BE49-F238E27FC236}">
              <a16:creationId xmlns:a16="http://schemas.microsoft.com/office/drawing/2014/main" id="{F8FDB63D-6FD9-425D-A06F-688C8A1C3445}"/>
            </a:ext>
          </a:extLst>
        </xdr:cNvPr>
        <xdr:cNvSpPr/>
      </xdr:nvSpPr>
      <xdr:spPr>
        <a:xfrm>
          <a:off x="4518660" y="6240780"/>
          <a:ext cx="495300" cy="48768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320040</xdr:colOff>
      <xdr:row>34</xdr:row>
      <xdr:rowOff>60960</xdr:rowOff>
    </xdr:from>
    <xdr:to>
      <xdr:col>9</xdr:col>
      <xdr:colOff>213360</xdr:colOff>
      <xdr:row>36</xdr:row>
      <xdr:rowOff>137160</xdr:rowOff>
    </xdr:to>
    <xdr:sp macro="" textlink="">
      <xdr:nvSpPr>
        <xdr:cNvPr id="1061" name="Flowchart: Connector 1060">
          <a:extLst>
            <a:ext uri="{FF2B5EF4-FFF2-40B4-BE49-F238E27FC236}">
              <a16:creationId xmlns:a16="http://schemas.microsoft.com/office/drawing/2014/main" id="{50A875CD-B11D-4F62-9BFE-E3620554A40B}"/>
            </a:ext>
          </a:extLst>
        </xdr:cNvPr>
        <xdr:cNvSpPr/>
      </xdr:nvSpPr>
      <xdr:spPr>
        <a:xfrm>
          <a:off x="5410200" y="6278880"/>
          <a:ext cx="502920" cy="441960"/>
        </a:xfrm>
        <a:prstGeom prst="flowChartConnector">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495300</xdr:colOff>
      <xdr:row>34</xdr:row>
      <xdr:rowOff>53340</xdr:rowOff>
    </xdr:from>
    <xdr:to>
      <xdr:col>6</xdr:col>
      <xdr:colOff>396240</xdr:colOff>
      <xdr:row>36</xdr:row>
      <xdr:rowOff>137160</xdr:rowOff>
    </xdr:to>
    <xdr:sp macro="" textlink="">
      <xdr:nvSpPr>
        <xdr:cNvPr id="1062" name="Flowchart: Connector 1061">
          <a:extLst>
            <a:ext uri="{FF2B5EF4-FFF2-40B4-BE49-F238E27FC236}">
              <a16:creationId xmlns:a16="http://schemas.microsoft.com/office/drawing/2014/main" id="{059F6545-FAC4-433E-8D93-797FA5323830}"/>
            </a:ext>
          </a:extLst>
        </xdr:cNvPr>
        <xdr:cNvSpPr/>
      </xdr:nvSpPr>
      <xdr:spPr>
        <a:xfrm>
          <a:off x="3756660" y="6271260"/>
          <a:ext cx="510540" cy="449580"/>
        </a:xfrm>
        <a:prstGeom prst="flowChartConnector">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137160</xdr:colOff>
      <xdr:row>32</xdr:row>
      <xdr:rowOff>121920</xdr:rowOff>
    </xdr:from>
    <xdr:to>
      <xdr:col>6</xdr:col>
      <xdr:colOff>251460</xdr:colOff>
      <xdr:row>33</xdr:row>
      <xdr:rowOff>152400</xdr:rowOff>
    </xdr:to>
    <xdr:sp macro="" textlink="">
      <xdr:nvSpPr>
        <xdr:cNvPr id="1063" name="TextBox 1062">
          <a:extLst>
            <a:ext uri="{FF2B5EF4-FFF2-40B4-BE49-F238E27FC236}">
              <a16:creationId xmlns:a16="http://schemas.microsoft.com/office/drawing/2014/main" id="{07A4776D-231A-42B7-52FA-5593D70F3872}"/>
            </a:ext>
          </a:extLst>
        </xdr:cNvPr>
        <xdr:cNvSpPr txBox="1"/>
      </xdr:nvSpPr>
      <xdr:spPr>
        <a:xfrm>
          <a:off x="3398520" y="5974080"/>
          <a:ext cx="7239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Quater 1</a:t>
          </a:r>
        </a:p>
      </xdr:txBody>
    </xdr:sp>
    <xdr:clientData/>
  </xdr:twoCellAnchor>
  <xdr:twoCellAnchor>
    <xdr:from>
      <xdr:col>6</xdr:col>
      <xdr:colOff>365760</xdr:colOff>
      <xdr:row>32</xdr:row>
      <xdr:rowOff>121920</xdr:rowOff>
    </xdr:from>
    <xdr:to>
      <xdr:col>7</xdr:col>
      <xdr:colOff>480060</xdr:colOff>
      <xdr:row>33</xdr:row>
      <xdr:rowOff>121920</xdr:rowOff>
    </xdr:to>
    <xdr:sp macro="" textlink="">
      <xdr:nvSpPr>
        <xdr:cNvPr id="1064" name="TextBox 1063">
          <a:extLst>
            <a:ext uri="{FF2B5EF4-FFF2-40B4-BE49-F238E27FC236}">
              <a16:creationId xmlns:a16="http://schemas.microsoft.com/office/drawing/2014/main" id="{FA86429D-90B6-4318-A343-69A40CF7D853}"/>
            </a:ext>
          </a:extLst>
        </xdr:cNvPr>
        <xdr:cNvSpPr txBox="1"/>
      </xdr:nvSpPr>
      <xdr:spPr>
        <a:xfrm>
          <a:off x="4236720" y="5974080"/>
          <a:ext cx="723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Quater 2</a:t>
          </a:r>
        </a:p>
      </xdr:txBody>
    </xdr:sp>
    <xdr:clientData/>
  </xdr:twoCellAnchor>
  <xdr:twoCellAnchor>
    <xdr:from>
      <xdr:col>9</xdr:col>
      <xdr:colOff>251460</xdr:colOff>
      <xdr:row>32</xdr:row>
      <xdr:rowOff>76200</xdr:rowOff>
    </xdr:from>
    <xdr:to>
      <xdr:col>10</xdr:col>
      <xdr:colOff>381000</xdr:colOff>
      <xdr:row>33</xdr:row>
      <xdr:rowOff>144780</xdr:rowOff>
    </xdr:to>
    <xdr:sp macro="" textlink="">
      <xdr:nvSpPr>
        <xdr:cNvPr id="1068" name="TextBox 1067">
          <a:extLst>
            <a:ext uri="{FF2B5EF4-FFF2-40B4-BE49-F238E27FC236}">
              <a16:creationId xmlns:a16="http://schemas.microsoft.com/office/drawing/2014/main" id="{DC90AB78-DAD7-4E25-9D0C-20B65F08A9E7}"/>
            </a:ext>
          </a:extLst>
        </xdr:cNvPr>
        <xdr:cNvSpPr txBox="1"/>
      </xdr:nvSpPr>
      <xdr:spPr>
        <a:xfrm>
          <a:off x="5951220" y="5928360"/>
          <a:ext cx="7391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Quater 4</a:t>
          </a:r>
        </a:p>
      </xdr:txBody>
    </xdr:sp>
    <xdr:clientData/>
  </xdr:twoCellAnchor>
  <xdr:twoCellAnchor>
    <xdr:from>
      <xdr:col>7</xdr:col>
      <xdr:colOff>579120</xdr:colOff>
      <xdr:row>32</xdr:row>
      <xdr:rowOff>99060</xdr:rowOff>
    </xdr:from>
    <xdr:to>
      <xdr:col>9</xdr:col>
      <xdr:colOff>83820</xdr:colOff>
      <xdr:row>33</xdr:row>
      <xdr:rowOff>99060</xdr:rowOff>
    </xdr:to>
    <xdr:sp macro="" textlink="">
      <xdr:nvSpPr>
        <xdr:cNvPr id="1070" name="TextBox 1069">
          <a:extLst>
            <a:ext uri="{FF2B5EF4-FFF2-40B4-BE49-F238E27FC236}">
              <a16:creationId xmlns:a16="http://schemas.microsoft.com/office/drawing/2014/main" id="{EB4026E8-0D6F-4EB4-BA86-168EDADA12B4}"/>
            </a:ext>
          </a:extLst>
        </xdr:cNvPr>
        <xdr:cNvSpPr txBox="1"/>
      </xdr:nvSpPr>
      <xdr:spPr>
        <a:xfrm>
          <a:off x="5059680" y="5951220"/>
          <a:ext cx="723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Quater 3</a:t>
          </a:r>
        </a:p>
      </xdr:txBody>
    </xdr:sp>
    <xdr:clientData/>
  </xdr:twoCellAnchor>
  <xdr:twoCellAnchor>
    <xdr:from>
      <xdr:col>5</xdr:col>
      <xdr:colOff>121920</xdr:colOff>
      <xdr:row>31</xdr:row>
      <xdr:rowOff>7620</xdr:rowOff>
    </xdr:from>
    <xdr:to>
      <xdr:col>6</xdr:col>
      <xdr:colOff>236220</xdr:colOff>
      <xdr:row>32</xdr:row>
      <xdr:rowOff>38100</xdr:rowOff>
    </xdr:to>
    <xdr:sp macro="" textlink="'Analysis 1 (2)'!AE20">
      <xdr:nvSpPr>
        <xdr:cNvPr id="1071" name="TextBox 1070">
          <a:extLst>
            <a:ext uri="{FF2B5EF4-FFF2-40B4-BE49-F238E27FC236}">
              <a16:creationId xmlns:a16="http://schemas.microsoft.com/office/drawing/2014/main" id="{D60ADD8A-2F8A-4130-AB15-9203B03E4A45}"/>
            </a:ext>
          </a:extLst>
        </xdr:cNvPr>
        <xdr:cNvSpPr txBox="1"/>
      </xdr:nvSpPr>
      <xdr:spPr>
        <a:xfrm>
          <a:off x="3383280" y="5676900"/>
          <a:ext cx="7239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542A60-62B1-4625-818E-AD44D73BC424}" type="TxLink">
            <a:rPr lang="en-US" sz="1100" b="1" i="0" u="none" strike="noStrike">
              <a:solidFill>
                <a:schemeClr val="bg1"/>
              </a:solidFill>
              <a:latin typeface="Aptos Narrow"/>
            </a:rPr>
            <a:t>$23.46 M</a:t>
          </a:fld>
          <a:endParaRPr lang="en-IN" sz="1100" b="1">
            <a:solidFill>
              <a:schemeClr val="bg1"/>
            </a:solidFill>
          </a:endParaRPr>
        </a:p>
      </xdr:txBody>
    </xdr:sp>
    <xdr:clientData/>
  </xdr:twoCellAnchor>
  <xdr:twoCellAnchor>
    <xdr:from>
      <xdr:col>9</xdr:col>
      <xdr:colOff>259080</xdr:colOff>
      <xdr:row>30</xdr:row>
      <xdr:rowOff>152400</xdr:rowOff>
    </xdr:from>
    <xdr:to>
      <xdr:col>10</xdr:col>
      <xdr:colOff>373380</xdr:colOff>
      <xdr:row>32</xdr:row>
      <xdr:rowOff>45720</xdr:rowOff>
    </xdr:to>
    <xdr:sp macro="" textlink="'Analysis 1 (2)'!AE23">
      <xdr:nvSpPr>
        <xdr:cNvPr id="1072" name="TextBox 1071">
          <a:extLst>
            <a:ext uri="{FF2B5EF4-FFF2-40B4-BE49-F238E27FC236}">
              <a16:creationId xmlns:a16="http://schemas.microsoft.com/office/drawing/2014/main" id="{315D95F8-5F58-4BE1-8817-56A7F51DD581}"/>
            </a:ext>
          </a:extLst>
        </xdr:cNvPr>
        <xdr:cNvSpPr txBox="1"/>
      </xdr:nvSpPr>
      <xdr:spPr>
        <a:xfrm>
          <a:off x="5958840" y="5638800"/>
          <a:ext cx="7239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A82E21-A619-4AAD-9095-30A87F64DA32}" type="TxLink">
            <a:rPr lang="en-US" sz="1100" b="1" i="0" u="none" strike="noStrike">
              <a:solidFill>
                <a:schemeClr val="bg1"/>
              </a:solidFill>
              <a:latin typeface="Aptos Narrow"/>
            </a:rPr>
            <a:t>$22.16 M</a:t>
          </a:fld>
          <a:endParaRPr lang="en-IN" sz="1100" b="1">
            <a:solidFill>
              <a:schemeClr val="bg1"/>
            </a:solidFill>
          </a:endParaRPr>
        </a:p>
      </xdr:txBody>
    </xdr:sp>
    <xdr:clientData/>
  </xdr:twoCellAnchor>
  <xdr:twoCellAnchor>
    <xdr:from>
      <xdr:col>7</xdr:col>
      <xdr:colOff>556260</xdr:colOff>
      <xdr:row>30</xdr:row>
      <xdr:rowOff>167640</xdr:rowOff>
    </xdr:from>
    <xdr:to>
      <xdr:col>9</xdr:col>
      <xdr:colOff>60960</xdr:colOff>
      <xdr:row>31</xdr:row>
      <xdr:rowOff>175260</xdr:rowOff>
    </xdr:to>
    <xdr:sp macro="" textlink="'Analysis 1 (2)'!AE22">
      <xdr:nvSpPr>
        <xdr:cNvPr id="1073" name="TextBox 1072">
          <a:extLst>
            <a:ext uri="{FF2B5EF4-FFF2-40B4-BE49-F238E27FC236}">
              <a16:creationId xmlns:a16="http://schemas.microsoft.com/office/drawing/2014/main" id="{4A68AC66-F855-40C3-B1D9-EC1607B1A551}"/>
            </a:ext>
          </a:extLst>
        </xdr:cNvPr>
        <xdr:cNvSpPr txBox="1"/>
      </xdr:nvSpPr>
      <xdr:spPr>
        <a:xfrm>
          <a:off x="5036820" y="565404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8FD12E-C391-41D4-8FF5-899E4B3CB09F}" type="TxLink">
            <a:rPr lang="en-US" sz="1100" b="1" i="0" u="none" strike="noStrike">
              <a:solidFill>
                <a:schemeClr val="tx1"/>
              </a:solidFill>
              <a:latin typeface="Aptos Narrow"/>
            </a:rPr>
            <a:t>$17.50 M</a:t>
          </a:fld>
          <a:endParaRPr lang="en-IN" sz="1100" b="1">
            <a:solidFill>
              <a:schemeClr val="tx1"/>
            </a:solidFill>
          </a:endParaRPr>
        </a:p>
      </xdr:txBody>
    </xdr:sp>
    <xdr:clientData/>
  </xdr:twoCellAnchor>
  <xdr:twoCellAnchor>
    <xdr:from>
      <xdr:col>6</xdr:col>
      <xdr:colOff>335280</xdr:colOff>
      <xdr:row>31</xdr:row>
      <xdr:rowOff>15240</xdr:rowOff>
    </xdr:from>
    <xdr:to>
      <xdr:col>7</xdr:col>
      <xdr:colOff>449580</xdr:colOff>
      <xdr:row>32</xdr:row>
      <xdr:rowOff>15240</xdr:rowOff>
    </xdr:to>
    <xdr:sp macro="" textlink="'Analysis 1 (2)'!AE21">
      <xdr:nvSpPr>
        <xdr:cNvPr id="1074" name="TextBox 1073">
          <a:extLst>
            <a:ext uri="{FF2B5EF4-FFF2-40B4-BE49-F238E27FC236}">
              <a16:creationId xmlns:a16="http://schemas.microsoft.com/office/drawing/2014/main" id="{2D2A629C-3EB3-4B4A-BD07-0E618289E96B}"/>
            </a:ext>
          </a:extLst>
        </xdr:cNvPr>
        <xdr:cNvSpPr txBox="1"/>
      </xdr:nvSpPr>
      <xdr:spPr>
        <a:xfrm>
          <a:off x="4206240" y="5684520"/>
          <a:ext cx="723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A15F3B-D74E-40C0-A7A5-3E26C0F3216D}" type="TxLink">
            <a:rPr lang="en-US" sz="1100" b="1" i="0" u="none" strike="noStrike">
              <a:solidFill>
                <a:srgbClr val="000000"/>
              </a:solidFill>
              <a:latin typeface="Aptos Narrow"/>
            </a:rPr>
            <a:t>$27.81 M</a:t>
          </a:fld>
          <a:endParaRPr lang="en-IN" sz="1100" b="1">
            <a:solidFill>
              <a:schemeClr val="tx1"/>
            </a:solidFill>
          </a:endParaRPr>
        </a:p>
      </xdr:txBody>
    </xdr:sp>
    <xdr:clientData/>
  </xdr:twoCellAnchor>
  <xdr:twoCellAnchor>
    <xdr:from>
      <xdr:col>5</xdr:col>
      <xdr:colOff>464820</xdr:colOff>
      <xdr:row>34</xdr:row>
      <xdr:rowOff>129540</xdr:rowOff>
    </xdr:from>
    <xdr:to>
      <xdr:col>6</xdr:col>
      <xdr:colOff>525780</xdr:colOff>
      <xdr:row>36</xdr:row>
      <xdr:rowOff>60960</xdr:rowOff>
    </xdr:to>
    <xdr:sp macro="" textlink="'Analysis 1 (2)'!AF20">
      <xdr:nvSpPr>
        <xdr:cNvPr id="1075" name="TextBox 1074">
          <a:extLst>
            <a:ext uri="{FF2B5EF4-FFF2-40B4-BE49-F238E27FC236}">
              <a16:creationId xmlns:a16="http://schemas.microsoft.com/office/drawing/2014/main" id="{45B4212B-9AF0-0F55-3F71-1907FB641C9A}"/>
            </a:ext>
          </a:extLst>
        </xdr:cNvPr>
        <xdr:cNvSpPr txBox="1"/>
      </xdr:nvSpPr>
      <xdr:spPr>
        <a:xfrm>
          <a:off x="3726180" y="6347460"/>
          <a:ext cx="6705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8BF953-A737-4C26-AB41-C64D165C745E}" type="TxLink">
            <a:rPr lang="en-US" sz="1100" b="1" i="0" u="none" strike="noStrike">
              <a:solidFill>
                <a:schemeClr val="bg1"/>
              </a:solidFill>
              <a:latin typeface="Aptos Narrow"/>
            </a:rPr>
            <a:t>25.80%</a:t>
          </a:fld>
          <a:endParaRPr lang="en-IN" sz="1100" b="1">
            <a:solidFill>
              <a:schemeClr val="bg1"/>
            </a:solidFill>
          </a:endParaRPr>
        </a:p>
      </xdr:txBody>
    </xdr:sp>
    <xdr:clientData/>
  </xdr:twoCellAnchor>
  <xdr:twoCellAnchor>
    <xdr:from>
      <xdr:col>7</xdr:col>
      <xdr:colOff>0</xdr:colOff>
      <xdr:row>34</xdr:row>
      <xdr:rowOff>137160</xdr:rowOff>
    </xdr:from>
    <xdr:to>
      <xdr:col>8</xdr:col>
      <xdr:colOff>60960</xdr:colOff>
      <xdr:row>36</xdr:row>
      <xdr:rowOff>38100</xdr:rowOff>
    </xdr:to>
    <xdr:sp macro="" textlink="'Analysis 1 (2)'!AF21">
      <xdr:nvSpPr>
        <xdr:cNvPr id="1076" name="TextBox 1075">
          <a:extLst>
            <a:ext uri="{FF2B5EF4-FFF2-40B4-BE49-F238E27FC236}">
              <a16:creationId xmlns:a16="http://schemas.microsoft.com/office/drawing/2014/main" id="{0F567CF2-4ACF-4523-B392-E4C533E46DCC}"/>
            </a:ext>
          </a:extLst>
        </xdr:cNvPr>
        <xdr:cNvSpPr txBox="1"/>
      </xdr:nvSpPr>
      <xdr:spPr>
        <a:xfrm>
          <a:off x="4480560" y="6355080"/>
          <a:ext cx="6705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B292FA-D215-48A6-AFCA-42CF85F3E569}" type="TxLink">
            <a:rPr lang="en-US" sz="1100" b="1" i="0" u="none" strike="noStrike">
              <a:solidFill>
                <a:srgbClr val="000000"/>
              </a:solidFill>
              <a:latin typeface="Aptos Narrow"/>
            </a:rPr>
            <a:t>30.58%</a:t>
          </a:fld>
          <a:endParaRPr lang="en-IN" sz="1100" b="1"/>
        </a:p>
      </xdr:txBody>
    </xdr:sp>
    <xdr:clientData/>
  </xdr:twoCellAnchor>
  <xdr:twoCellAnchor>
    <xdr:from>
      <xdr:col>8</xdr:col>
      <xdr:colOff>266700</xdr:colOff>
      <xdr:row>34</xdr:row>
      <xdr:rowOff>144780</xdr:rowOff>
    </xdr:from>
    <xdr:to>
      <xdr:col>9</xdr:col>
      <xdr:colOff>327660</xdr:colOff>
      <xdr:row>36</xdr:row>
      <xdr:rowOff>76200</xdr:rowOff>
    </xdr:to>
    <xdr:sp macro="" textlink="'Analysis 1 (2)'!AF22">
      <xdr:nvSpPr>
        <xdr:cNvPr id="1077" name="TextBox 1076">
          <a:extLst>
            <a:ext uri="{FF2B5EF4-FFF2-40B4-BE49-F238E27FC236}">
              <a16:creationId xmlns:a16="http://schemas.microsoft.com/office/drawing/2014/main" id="{F0B18088-8E08-48A8-AC02-62C1A2265E3A}"/>
            </a:ext>
          </a:extLst>
        </xdr:cNvPr>
        <xdr:cNvSpPr txBox="1"/>
      </xdr:nvSpPr>
      <xdr:spPr>
        <a:xfrm>
          <a:off x="5356860" y="6362700"/>
          <a:ext cx="6705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5716A5-697D-482D-AF16-A579F4AC179B}" type="TxLink">
            <a:rPr lang="en-US" sz="1100" b="1" i="0" u="none" strike="noStrike">
              <a:solidFill>
                <a:schemeClr val="bg1"/>
              </a:solidFill>
              <a:latin typeface="Aptos Narrow"/>
            </a:rPr>
            <a:t>19.25%</a:t>
          </a:fld>
          <a:endParaRPr lang="en-IN" sz="1100" b="1">
            <a:solidFill>
              <a:schemeClr val="bg1"/>
            </a:solidFill>
          </a:endParaRPr>
        </a:p>
      </xdr:txBody>
    </xdr:sp>
    <xdr:clientData/>
  </xdr:twoCellAnchor>
  <xdr:twoCellAnchor>
    <xdr:from>
      <xdr:col>9</xdr:col>
      <xdr:colOff>525780</xdr:colOff>
      <xdr:row>34</xdr:row>
      <xdr:rowOff>152400</xdr:rowOff>
    </xdr:from>
    <xdr:to>
      <xdr:col>10</xdr:col>
      <xdr:colOff>586740</xdr:colOff>
      <xdr:row>36</xdr:row>
      <xdr:rowOff>83820</xdr:rowOff>
    </xdr:to>
    <xdr:sp macro="" textlink="'Analysis 1 (2)'!AF23">
      <xdr:nvSpPr>
        <xdr:cNvPr id="1078" name="TextBox 1077">
          <a:extLst>
            <a:ext uri="{FF2B5EF4-FFF2-40B4-BE49-F238E27FC236}">
              <a16:creationId xmlns:a16="http://schemas.microsoft.com/office/drawing/2014/main" id="{F11776FE-A4C6-4FBF-BB68-C72760B4F627}"/>
            </a:ext>
          </a:extLst>
        </xdr:cNvPr>
        <xdr:cNvSpPr txBox="1"/>
      </xdr:nvSpPr>
      <xdr:spPr>
        <a:xfrm>
          <a:off x="6225540" y="6370320"/>
          <a:ext cx="6705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A35CDB-273A-4E3C-9127-C3AF9B5B5649}" type="TxLink">
            <a:rPr lang="en-US" sz="1100" b="1" i="0" u="none" strike="noStrike">
              <a:solidFill>
                <a:srgbClr val="000000"/>
              </a:solidFill>
              <a:latin typeface="Aptos Narrow"/>
            </a:rPr>
            <a:t>24.37%</a:t>
          </a:fld>
          <a:endParaRPr lang="en-IN" sz="1100" b="1"/>
        </a:p>
      </xdr:txBody>
    </xdr:sp>
    <xdr:clientData/>
  </xdr:twoCellAnchor>
  <xdr:twoCellAnchor>
    <xdr:from>
      <xdr:col>5</xdr:col>
      <xdr:colOff>38100</xdr:colOff>
      <xdr:row>27</xdr:row>
      <xdr:rowOff>152400</xdr:rowOff>
    </xdr:from>
    <xdr:to>
      <xdr:col>7</xdr:col>
      <xdr:colOff>449580</xdr:colOff>
      <xdr:row>29</xdr:row>
      <xdr:rowOff>76200</xdr:rowOff>
    </xdr:to>
    <xdr:sp macro="" textlink="">
      <xdr:nvSpPr>
        <xdr:cNvPr id="1081" name="TextBox 1080">
          <a:extLst>
            <a:ext uri="{FF2B5EF4-FFF2-40B4-BE49-F238E27FC236}">
              <a16:creationId xmlns:a16="http://schemas.microsoft.com/office/drawing/2014/main" id="{98D4E41F-6279-4912-B8D0-0362054D08EA}"/>
            </a:ext>
          </a:extLst>
        </xdr:cNvPr>
        <xdr:cNvSpPr txBox="1"/>
      </xdr:nvSpPr>
      <xdr:spPr>
        <a:xfrm>
          <a:off x="3299460" y="5090160"/>
          <a:ext cx="16306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baseline="0"/>
            <a:t>Quaterly view by </a:t>
          </a:r>
          <a:r>
            <a:rPr lang="en-IN" sz="1100" b="1" baseline="0"/>
            <a:t>profit</a:t>
          </a:r>
          <a:endParaRPr lang="en-IN" sz="1100" b="1"/>
        </a:p>
      </xdr:txBody>
    </xdr:sp>
    <xdr:clientData/>
  </xdr:twoCellAnchor>
  <xdr:twoCellAnchor>
    <xdr:from>
      <xdr:col>11</xdr:col>
      <xdr:colOff>22860</xdr:colOff>
      <xdr:row>27</xdr:row>
      <xdr:rowOff>99060</xdr:rowOff>
    </xdr:from>
    <xdr:to>
      <xdr:col>16</xdr:col>
      <xdr:colOff>411480</xdr:colOff>
      <xdr:row>36</xdr:row>
      <xdr:rowOff>137160</xdr:rowOff>
    </xdr:to>
    <xdr:sp macro="" textlink="">
      <xdr:nvSpPr>
        <xdr:cNvPr id="1082" name="Rectangle: Rounded Corners 1081">
          <a:extLst>
            <a:ext uri="{FF2B5EF4-FFF2-40B4-BE49-F238E27FC236}">
              <a16:creationId xmlns:a16="http://schemas.microsoft.com/office/drawing/2014/main" id="{AA3EA236-7E44-49BE-9C76-56FAE375AE73}"/>
            </a:ext>
          </a:extLst>
        </xdr:cNvPr>
        <xdr:cNvSpPr/>
      </xdr:nvSpPr>
      <xdr:spPr>
        <a:xfrm>
          <a:off x="6941820" y="5036820"/>
          <a:ext cx="3436620" cy="168402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266700</xdr:colOff>
      <xdr:row>27</xdr:row>
      <xdr:rowOff>152400</xdr:rowOff>
    </xdr:from>
    <xdr:to>
      <xdr:col>16</xdr:col>
      <xdr:colOff>182880</xdr:colOff>
      <xdr:row>36</xdr:row>
      <xdr:rowOff>121920</xdr:rowOff>
    </xdr:to>
    <mc:AlternateContent xmlns:mc="http://schemas.openxmlformats.org/markup-compatibility/2006">
      <mc:Choice xmlns:a14="http://schemas.microsoft.com/office/drawing/2010/main" Requires="a14">
        <xdr:graphicFrame macro="">
          <xdr:nvGraphicFramePr>
            <xdr:cNvPr id="1083" name="Country">
              <a:extLst>
                <a:ext uri="{FF2B5EF4-FFF2-40B4-BE49-F238E27FC236}">
                  <a16:creationId xmlns:a16="http://schemas.microsoft.com/office/drawing/2014/main" id="{26D88948-D319-4B56-A9E4-A458687A305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185660" y="5090160"/>
              <a:ext cx="296418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281940</xdr:colOff>
      <xdr:row>2</xdr:row>
      <xdr:rowOff>175260</xdr:rowOff>
    </xdr:from>
    <xdr:to>
      <xdr:col>4</xdr:col>
      <xdr:colOff>190500</xdr:colOff>
      <xdr:row>4</xdr:row>
      <xdr:rowOff>144780</xdr:rowOff>
    </xdr:to>
    <xdr:sp macro="" textlink="">
      <xdr:nvSpPr>
        <xdr:cNvPr id="1085" name="TextBox 1084">
          <a:extLst>
            <a:ext uri="{FF2B5EF4-FFF2-40B4-BE49-F238E27FC236}">
              <a16:creationId xmlns:a16="http://schemas.microsoft.com/office/drawing/2014/main" id="{048AA584-48A8-8C43-7B89-E132AD2CA9CE}"/>
            </a:ext>
          </a:extLst>
        </xdr:cNvPr>
        <xdr:cNvSpPr txBox="1"/>
      </xdr:nvSpPr>
      <xdr:spPr>
        <a:xfrm>
          <a:off x="281940" y="541020"/>
          <a:ext cx="2346960" cy="335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Work </a:t>
          </a:r>
          <a:r>
            <a:rPr lang="en-IN" sz="2000"/>
            <a:t>sales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320040</xdr:colOff>
      <xdr:row>27</xdr:row>
      <xdr:rowOff>99060</xdr:rowOff>
    </xdr:from>
    <xdr:to>
      <xdr:col>4</xdr:col>
      <xdr:colOff>708660</xdr:colOff>
      <xdr:row>36</xdr:row>
      <xdr:rowOff>137160</xdr:rowOff>
    </xdr:to>
    <xdr:sp macro="" textlink="">
      <xdr:nvSpPr>
        <xdr:cNvPr id="2" name="Rectangle: Rounded Corners 1">
          <a:extLst>
            <a:ext uri="{FF2B5EF4-FFF2-40B4-BE49-F238E27FC236}">
              <a16:creationId xmlns:a16="http://schemas.microsoft.com/office/drawing/2014/main" id="{AE5A4FF8-B948-4AD7-8DA5-F54368AFB5C1}"/>
            </a:ext>
          </a:extLst>
        </xdr:cNvPr>
        <xdr:cNvSpPr/>
      </xdr:nvSpPr>
      <xdr:spPr>
        <a:xfrm>
          <a:off x="320040" y="5036820"/>
          <a:ext cx="2827020" cy="168402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xdr:col>
      <xdr:colOff>7620</xdr:colOff>
      <xdr:row>5</xdr:row>
      <xdr:rowOff>91440</xdr:rowOff>
    </xdr:from>
    <xdr:to>
      <xdr:col>9</xdr:col>
      <xdr:colOff>510540</xdr:colOff>
      <xdr:row>16</xdr:row>
      <xdr:rowOff>53340</xdr:rowOff>
    </xdr:to>
    <xdr:sp macro="" textlink="">
      <xdr:nvSpPr>
        <xdr:cNvPr id="3" name="Rectangle: Rounded Corners 2">
          <a:extLst>
            <a:ext uri="{FF2B5EF4-FFF2-40B4-BE49-F238E27FC236}">
              <a16:creationId xmlns:a16="http://schemas.microsoft.com/office/drawing/2014/main" id="{0BD313A5-F950-4878-BAFD-2EA12C2679E7}"/>
            </a:ext>
          </a:extLst>
        </xdr:cNvPr>
        <xdr:cNvSpPr/>
      </xdr:nvSpPr>
      <xdr:spPr>
        <a:xfrm>
          <a:off x="617220" y="1005840"/>
          <a:ext cx="5593080" cy="197358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7</xdr:row>
      <xdr:rowOff>0</xdr:rowOff>
    </xdr:from>
    <xdr:to>
      <xdr:col>1</xdr:col>
      <xdr:colOff>464820</xdr:colOff>
      <xdr:row>13</xdr:row>
      <xdr:rowOff>45720</xdr:rowOff>
    </xdr:to>
    <xdr:sp macro="" textlink="">
      <xdr:nvSpPr>
        <xdr:cNvPr id="4" name="Rectangle: Rounded Corners 3">
          <a:extLst>
            <a:ext uri="{FF2B5EF4-FFF2-40B4-BE49-F238E27FC236}">
              <a16:creationId xmlns:a16="http://schemas.microsoft.com/office/drawing/2014/main" id="{22CD0AF9-376A-4A83-A56D-BFDDC6DF5A06}"/>
            </a:ext>
          </a:extLst>
        </xdr:cNvPr>
        <xdr:cNvSpPr/>
      </xdr:nvSpPr>
      <xdr:spPr>
        <a:xfrm>
          <a:off x="228600" y="1280160"/>
          <a:ext cx="845820" cy="114300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38100</xdr:colOff>
      <xdr:row>7</xdr:row>
      <xdr:rowOff>91440</xdr:rowOff>
    </xdr:from>
    <xdr:to>
      <xdr:col>3</xdr:col>
      <xdr:colOff>358140</xdr:colOff>
      <xdr:row>13</xdr:row>
      <xdr:rowOff>38100</xdr:rowOff>
    </xdr:to>
    <xdr:sp macro="" textlink="">
      <xdr:nvSpPr>
        <xdr:cNvPr id="5" name="Rectangle: Rounded Corners 4">
          <a:extLst>
            <a:ext uri="{FF2B5EF4-FFF2-40B4-BE49-F238E27FC236}">
              <a16:creationId xmlns:a16="http://schemas.microsoft.com/office/drawing/2014/main" id="{67ADF47F-51BA-43B5-B973-032BDB4DB597}"/>
            </a:ext>
          </a:extLst>
        </xdr:cNvPr>
        <xdr:cNvSpPr/>
      </xdr:nvSpPr>
      <xdr:spPr>
        <a:xfrm>
          <a:off x="1257300" y="1371600"/>
          <a:ext cx="929640" cy="1043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510540</xdr:colOff>
      <xdr:row>7</xdr:row>
      <xdr:rowOff>99060</xdr:rowOff>
    </xdr:from>
    <xdr:to>
      <xdr:col>5</xdr:col>
      <xdr:colOff>7620</xdr:colOff>
      <xdr:row>13</xdr:row>
      <xdr:rowOff>45720</xdr:rowOff>
    </xdr:to>
    <xdr:sp macro="" textlink="">
      <xdr:nvSpPr>
        <xdr:cNvPr id="6" name="Rectangle: Rounded Corners 5">
          <a:extLst>
            <a:ext uri="{FF2B5EF4-FFF2-40B4-BE49-F238E27FC236}">
              <a16:creationId xmlns:a16="http://schemas.microsoft.com/office/drawing/2014/main" id="{E66BB381-C0F2-4E29-BC75-E996B6DAEDEC}"/>
            </a:ext>
          </a:extLst>
        </xdr:cNvPr>
        <xdr:cNvSpPr/>
      </xdr:nvSpPr>
      <xdr:spPr>
        <a:xfrm>
          <a:off x="2339340" y="1379220"/>
          <a:ext cx="929640" cy="1043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182880</xdr:colOff>
      <xdr:row>7</xdr:row>
      <xdr:rowOff>114300</xdr:rowOff>
    </xdr:from>
    <xdr:to>
      <xdr:col>6</xdr:col>
      <xdr:colOff>487680</xdr:colOff>
      <xdr:row>13</xdr:row>
      <xdr:rowOff>60960</xdr:rowOff>
    </xdr:to>
    <xdr:sp macro="" textlink="">
      <xdr:nvSpPr>
        <xdr:cNvPr id="7" name="Rectangle: Rounded Corners 6">
          <a:extLst>
            <a:ext uri="{FF2B5EF4-FFF2-40B4-BE49-F238E27FC236}">
              <a16:creationId xmlns:a16="http://schemas.microsoft.com/office/drawing/2014/main" id="{475094B4-9E23-46C4-9B6E-5359A2DEA29F}"/>
            </a:ext>
          </a:extLst>
        </xdr:cNvPr>
        <xdr:cNvSpPr/>
      </xdr:nvSpPr>
      <xdr:spPr>
        <a:xfrm>
          <a:off x="3444240" y="1394460"/>
          <a:ext cx="914400" cy="1043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22860</xdr:colOff>
      <xdr:row>7</xdr:row>
      <xdr:rowOff>114300</xdr:rowOff>
    </xdr:from>
    <xdr:to>
      <xdr:col>8</xdr:col>
      <xdr:colOff>304800</xdr:colOff>
      <xdr:row>13</xdr:row>
      <xdr:rowOff>60960</xdr:rowOff>
    </xdr:to>
    <xdr:sp macro="" textlink="">
      <xdr:nvSpPr>
        <xdr:cNvPr id="8" name="Rectangle: Rounded Corners 7">
          <a:extLst>
            <a:ext uri="{FF2B5EF4-FFF2-40B4-BE49-F238E27FC236}">
              <a16:creationId xmlns:a16="http://schemas.microsoft.com/office/drawing/2014/main" id="{A1470F9E-B0F2-4AB9-8191-B003F54C0E74}"/>
            </a:ext>
          </a:extLst>
        </xdr:cNvPr>
        <xdr:cNvSpPr/>
      </xdr:nvSpPr>
      <xdr:spPr>
        <a:xfrm>
          <a:off x="4503420" y="1394460"/>
          <a:ext cx="891540" cy="104394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457200</xdr:colOff>
      <xdr:row>7</xdr:row>
      <xdr:rowOff>0</xdr:rowOff>
    </xdr:from>
    <xdr:to>
      <xdr:col>10</xdr:col>
      <xdr:colOff>99060</xdr:colOff>
      <xdr:row>13</xdr:row>
      <xdr:rowOff>76200</xdr:rowOff>
    </xdr:to>
    <xdr:sp macro="" textlink="">
      <xdr:nvSpPr>
        <xdr:cNvPr id="9" name="Rectangle: Rounded Corners 8">
          <a:extLst>
            <a:ext uri="{FF2B5EF4-FFF2-40B4-BE49-F238E27FC236}">
              <a16:creationId xmlns:a16="http://schemas.microsoft.com/office/drawing/2014/main" id="{DDD3F411-AE97-468C-A6B1-BA5FFA75F6FE}"/>
            </a:ext>
          </a:extLst>
        </xdr:cNvPr>
        <xdr:cNvSpPr/>
      </xdr:nvSpPr>
      <xdr:spPr>
        <a:xfrm>
          <a:off x="5547360" y="1280160"/>
          <a:ext cx="861060" cy="11734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289560</xdr:colOff>
      <xdr:row>7</xdr:row>
      <xdr:rowOff>15240</xdr:rowOff>
    </xdr:from>
    <xdr:to>
      <xdr:col>2</xdr:col>
      <xdr:colOff>594360</xdr:colOff>
      <xdr:row>8</xdr:row>
      <xdr:rowOff>144780</xdr:rowOff>
    </xdr:to>
    <xdr:sp macro="" textlink="">
      <xdr:nvSpPr>
        <xdr:cNvPr id="10" name="Oval 9">
          <a:extLst>
            <a:ext uri="{FF2B5EF4-FFF2-40B4-BE49-F238E27FC236}">
              <a16:creationId xmlns:a16="http://schemas.microsoft.com/office/drawing/2014/main" id="{6C325B1E-C80D-4800-89C6-83979DCD60AF}"/>
            </a:ext>
          </a:extLst>
        </xdr:cNvPr>
        <xdr:cNvSpPr/>
      </xdr:nvSpPr>
      <xdr:spPr>
        <a:xfrm>
          <a:off x="1508760" y="1295400"/>
          <a:ext cx="304800" cy="31242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121920</xdr:colOff>
      <xdr:row>7</xdr:row>
      <xdr:rowOff>7620</xdr:rowOff>
    </xdr:from>
    <xdr:to>
      <xdr:col>4</xdr:col>
      <xdr:colOff>426720</xdr:colOff>
      <xdr:row>8</xdr:row>
      <xdr:rowOff>137160</xdr:rowOff>
    </xdr:to>
    <xdr:sp macro="" textlink="">
      <xdr:nvSpPr>
        <xdr:cNvPr id="11" name="Oval 10">
          <a:extLst>
            <a:ext uri="{FF2B5EF4-FFF2-40B4-BE49-F238E27FC236}">
              <a16:creationId xmlns:a16="http://schemas.microsoft.com/office/drawing/2014/main" id="{AE95FDD7-7250-44EF-AB12-C772ABBC50A6}"/>
            </a:ext>
          </a:extLst>
        </xdr:cNvPr>
        <xdr:cNvSpPr/>
      </xdr:nvSpPr>
      <xdr:spPr>
        <a:xfrm>
          <a:off x="2560320" y="1287780"/>
          <a:ext cx="304800" cy="31242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502920</xdr:colOff>
      <xdr:row>7</xdr:row>
      <xdr:rowOff>7620</xdr:rowOff>
    </xdr:from>
    <xdr:to>
      <xdr:col>6</xdr:col>
      <xdr:colOff>198120</xdr:colOff>
      <xdr:row>8</xdr:row>
      <xdr:rowOff>137160</xdr:rowOff>
    </xdr:to>
    <xdr:sp macro="" textlink="">
      <xdr:nvSpPr>
        <xdr:cNvPr id="12" name="Oval 11">
          <a:extLst>
            <a:ext uri="{FF2B5EF4-FFF2-40B4-BE49-F238E27FC236}">
              <a16:creationId xmlns:a16="http://schemas.microsoft.com/office/drawing/2014/main" id="{5EDCD139-E51E-4F16-808F-94BA4A7624C4}"/>
            </a:ext>
          </a:extLst>
        </xdr:cNvPr>
        <xdr:cNvSpPr/>
      </xdr:nvSpPr>
      <xdr:spPr>
        <a:xfrm>
          <a:off x="3764280" y="1287780"/>
          <a:ext cx="304800" cy="31242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274320</xdr:colOff>
      <xdr:row>7</xdr:row>
      <xdr:rowOff>30480</xdr:rowOff>
    </xdr:from>
    <xdr:to>
      <xdr:col>7</xdr:col>
      <xdr:colOff>579120</xdr:colOff>
      <xdr:row>8</xdr:row>
      <xdr:rowOff>160020</xdr:rowOff>
    </xdr:to>
    <xdr:sp macro="" textlink="">
      <xdr:nvSpPr>
        <xdr:cNvPr id="13" name="Oval 12">
          <a:extLst>
            <a:ext uri="{FF2B5EF4-FFF2-40B4-BE49-F238E27FC236}">
              <a16:creationId xmlns:a16="http://schemas.microsoft.com/office/drawing/2014/main" id="{F2FE3C46-4749-49C3-B867-8F73ECE51F8F}"/>
            </a:ext>
          </a:extLst>
        </xdr:cNvPr>
        <xdr:cNvSpPr/>
      </xdr:nvSpPr>
      <xdr:spPr>
        <a:xfrm>
          <a:off x="4754880" y="1310640"/>
          <a:ext cx="304800" cy="312420"/>
        </a:xfrm>
        <a:prstGeom prst="ellipse">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403860</xdr:colOff>
      <xdr:row>11</xdr:row>
      <xdr:rowOff>144780</xdr:rowOff>
    </xdr:from>
    <xdr:to>
      <xdr:col>9</xdr:col>
      <xdr:colOff>213360</xdr:colOff>
      <xdr:row>14</xdr:row>
      <xdr:rowOff>22860</xdr:rowOff>
    </xdr:to>
    <xdr:sp macro="" textlink="">
      <xdr:nvSpPr>
        <xdr:cNvPr id="14" name="Flowchart: Connector 13">
          <a:extLst>
            <a:ext uri="{FF2B5EF4-FFF2-40B4-BE49-F238E27FC236}">
              <a16:creationId xmlns:a16="http://schemas.microsoft.com/office/drawing/2014/main" id="{5CFE7E7E-5A3B-46F3-B85A-6EB2A490613B}"/>
            </a:ext>
          </a:extLst>
        </xdr:cNvPr>
        <xdr:cNvSpPr/>
      </xdr:nvSpPr>
      <xdr:spPr>
        <a:xfrm>
          <a:off x="5494020" y="2156460"/>
          <a:ext cx="419100" cy="42672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60960</xdr:colOff>
      <xdr:row>11</xdr:row>
      <xdr:rowOff>99060</xdr:rowOff>
    </xdr:from>
    <xdr:to>
      <xdr:col>1</xdr:col>
      <xdr:colOff>533400</xdr:colOff>
      <xdr:row>13</xdr:row>
      <xdr:rowOff>175260</xdr:rowOff>
    </xdr:to>
    <xdr:sp macro="" textlink="">
      <xdr:nvSpPr>
        <xdr:cNvPr id="15" name="Flowchart: Connector 14">
          <a:extLst>
            <a:ext uri="{FF2B5EF4-FFF2-40B4-BE49-F238E27FC236}">
              <a16:creationId xmlns:a16="http://schemas.microsoft.com/office/drawing/2014/main" id="{8C63610E-64E5-4C7B-99F8-8F5CBB6E3D18}"/>
            </a:ext>
          </a:extLst>
        </xdr:cNvPr>
        <xdr:cNvSpPr/>
      </xdr:nvSpPr>
      <xdr:spPr>
        <a:xfrm>
          <a:off x="670560" y="2110740"/>
          <a:ext cx="472440" cy="44196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152400</xdr:colOff>
      <xdr:row>11</xdr:row>
      <xdr:rowOff>175375</xdr:rowOff>
    </xdr:from>
    <xdr:to>
      <xdr:col>1</xdr:col>
      <xdr:colOff>434226</xdr:colOff>
      <xdr:row>13</xdr:row>
      <xdr:rowOff>91441</xdr:rowOff>
    </xdr:to>
    <xdr:pic>
      <xdr:nvPicPr>
        <xdr:cNvPr id="16" name="Picture 15">
          <a:extLst>
            <a:ext uri="{FF2B5EF4-FFF2-40B4-BE49-F238E27FC236}">
              <a16:creationId xmlns:a16="http://schemas.microsoft.com/office/drawing/2014/main" id="{F4F65EC3-6999-42DC-B877-FF941557395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0" y="2187055"/>
          <a:ext cx="281826" cy="281826"/>
        </a:xfrm>
        <a:prstGeom prst="rect">
          <a:avLst/>
        </a:prstGeom>
      </xdr:spPr>
    </xdr:pic>
    <xdr:clientData/>
  </xdr:twoCellAnchor>
  <xdr:twoCellAnchor editAs="oneCell">
    <xdr:from>
      <xdr:col>8</xdr:col>
      <xdr:colOff>478626</xdr:colOff>
      <xdr:row>12</xdr:row>
      <xdr:rowOff>64661</xdr:rowOff>
    </xdr:from>
    <xdr:to>
      <xdr:col>9</xdr:col>
      <xdr:colOff>116785</xdr:colOff>
      <xdr:row>13</xdr:row>
      <xdr:rowOff>129540</xdr:rowOff>
    </xdr:to>
    <xdr:pic>
      <xdr:nvPicPr>
        <xdr:cNvPr id="17" name="Picture 16">
          <a:extLst>
            <a:ext uri="{FF2B5EF4-FFF2-40B4-BE49-F238E27FC236}">
              <a16:creationId xmlns:a16="http://schemas.microsoft.com/office/drawing/2014/main" id="{5D20B9AA-B68D-4261-83BF-83419263C9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68786" y="2259221"/>
          <a:ext cx="247759" cy="247759"/>
        </a:xfrm>
        <a:prstGeom prst="rect">
          <a:avLst/>
        </a:prstGeom>
      </xdr:spPr>
    </xdr:pic>
    <xdr:clientData/>
  </xdr:twoCellAnchor>
  <xdr:twoCellAnchor editAs="oneCell">
    <xdr:from>
      <xdr:col>7</xdr:col>
      <xdr:colOff>327660</xdr:colOff>
      <xdr:row>7</xdr:row>
      <xdr:rowOff>76200</xdr:rowOff>
    </xdr:from>
    <xdr:to>
      <xdr:col>7</xdr:col>
      <xdr:colOff>541020</xdr:colOff>
      <xdr:row>8</xdr:row>
      <xdr:rowOff>106680</xdr:rowOff>
    </xdr:to>
    <xdr:pic>
      <xdr:nvPicPr>
        <xdr:cNvPr id="18" name="Picture 17">
          <a:extLst>
            <a:ext uri="{FF2B5EF4-FFF2-40B4-BE49-F238E27FC236}">
              <a16:creationId xmlns:a16="http://schemas.microsoft.com/office/drawing/2014/main" id="{09D7532F-2E9E-47E2-B399-E84609D6EB3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08220" y="1356360"/>
          <a:ext cx="213360" cy="213360"/>
        </a:xfrm>
        <a:prstGeom prst="rect">
          <a:avLst/>
        </a:prstGeom>
      </xdr:spPr>
    </xdr:pic>
    <xdr:clientData/>
  </xdr:twoCellAnchor>
  <xdr:twoCellAnchor>
    <xdr:from>
      <xdr:col>0</xdr:col>
      <xdr:colOff>266700</xdr:colOff>
      <xdr:row>7</xdr:row>
      <xdr:rowOff>152400</xdr:rowOff>
    </xdr:from>
    <xdr:to>
      <xdr:col>1</xdr:col>
      <xdr:colOff>388620</xdr:colOff>
      <xdr:row>9</xdr:row>
      <xdr:rowOff>38100</xdr:rowOff>
    </xdr:to>
    <xdr:sp macro="" textlink="">
      <xdr:nvSpPr>
        <xdr:cNvPr id="19" name="TextBox 18">
          <a:extLst>
            <a:ext uri="{FF2B5EF4-FFF2-40B4-BE49-F238E27FC236}">
              <a16:creationId xmlns:a16="http://schemas.microsoft.com/office/drawing/2014/main" id="{5E49E4A0-4EB8-4A12-8E4D-D1944966D74C}"/>
            </a:ext>
          </a:extLst>
        </xdr:cNvPr>
        <xdr:cNvSpPr txBox="1"/>
      </xdr:nvSpPr>
      <xdr:spPr>
        <a:xfrm>
          <a:off x="266700" y="1432560"/>
          <a:ext cx="7315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rPr>
            <a:t>Total QTY</a:t>
          </a:r>
        </a:p>
      </xdr:txBody>
    </xdr:sp>
    <xdr:clientData/>
  </xdr:twoCellAnchor>
  <xdr:twoCellAnchor>
    <xdr:from>
      <xdr:col>8</xdr:col>
      <xdr:colOff>495300</xdr:colOff>
      <xdr:row>8</xdr:row>
      <xdr:rowOff>7620</xdr:rowOff>
    </xdr:from>
    <xdr:to>
      <xdr:col>10</xdr:col>
      <xdr:colOff>76200</xdr:colOff>
      <xdr:row>9</xdr:row>
      <xdr:rowOff>83820</xdr:rowOff>
    </xdr:to>
    <xdr:sp macro="" textlink="">
      <xdr:nvSpPr>
        <xdr:cNvPr id="20" name="TextBox 19">
          <a:extLst>
            <a:ext uri="{FF2B5EF4-FFF2-40B4-BE49-F238E27FC236}">
              <a16:creationId xmlns:a16="http://schemas.microsoft.com/office/drawing/2014/main" id="{58B48324-AB48-4901-9183-D58BA1E436D9}"/>
            </a:ext>
          </a:extLst>
        </xdr:cNvPr>
        <xdr:cNvSpPr txBox="1"/>
      </xdr:nvSpPr>
      <xdr:spPr>
        <a:xfrm>
          <a:off x="5585460" y="1470660"/>
          <a:ext cx="8001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bg1"/>
              </a:solidFill>
            </a:rPr>
            <a:t>Transactions</a:t>
          </a:r>
        </a:p>
      </xdr:txBody>
    </xdr:sp>
    <xdr:clientData/>
  </xdr:twoCellAnchor>
  <xdr:twoCellAnchor>
    <xdr:from>
      <xdr:col>2</xdr:col>
      <xdr:colOff>106680</xdr:colOff>
      <xdr:row>9</xdr:row>
      <xdr:rowOff>0</xdr:rowOff>
    </xdr:from>
    <xdr:to>
      <xdr:col>3</xdr:col>
      <xdr:colOff>220980</xdr:colOff>
      <xdr:row>10</xdr:row>
      <xdr:rowOff>68580</xdr:rowOff>
    </xdr:to>
    <xdr:sp macro="" textlink="">
      <xdr:nvSpPr>
        <xdr:cNvPr id="21" name="TextBox 20">
          <a:extLst>
            <a:ext uri="{FF2B5EF4-FFF2-40B4-BE49-F238E27FC236}">
              <a16:creationId xmlns:a16="http://schemas.microsoft.com/office/drawing/2014/main" id="{9F38509A-DD4A-4968-8465-87FB72641FF7}"/>
            </a:ext>
          </a:extLst>
        </xdr:cNvPr>
        <xdr:cNvSpPr txBox="1"/>
      </xdr:nvSpPr>
      <xdr:spPr>
        <a:xfrm>
          <a:off x="1325880" y="1645920"/>
          <a:ext cx="7239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Total COGS</a:t>
          </a:r>
        </a:p>
      </xdr:txBody>
    </xdr:sp>
    <xdr:clientData/>
  </xdr:twoCellAnchor>
  <xdr:twoCellAnchor>
    <xdr:from>
      <xdr:col>3</xdr:col>
      <xdr:colOff>533400</xdr:colOff>
      <xdr:row>8</xdr:row>
      <xdr:rowOff>144780</xdr:rowOff>
    </xdr:from>
    <xdr:to>
      <xdr:col>5</xdr:col>
      <xdr:colOff>198120</xdr:colOff>
      <xdr:row>10</xdr:row>
      <xdr:rowOff>83820</xdr:rowOff>
    </xdr:to>
    <xdr:sp macro="" textlink="">
      <xdr:nvSpPr>
        <xdr:cNvPr id="22" name="TextBox 21">
          <a:extLst>
            <a:ext uri="{FF2B5EF4-FFF2-40B4-BE49-F238E27FC236}">
              <a16:creationId xmlns:a16="http://schemas.microsoft.com/office/drawing/2014/main" id="{EB55D5A6-9AB1-41CA-801D-7682A9E0DE88}"/>
            </a:ext>
          </a:extLst>
        </xdr:cNvPr>
        <xdr:cNvSpPr txBox="1"/>
      </xdr:nvSpPr>
      <xdr:spPr>
        <a:xfrm>
          <a:off x="2362200" y="1607820"/>
          <a:ext cx="10972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chemeClr val="tx1"/>
              </a:solidFill>
            </a:rPr>
            <a:t>Total</a:t>
          </a:r>
          <a:r>
            <a:rPr lang="en-IN" sz="1100">
              <a:solidFill>
                <a:schemeClr val="tx1"/>
              </a:solidFill>
            </a:rPr>
            <a:t> </a:t>
          </a:r>
          <a:r>
            <a:rPr lang="en-IN" sz="900" b="1">
              <a:solidFill>
                <a:schemeClr val="tx1"/>
              </a:solidFill>
            </a:rPr>
            <a:t>Revenue</a:t>
          </a:r>
        </a:p>
      </xdr:txBody>
    </xdr:sp>
    <xdr:clientData/>
  </xdr:twoCellAnchor>
  <xdr:twoCellAnchor>
    <xdr:from>
      <xdr:col>5</xdr:col>
      <xdr:colOff>304800</xdr:colOff>
      <xdr:row>8</xdr:row>
      <xdr:rowOff>175260</xdr:rowOff>
    </xdr:from>
    <xdr:to>
      <xdr:col>6</xdr:col>
      <xdr:colOff>449580</xdr:colOff>
      <xdr:row>10</xdr:row>
      <xdr:rowOff>60960</xdr:rowOff>
    </xdr:to>
    <xdr:sp macro="" textlink="">
      <xdr:nvSpPr>
        <xdr:cNvPr id="23" name="TextBox 22">
          <a:extLst>
            <a:ext uri="{FF2B5EF4-FFF2-40B4-BE49-F238E27FC236}">
              <a16:creationId xmlns:a16="http://schemas.microsoft.com/office/drawing/2014/main" id="{18DC84BB-D8C6-4236-A094-C5C60CDF2607}"/>
            </a:ext>
          </a:extLst>
        </xdr:cNvPr>
        <xdr:cNvSpPr txBox="1"/>
      </xdr:nvSpPr>
      <xdr:spPr>
        <a:xfrm>
          <a:off x="3566160" y="1638300"/>
          <a:ext cx="7543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Total Profit</a:t>
          </a:r>
        </a:p>
      </xdr:txBody>
    </xdr:sp>
    <xdr:clientData/>
  </xdr:twoCellAnchor>
  <xdr:twoCellAnchor>
    <xdr:from>
      <xdr:col>7</xdr:col>
      <xdr:colOff>15240</xdr:colOff>
      <xdr:row>8</xdr:row>
      <xdr:rowOff>167640</xdr:rowOff>
    </xdr:from>
    <xdr:to>
      <xdr:col>8</xdr:col>
      <xdr:colOff>297180</xdr:colOff>
      <xdr:row>10</xdr:row>
      <xdr:rowOff>68580</xdr:rowOff>
    </xdr:to>
    <xdr:sp macro="" textlink="">
      <xdr:nvSpPr>
        <xdr:cNvPr id="24" name="TextBox 23">
          <a:extLst>
            <a:ext uri="{FF2B5EF4-FFF2-40B4-BE49-F238E27FC236}">
              <a16:creationId xmlns:a16="http://schemas.microsoft.com/office/drawing/2014/main" id="{8C7CC56D-5993-410A-BF25-C5442728A569}"/>
            </a:ext>
          </a:extLst>
        </xdr:cNvPr>
        <xdr:cNvSpPr txBox="1"/>
      </xdr:nvSpPr>
      <xdr:spPr>
        <a:xfrm>
          <a:off x="4495800" y="1630680"/>
          <a:ext cx="8915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t>% Profit Margin</a:t>
          </a:r>
        </a:p>
      </xdr:txBody>
    </xdr:sp>
    <xdr:clientData/>
  </xdr:twoCellAnchor>
  <xdr:twoCellAnchor>
    <xdr:from>
      <xdr:col>2</xdr:col>
      <xdr:colOff>38100</xdr:colOff>
      <xdr:row>9</xdr:row>
      <xdr:rowOff>167640</xdr:rowOff>
    </xdr:from>
    <xdr:to>
      <xdr:col>4</xdr:col>
      <xdr:colOff>0</xdr:colOff>
      <xdr:row>11</xdr:row>
      <xdr:rowOff>53340</xdr:rowOff>
    </xdr:to>
    <xdr:sp macro="" textlink="'Analysis 1'!D2">
      <xdr:nvSpPr>
        <xdr:cNvPr id="25" name="TextBox 24">
          <a:extLst>
            <a:ext uri="{FF2B5EF4-FFF2-40B4-BE49-F238E27FC236}">
              <a16:creationId xmlns:a16="http://schemas.microsoft.com/office/drawing/2014/main" id="{5AFEE00A-4C12-44A4-9471-F8C5A2DFB518}"/>
            </a:ext>
          </a:extLst>
        </xdr:cNvPr>
        <xdr:cNvSpPr txBox="1"/>
      </xdr:nvSpPr>
      <xdr:spPr>
        <a:xfrm>
          <a:off x="1257300" y="1813560"/>
          <a:ext cx="11811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3B1942-D97D-4E9A-B53F-6EEC3FE47B7E}" type="TxLink">
            <a:rPr lang="en-US" sz="1400" b="1" i="0" u="none" strike="noStrike">
              <a:solidFill>
                <a:srgbClr val="000000"/>
              </a:solidFill>
              <a:latin typeface="Aptos Narrow"/>
            </a:rPr>
            <a:pPr/>
            <a:t>$180.80 M</a:t>
          </a:fld>
          <a:endParaRPr lang="en-IN" sz="1400" b="1"/>
        </a:p>
      </xdr:txBody>
    </xdr:sp>
    <xdr:clientData/>
  </xdr:twoCellAnchor>
  <xdr:twoCellAnchor>
    <xdr:from>
      <xdr:col>3</xdr:col>
      <xdr:colOff>563880</xdr:colOff>
      <xdr:row>9</xdr:row>
      <xdr:rowOff>144780</xdr:rowOff>
    </xdr:from>
    <xdr:to>
      <xdr:col>6</xdr:col>
      <xdr:colOff>0</xdr:colOff>
      <xdr:row>11</xdr:row>
      <xdr:rowOff>83820</xdr:rowOff>
    </xdr:to>
    <xdr:sp macro="" textlink="'Analysis 1'!C2">
      <xdr:nvSpPr>
        <xdr:cNvPr id="26" name="TextBox 25">
          <a:extLst>
            <a:ext uri="{FF2B5EF4-FFF2-40B4-BE49-F238E27FC236}">
              <a16:creationId xmlns:a16="http://schemas.microsoft.com/office/drawing/2014/main" id="{ECF37E8E-BF5B-4B16-A0E0-7233DC181131}"/>
            </a:ext>
          </a:extLst>
        </xdr:cNvPr>
        <xdr:cNvSpPr txBox="1"/>
      </xdr:nvSpPr>
      <xdr:spPr>
        <a:xfrm>
          <a:off x="2392680" y="1790700"/>
          <a:ext cx="14782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1EBF16-145B-4D80-BE4C-BA9CB8064973}" type="TxLink">
            <a:rPr lang="en-US" sz="1400" b="1" i="0" u="none" strike="noStrike">
              <a:solidFill>
                <a:srgbClr val="000000"/>
              </a:solidFill>
              <a:latin typeface="Aptos Narrow"/>
            </a:rPr>
            <a:pPr/>
            <a:t>$307.09 M</a:t>
          </a:fld>
          <a:endParaRPr lang="en-IN" sz="1400" b="1">
            <a:solidFill>
              <a:schemeClr val="tx1"/>
            </a:solidFill>
          </a:endParaRPr>
        </a:p>
      </xdr:txBody>
    </xdr:sp>
    <xdr:clientData/>
  </xdr:twoCellAnchor>
  <xdr:twoCellAnchor>
    <xdr:from>
      <xdr:col>5</xdr:col>
      <xdr:colOff>198120</xdr:colOff>
      <xdr:row>9</xdr:row>
      <xdr:rowOff>144780</xdr:rowOff>
    </xdr:from>
    <xdr:to>
      <xdr:col>7</xdr:col>
      <xdr:colOff>0</xdr:colOff>
      <xdr:row>11</xdr:row>
      <xdr:rowOff>30480</xdr:rowOff>
    </xdr:to>
    <xdr:sp macro="" textlink="'Analysis 1'!E2">
      <xdr:nvSpPr>
        <xdr:cNvPr id="27" name="TextBox 26">
          <a:extLst>
            <a:ext uri="{FF2B5EF4-FFF2-40B4-BE49-F238E27FC236}">
              <a16:creationId xmlns:a16="http://schemas.microsoft.com/office/drawing/2014/main" id="{4DE2AE88-826A-4296-8C30-143CBB66F0EC}"/>
            </a:ext>
          </a:extLst>
        </xdr:cNvPr>
        <xdr:cNvSpPr txBox="1"/>
      </xdr:nvSpPr>
      <xdr:spPr>
        <a:xfrm>
          <a:off x="3459480" y="1790700"/>
          <a:ext cx="10210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70B0C6-93DE-48A2-BC4B-AD9EDD9AE96F}" type="TxLink">
            <a:rPr lang="en-US" sz="1400" b="1" i="0" u="none" strike="noStrike">
              <a:solidFill>
                <a:srgbClr val="000000"/>
              </a:solidFill>
              <a:latin typeface="Aptos Narrow"/>
            </a:rPr>
            <a:pPr/>
            <a:t>$126.29 M</a:t>
          </a:fld>
          <a:endParaRPr lang="en-IN" sz="1400" b="1"/>
        </a:p>
      </xdr:txBody>
    </xdr:sp>
    <xdr:clientData/>
  </xdr:twoCellAnchor>
  <xdr:twoCellAnchor>
    <xdr:from>
      <xdr:col>7</xdr:col>
      <xdr:colOff>152400</xdr:colOff>
      <xdr:row>9</xdr:row>
      <xdr:rowOff>137160</xdr:rowOff>
    </xdr:from>
    <xdr:to>
      <xdr:col>8</xdr:col>
      <xdr:colOff>91440</xdr:colOff>
      <xdr:row>11</xdr:row>
      <xdr:rowOff>38100</xdr:rowOff>
    </xdr:to>
    <xdr:sp macro="" textlink="'Analysis 1'!I2">
      <xdr:nvSpPr>
        <xdr:cNvPr id="28" name="TextBox 27">
          <a:extLst>
            <a:ext uri="{FF2B5EF4-FFF2-40B4-BE49-F238E27FC236}">
              <a16:creationId xmlns:a16="http://schemas.microsoft.com/office/drawing/2014/main" id="{2F8CC537-FB78-473E-B7D2-90F49503F461}"/>
            </a:ext>
          </a:extLst>
        </xdr:cNvPr>
        <xdr:cNvSpPr txBox="1"/>
      </xdr:nvSpPr>
      <xdr:spPr>
        <a:xfrm>
          <a:off x="4632960" y="1783080"/>
          <a:ext cx="5486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FAD561-9EF4-4B7B-A896-8958172D8616}" type="TxLink">
            <a:rPr lang="en-US" sz="1400" b="1" i="0" u="none" strike="noStrike">
              <a:solidFill>
                <a:srgbClr val="000000"/>
              </a:solidFill>
              <a:latin typeface="Aptos Narrow"/>
            </a:rPr>
            <a:pPr/>
            <a:t>41.1%</a:t>
          </a:fld>
          <a:endParaRPr lang="en-IN" sz="1400" b="1"/>
        </a:p>
      </xdr:txBody>
    </xdr:sp>
    <xdr:clientData/>
  </xdr:twoCellAnchor>
  <xdr:twoCellAnchor>
    <xdr:from>
      <xdr:col>8</xdr:col>
      <xdr:colOff>601980</xdr:colOff>
      <xdr:row>9</xdr:row>
      <xdr:rowOff>30480</xdr:rowOff>
    </xdr:from>
    <xdr:to>
      <xdr:col>10</xdr:col>
      <xdr:colOff>30480</xdr:colOff>
      <xdr:row>10</xdr:row>
      <xdr:rowOff>91440</xdr:rowOff>
    </xdr:to>
    <xdr:sp macro="" textlink="'Analysis 1'!A2">
      <xdr:nvSpPr>
        <xdr:cNvPr id="29" name="TextBox 28">
          <a:extLst>
            <a:ext uri="{FF2B5EF4-FFF2-40B4-BE49-F238E27FC236}">
              <a16:creationId xmlns:a16="http://schemas.microsoft.com/office/drawing/2014/main" id="{711CAB8E-DD9A-4D97-9283-26576A1C7727}"/>
            </a:ext>
          </a:extLst>
        </xdr:cNvPr>
        <xdr:cNvSpPr txBox="1"/>
      </xdr:nvSpPr>
      <xdr:spPr>
        <a:xfrm>
          <a:off x="5692140" y="1676400"/>
          <a:ext cx="6477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349577-E115-4FCA-830C-AB665788BD8C}" type="TxLink">
            <a:rPr lang="en-US" sz="1100" b="0" i="0" u="none" strike="noStrike">
              <a:solidFill>
                <a:schemeClr val="bg1"/>
              </a:solidFill>
              <a:latin typeface="Aptos Narrow"/>
            </a:rPr>
            <a:pPr/>
            <a:t>60.40 K</a:t>
          </a:fld>
          <a:endParaRPr lang="en-IN" sz="900" b="1">
            <a:solidFill>
              <a:schemeClr val="bg1"/>
            </a:solidFill>
          </a:endParaRPr>
        </a:p>
      </xdr:txBody>
    </xdr:sp>
    <xdr:clientData/>
  </xdr:twoCellAnchor>
  <xdr:twoCellAnchor>
    <xdr:from>
      <xdr:col>0</xdr:col>
      <xdr:colOff>388620</xdr:colOff>
      <xdr:row>8</xdr:row>
      <xdr:rowOff>152400</xdr:rowOff>
    </xdr:from>
    <xdr:to>
      <xdr:col>1</xdr:col>
      <xdr:colOff>243840</xdr:colOff>
      <xdr:row>10</xdr:row>
      <xdr:rowOff>76200</xdr:rowOff>
    </xdr:to>
    <xdr:sp macro="" textlink="'Analysis 1'!F2">
      <xdr:nvSpPr>
        <xdr:cNvPr id="30" name="TextBox 29">
          <a:extLst>
            <a:ext uri="{FF2B5EF4-FFF2-40B4-BE49-F238E27FC236}">
              <a16:creationId xmlns:a16="http://schemas.microsoft.com/office/drawing/2014/main" id="{4228F645-8F40-4650-B6AD-B65D5B9DD608}"/>
            </a:ext>
          </a:extLst>
        </xdr:cNvPr>
        <xdr:cNvSpPr txBox="1"/>
      </xdr:nvSpPr>
      <xdr:spPr>
        <a:xfrm>
          <a:off x="388620" y="1615440"/>
          <a:ext cx="4648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D05E7B-8405-493F-8735-7868A059AC37}" type="TxLink">
            <a:rPr lang="en-US" sz="1100" b="0" i="0" u="none" strike="noStrike">
              <a:ln>
                <a:noFill/>
              </a:ln>
              <a:solidFill>
                <a:schemeClr val="bg1"/>
              </a:solidFill>
              <a:latin typeface="Aptos Narrow"/>
            </a:rPr>
            <a:pPr/>
            <a:t>606</a:t>
          </a:fld>
          <a:endParaRPr lang="en-IN" sz="900" b="1">
            <a:ln>
              <a:noFill/>
            </a:ln>
            <a:solidFill>
              <a:schemeClr val="bg1"/>
            </a:solidFill>
          </a:endParaRPr>
        </a:p>
      </xdr:txBody>
    </xdr:sp>
    <xdr:clientData/>
  </xdr:twoCellAnchor>
  <xdr:twoCellAnchor>
    <xdr:from>
      <xdr:col>10</xdr:col>
      <xdr:colOff>175260</xdr:colOff>
      <xdr:row>5</xdr:row>
      <xdr:rowOff>144780</xdr:rowOff>
    </xdr:from>
    <xdr:to>
      <xdr:col>16</xdr:col>
      <xdr:colOff>342900</xdr:colOff>
      <xdr:row>16</xdr:row>
      <xdr:rowOff>68580</xdr:rowOff>
    </xdr:to>
    <xdr:sp macro="" textlink="">
      <xdr:nvSpPr>
        <xdr:cNvPr id="31" name="Rectangle: Rounded Corners 30">
          <a:extLst>
            <a:ext uri="{FF2B5EF4-FFF2-40B4-BE49-F238E27FC236}">
              <a16:creationId xmlns:a16="http://schemas.microsoft.com/office/drawing/2014/main" id="{062A1908-6A4A-4DAD-AE83-9DDA601112A4}"/>
            </a:ext>
          </a:extLst>
        </xdr:cNvPr>
        <xdr:cNvSpPr/>
      </xdr:nvSpPr>
      <xdr:spPr>
        <a:xfrm>
          <a:off x="6484620" y="1059180"/>
          <a:ext cx="3825240" cy="193548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mc:AlternateContent xmlns:mc="http://schemas.openxmlformats.org/markup-compatibility/2006">
    <mc:Choice xmlns:a14="http://schemas.microsoft.com/office/drawing/2010/main" Requires="a14">
      <xdr:twoCellAnchor editAs="oneCell">
        <xdr:from>
          <xdr:col>10</xdr:col>
          <xdr:colOff>434340</xdr:colOff>
          <xdr:row>6</xdr:row>
          <xdr:rowOff>38100</xdr:rowOff>
        </xdr:from>
        <xdr:to>
          <xdr:col>11</xdr:col>
          <xdr:colOff>594360</xdr:colOff>
          <xdr:row>7</xdr:row>
          <xdr:rowOff>76200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A25873F8-0537-4A02-9C83-DA4633CF32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518160</xdr:colOff>
          <xdr:row>6</xdr:row>
          <xdr:rowOff>68580</xdr:rowOff>
        </xdr:from>
        <xdr:to>
          <xdr:col>13</xdr:col>
          <xdr:colOff>533400</xdr:colOff>
          <xdr:row>7</xdr:row>
          <xdr:rowOff>68580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E032D161-CE0A-4E67-B705-F9F5AA710E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30480</xdr:colOff>
          <xdr:row>6</xdr:row>
          <xdr:rowOff>60960</xdr:rowOff>
        </xdr:from>
        <xdr:to>
          <xdr:col>16</xdr:col>
          <xdr:colOff>160020</xdr:colOff>
          <xdr:row>7</xdr:row>
          <xdr:rowOff>106680</xdr:rowOff>
        </xdr:to>
        <xdr:sp macro="" textlink="">
          <xdr:nvSpPr>
            <xdr:cNvPr id="4099" name="Option Button 3" hidden="1">
              <a:extLst>
                <a:ext uri="{63B3BB69-23CF-44E3-9099-C40C66FF867C}">
                  <a14:compatExt spid="_x0000_s4099"/>
                </a:ext>
                <a:ext uri="{FF2B5EF4-FFF2-40B4-BE49-F238E27FC236}">
                  <a16:creationId xmlns:a16="http://schemas.microsoft.com/office/drawing/2014/main" id="{EC8D8873-2F6D-4EC0-BD1A-9A6B49BB6C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xdr:twoCellAnchor>
    <xdr:from>
      <xdr:col>11</xdr:col>
      <xdr:colOff>373380</xdr:colOff>
      <xdr:row>7</xdr:row>
      <xdr:rowOff>99060</xdr:rowOff>
    </xdr:from>
    <xdr:to>
      <xdr:col>15</xdr:col>
      <xdr:colOff>373380</xdr:colOff>
      <xdr:row>9</xdr:row>
      <xdr:rowOff>91440</xdr:rowOff>
    </xdr:to>
    <xdr:sp macro="" textlink="'Analysis 1'!E27">
      <xdr:nvSpPr>
        <xdr:cNvPr id="32" name="TextBox 31">
          <a:extLst>
            <a:ext uri="{FF2B5EF4-FFF2-40B4-BE49-F238E27FC236}">
              <a16:creationId xmlns:a16="http://schemas.microsoft.com/office/drawing/2014/main" id="{FEF8C9E5-F235-4B5C-A637-FBBC64671003}"/>
            </a:ext>
          </a:extLst>
        </xdr:cNvPr>
        <xdr:cNvSpPr txBox="1"/>
      </xdr:nvSpPr>
      <xdr:spPr>
        <a:xfrm>
          <a:off x="7292340" y="1379220"/>
          <a:ext cx="24384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605A61-CE25-455F-8D38-E39C48F185B5}" type="TxLink">
            <a:rPr lang="en-US" sz="1100" b="1" i="0" u="none" strike="noStrike">
              <a:solidFill>
                <a:schemeClr val="tx2"/>
              </a:solidFill>
              <a:latin typeface="Aptos Narrow"/>
            </a:rPr>
            <a:pPr/>
            <a:t> Total Revenue from the higjhlighted years</a:t>
          </a:fld>
          <a:endParaRPr lang="en-IN" sz="1100" b="1">
            <a:solidFill>
              <a:schemeClr val="tx2"/>
            </a:solidFill>
          </a:endParaRPr>
        </a:p>
      </xdr:txBody>
    </xdr:sp>
    <xdr:clientData/>
  </xdr:twoCellAnchor>
  <xdr:twoCellAnchor>
    <xdr:from>
      <xdr:col>10</xdr:col>
      <xdr:colOff>327660</xdr:colOff>
      <xdr:row>7</xdr:row>
      <xdr:rowOff>60960</xdr:rowOff>
    </xdr:from>
    <xdr:to>
      <xdr:col>12</xdr:col>
      <xdr:colOff>327660</xdr:colOff>
      <xdr:row>9</xdr:row>
      <xdr:rowOff>60960</xdr:rowOff>
    </xdr:to>
    <xdr:sp macro="" textlink="'Analysis 1'!D28">
      <xdr:nvSpPr>
        <xdr:cNvPr id="33" name="TextBox 32">
          <a:extLst>
            <a:ext uri="{FF2B5EF4-FFF2-40B4-BE49-F238E27FC236}">
              <a16:creationId xmlns:a16="http://schemas.microsoft.com/office/drawing/2014/main" id="{6016569B-8365-49B1-97A4-8726DED91CCD}"/>
            </a:ext>
          </a:extLst>
        </xdr:cNvPr>
        <xdr:cNvSpPr txBox="1"/>
      </xdr:nvSpPr>
      <xdr:spPr>
        <a:xfrm>
          <a:off x="6637020" y="1341120"/>
          <a:ext cx="1219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AAB173-3303-4064-BBDB-5E09869DEF8E}" type="TxLink">
            <a:rPr lang="en-US" sz="1600" b="1" i="0" u="none" strike="noStrike">
              <a:ln>
                <a:noFill/>
              </a:ln>
              <a:solidFill>
                <a:schemeClr val="tx2"/>
              </a:solidFill>
              <a:latin typeface="Aptos Narrow"/>
            </a:rPr>
            <a:pPr/>
            <a:t>16.5%</a:t>
          </a:fld>
          <a:endParaRPr lang="en-IN" sz="1600" b="1">
            <a:ln>
              <a:noFill/>
            </a:ln>
            <a:solidFill>
              <a:schemeClr val="tx2"/>
            </a:solidFill>
          </a:endParaRPr>
        </a:p>
      </xdr:txBody>
    </xdr:sp>
    <xdr:clientData/>
  </xdr:twoCellAnchor>
  <xdr:twoCellAnchor>
    <xdr:from>
      <xdr:col>10</xdr:col>
      <xdr:colOff>449580</xdr:colOff>
      <xdr:row>8</xdr:row>
      <xdr:rowOff>83820</xdr:rowOff>
    </xdr:from>
    <xdr:to>
      <xdr:col>16</xdr:col>
      <xdr:colOff>365760</xdr:colOff>
      <xdr:row>15</xdr:row>
      <xdr:rowOff>15240</xdr:rowOff>
    </xdr:to>
    <xdr:graphicFrame macro="">
      <xdr:nvGraphicFramePr>
        <xdr:cNvPr id="34" name="Chart 33">
          <a:extLst>
            <a:ext uri="{FF2B5EF4-FFF2-40B4-BE49-F238E27FC236}">
              <a16:creationId xmlns:a16="http://schemas.microsoft.com/office/drawing/2014/main" id="{77803C98-00D3-4D65-93D7-E51015F048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525780</xdr:colOff>
      <xdr:row>14</xdr:row>
      <xdr:rowOff>7621</xdr:rowOff>
    </xdr:from>
    <xdr:to>
      <xdr:col>15</xdr:col>
      <xdr:colOff>419100</xdr:colOff>
      <xdr:row>16</xdr:row>
      <xdr:rowOff>83820</xdr:rowOff>
    </xdr:to>
    <mc:AlternateContent xmlns:mc="http://schemas.openxmlformats.org/markup-compatibility/2006">
      <mc:Choice xmlns:a14="http://schemas.microsoft.com/office/drawing/2010/main" Requires="a14">
        <xdr:graphicFrame macro="">
          <xdr:nvGraphicFramePr>
            <xdr:cNvPr id="35" name="Year 1">
              <a:extLst>
                <a:ext uri="{FF2B5EF4-FFF2-40B4-BE49-F238E27FC236}">
                  <a16:creationId xmlns:a16="http://schemas.microsoft.com/office/drawing/2014/main" id="{D8C51B5D-F1FC-4612-94B2-5781916ADD3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835140" y="2567941"/>
              <a:ext cx="2941320" cy="441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213360</xdr:colOff>
      <xdr:row>7</xdr:row>
      <xdr:rowOff>121920</xdr:rowOff>
    </xdr:from>
    <xdr:to>
      <xdr:col>16</xdr:col>
      <xdr:colOff>289560</xdr:colOff>
      <xdr:row>9</xdr:row>
      <xdr:rowOff>114300</xdr:rowOff>
    </xdr:to>
    <xdr:sp macro="" textlink="'Analysis 1'!F22">
      <xdr:nvSpPr>
        <xdr:cNvPr id="36" name="TextBox 35">
          <a:extLst>
            <a:ext uri="{FF2B5EF4-FFF2-40B4-BE49-F238E27FC236}">
              <a16:creationId xmlns:a16="http://schemas.microsoft.com/office/drawing/2014/main" id="{0B8D4081-45B9-44A6-92A7-9D8C6B0FB8BE}"/>
            </a:ext>
          </a:extLst>
        </xdr:cNvPr>
        <xdr:cNvSpPr txBox="1"/>
      </xdr:nvSpPr>
      <xdr:spPr>
        <a:xfrm>
          <a:off x="9570720" y="1402080"/>
          <a:ext cx="6858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75FEBC-C3B4-4C84-B0BD-5E3253E4EB7E}" type="TxLink">
            <a:rPr lang="en-US" sz="1100" b="0" i="0" u="none" strike="noStrike">
              <a:ln>
                <a:noFill/>
              </a:ln>
              <a:solidFill>
                <a:srgbClr val="000000"/>
              </a:solidFill>
              <a:latin typeface="Aptos Narrow"/>
            </a:rPr>
            <a:pPr/>
            <a:t>55272182.57</a:t>
          </a:fld>
          <a:endParaRPr lang="en-IN" sz="1400" b="1">
            <a:ln>
              <a:noFill/>
            </a:ln>
            <a:solidFill>
              <a:schemeClr val="tx2"/>
            </a:solidFill>
          </a:endParaRPr>
        </a:p>
      </xdr:txBody>
    </xdr:sp>
    <xdr:clientData/>
  </xdr:twoCellAnchor>
  <xdr:twoCellAnchor>
    <xdr:from>
      <xdr:col>2</xdr:col>
      <xdr:colOff>190500</xdr:colOff>
      <xdr:row>12</xdr:row>
      <xdr:rowOff>0</xdr:rowOff>
    </xdr:from>
    <xdr:to>
      <xdr:col>3</xdr:col>
      <xdr:colOff>190500</xdr:colOff>
      <xdr:row>14</xdr:row>
      <xdr:rowOff>0</xdr:rowOff>
    </xdr:to>
    <xdr:sp macro="" textlink="">
      <xdr:nvSpPr>
        <xdr:cNvPr id="37" name="Rectangle 36">
          <a:extLst>
            <a:ext uri="{FF2B5EF4-FFF2-40B4-BE49-F238E27FC236}">
              <a16:creationId xmlns:a16="http://schemas.microsoft.com/office/drawing/2014/main" id="{692B2FFF-3774-4A9E-B6CC-0DB94E7F535B}"/>
            </a:ext>
          </a:extLst>
        </xdr:cNvPr>
        <xdr:cNvSpPr/>
      </xdr:nvSpPr>
      <xdr:spPr>
        <a:xfrm>
          <a:off x="1409700" y="2194560"/>
          <a:ext cx="609600" cy="3657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30480</xdr:colOff>
      <xdr:row>12</xdr:row>
      <xdr:rowOff>15240</xdr:rowOff>
    </xdr:from>
    <xdr:to>
      <xdr:col>4</xdr:col>
      <xdr:colOff>640080</xdr:colOff>
      <xdr:row>14</xdr:row>
      <xdr:rowOff>15240</xdr:rowOff>
    </xdr:to>
    <xdr:sp macro="" textlink="">
      <xdr:nvSpPr>
        <xdr:cNvPr id="38" name="Rectangle 37">
          <a:extLst>
            <a:ext uri="{FF2B5EF4-FFF2-40B4-BE49-F238E27FC236}">
              <a16:creationId xmlns:a16="http://schemas.microsoft.com/office/drawing/2014/main" id="{09311331-3D4B-4CCD-8345-1F6082B3840D}"/>
            </a:ext>
          </a:extLst>
        </xdr:cNvPr>
        <xdr:cNvSpPr/>
      </xdr:nvSpPr>
      <xdr:spPr>
        <a:xfrm>
          <a:off x="2468880" y="2209800"/>
          <a:ext cx="609600" cy="3657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160020</xdr:colOff>
      <xdr:row>12</xdr:row>
      <xdr:rowOff>0</xdr:rowOff>
    </xdr:from>
    <xdr:to>
      <xdr:col>8</xdr:col>
      <xdr:colOff>160020</xdr:colOff>
      <xdr:row>14</xdr:row>
      <xdr:rowOff>0</xdr:rowOff>
    </xdr:to>
    <xdr:sp macro="" textlink="">
      <xdr:nvSpPr>
        <xdr:cNvPr id="39" name="Rectangle 38">
          <a:extLst>
            <a:ext uri="{FF2B5EF4-FFF2-40B4-BE49-F238E27FC236}">
              <a16:creationId xmlns:a16="http://schemas.microsoft.com/office/drawing/2014/main" id="{1610447F-8EB3-4BF8-ADD8-3EDF82564C54}"/>
            </a:ext>
          </a:extLst>
        </xdr:cNvPr>
        <xdr:cNvSpPr/>
      </xdr:nvSpPr>
      <xdr:spPr>
        <a:xfrm>
          <a:off x="4640580" y="2194560"/>
          <a:ext cx="609600" cy="3657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342900</xdr:colOff>
      <xdr:row>12</xdr:row>
      <xdr:rowOff>0</xdr:rowOff>
    </xdr:from>
    <xdr:to>
      <xdr:col>6</xdr:col>
      <xdr:colOff>342900</xdr:colOff>
      <xdr:row>14</xdr:row>
      <xdr:rowOff>0</xdr:rowOff>
    </xdr:to>
    <xdr:sp macro="" textlink="">
      <xdr:nvSpPr>
        <xdr:cNvPr id="40" name="Rectangle 39">
          <a:extLst>
            <a:ext uri="{FF2B5EF4-FFF2-40B4-BE49-F238E27FC236}">
              <a16:creationId xmlns:a16="http://schemas.microsoft.com/office/drawing/2014/main" id="{77A5C26E-08E2-4B7B-8EBA-5C1D2DD9FB9F}"/>
            </a:ext>
          </a:extLst>
        </xdr:cNvPr>
        <xdr:cNvSpPr/>
      </xdr:nvSpPr>
      <xdr:spPr>
        <a:xfrm>
          <a:off x="3604260" y="2194560"/>
          <a:ext cx="609600" cy="36576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388620</xdr:colOff>
      <xdr:row>12</xdr:row>
      <xdr:rowOff>45720</xdr:rowOff>
    </xdr:from>
    <xdr:to>
      <xdr:col>6</xdr:col>
      <xdr:colOff>335280</xdr:colOff>
      <xdr:row>13</xdr:row>
      <xdr:rowOff>160020</xdr:rowOff>
    </xdr:to>
    <xdr:sp macro="" textlink="'Analysis 1'!AC15">
      <xdr:nvSpPr>
        <xdr:cNvPr id="41" name="TextBox 40">
          <a:extLst>
            <a:ext uri="{FF2B5EF4-FFF2-40B4-BE49-F238E27FC236}">
              <a16:creationId xmlns:a16="http://schemas.microsoft.com/office/drawing/2014/main" id="{AAB474CE-D2A6-45E5-AC8A-8E03F3C825A5}"/>
            </a:ext>
          </a:extLst>
        </xdr:cNvPr>
        <xdr:cNvSpPr txBox="1"/>
      </xdr:nvSpPr>
      <xdr:spPr>
        <a:xfrm>
          <a:off x="3649980" y="2240280"/>
          <a:ext cx="5562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61391A-CA8E-4874-9010-5FA6AF46EA79}" type="TxLink">
            <a:rPr lang="en-US" sz="1100" b="1" i="0" u="none" strike="noStrike">
              <a:solidFill>
                <a:schemeClr val="bg1"/>
              </a:solidFill>
              <a:latin typeface="Aptos Narrow"/>
            </a:rPr>
            <a:pPr/>
            <a:t>#N/A</a:t>
          </a:fld>
          <a:endParaRPr lang="en-IN" sz="1100">
            <a:solidFill>
              <a:schemeClr val="bg1"/>
            </a:solidFill>
          </a:endParaRPr>
        </a:p>
      </xdr:txBody>
    </xdr:sp>
    <xdr:clientData/>
  </xdr:twoCellAnchor>
  <xdr:twoCellAnchor>
    <xdr:from>
      <xdr:col>2</xdr:col>
      <xdr:colOff>198120</xdr:colOff>
      <xdr:row>12</xdr:row>
      <xdr:rowOff>60960</xdr:rowOff>
    </xdr:from>
    <xdr:to>
      <xdr:col>3</xdr:col>
      <xdr:colOff>198120</xdr:colOff>
      <xdr:row>13</xdr:row>
      <xdr:rowOff>175260</xdr:rowOff>
    </xdr:to>
    <xdr:sp macro="" textlink="'Analysis 1'!AC29">
      <xdr:nvSpPr>
        <xdr:cNvPr id="42" name="TextBox 41">
          <a:extLst>
            <a:ext uri="{FF2B5EF4-FFF2-40B4-BE49-F238E27FC236}">
              <a16:creationId xmlns:a16="http://schemas.microsoft.com/office/drawing/2014/main" id="{C2DFFE83-9E9C-49D7-8936-44739020A0EF}"/>
            </a:ext>
          </a:extLst>
        </xdr:cNvPr>
        <xdr:cNvSpPr txBox="1"/>
      </xdr:nvSpPr>
      <xdr:spPr>
        <a:xfrm>
          <a:off x="1417320" y="2255520"/>
          <a:ext cx="6096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035809-929E-4C0A-AE93-240EB1E8317E}" type="TxLink">
            <a:rPr lang="en-US" sz="1100" b="1" i="0" u="none" strike="noStrike">
              <a:solidFill>
                <a:srgbClr val="FFFFFF"/>
              </a:solidFill>
              <a:latin typeface="Aptos Narrow"/>
            </a:rPr>
            <a:pPr/>
            <a:t>#N/A</a:t>
          </a:fld>
          <a:endParaRPr lang="en-IN" sz="1100">
            <a:solidFill>
              <a:schemeClr val="bg1"/>
            </a:solidFill>
          </a:endParaRPr>
        </a:p>
      </xdr:txBody>
    </xdr:sp>
    <xdr:clientData/>
  </xdr:twoCellAnchor>
  <xdr:twoCellAnchor>
    <xdr:from>
      <xdr:col>7</xdr:col>
      <xdr:colOff>160020</xdr:colOff>
      <xdr:row>12</xdr:row>
      <xdr:rowOff>45720</xdr:rowOff>
    </xdr:from>
    <xdr:to>
      <xdr:col>8</xdr:col>
      <xdr:colOff>160020</xdr:colOff>
      <xdr:row>13</xdr:row>
      <xdr:rowOff>160020</xdr:rowOff>
    </xdr:to>
    <xdr:sp macro="" textlink="'Analysis 1'!AC48">
      <xdr:nvSpPr>
        <xdr:cNvPr id="43" name="TextBox 42">
          <a:extLst>
            <a:ext uri="{FF2B5EF4-FFF2-40B4-BE49-F238E27FC236}">
              <a16:creationId xmlns:a16="http://schemas.microsoft.com/office/drawing/2014/main" id="{0F36D6A4-680F-48AA-8E6C-1475082B234B}"/>
            </a:ext>
          </a:extLst>
        </xdr:cNvPr>
        <xdr:cNvSpPr txBox="1"/>
      </xdr:nvSpPr>
      <xdr:spPr>
        <a:xfrm>
          <a:off x="4640580" y="2240280"/>
          <a:ext cx="6096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76ECA3-A9AA-40EB-B76B-61CDC99D9314}" type="TxLink">
            <a:rPr lang="en-US" sz="1100" b="1" i="0" u="none" strike="noStrike">
              <a:solidFill>
                <a:srgbClr val="FFFFFF"/>
              </a:solidFill>
              <a:latin typeface="Aptos Narrow"/>
            </a:rPr>
            <a:pPr/>
            <a:t>#N/A</a:t>
          </a:fld>
          <a:endParaRPr lang="en-IN" sz="1100">
            <a:solidFill>
              <a:schemeClr val="bg1"/>
            </a:solidFill>
          </a:endParaRPr>
        </a:p>
      </xdr:txBody>
    </xdr:sp>
    <xdr:clientData/>
  </xdr:twoCellAnchor>
  <xdr:twoCellAnchor>
    <xdr:from>
      <xdr:col>4</xdr:col>
      <xdr:colOff>60960</xdr:colOff>
      <xdr:row>12</xdr:row>
      <xdr:rowOff>53340</xdr:rowOff>
    </xdr:from>
    <xdr:to>
      <xdr:col>4</xdr:col>
      <xdr:colOff>655320</xdr:colOff>
      <xdr:row>14</xdr:row>
      <xdr:rowOff>53340</xdr:rowOff>
    </xdr:to>
    <xdr:sp macro="" textlink="'Analysis 1'!AC22">
      <xdr:nvSpPr>
        <xdr:cNvPr id="44" name="TextBox 43">
          <a:extLst>
            <a:ext uri="{FF2B5EF4-FFF2-40B4-BE49-F238E27FC236}">
              <a16:creationId xmlns:a16="http://schemas.microsoft.com/office/drawing/2014/main" id="{2AF2EC2E-5804-42B3-8A72-108BFB58670C}"/>
            </a:ext>
          </a:extLst>
        </xdr:cNvPr>
        <xdr:cNvSpPr txBox="1"/>
      </xdr:nvSpPr>
      <xdr:spPr>
        <a:xfrm>
          <a:off x="2499360" y="2247900"/>
          <a:ext cx="5943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B3D128-3C49-4DA8-9D58-AD29C1FCD4ED}" type="TxLink">
            <a:rPr lang="en-US" sz="1100" b="1" i="0" u="none" strike="noStrike">
              <a:solidFill>
                <a:srgbClr val="FFFFFF"/>
              </a:solidFill>
              <a:latin typeface="Aptos Narrow"/>
            </a:rPr>
            <a:pPr/>
            <a:t>#N/A</a:t>
          </a:fld>
          <a:endParaRPr lang="en-IN" sz="1100">
            <a:solidFill>
              <a:schemeClr val="bg1"/>
            </a:solidFill>
          </a:endParaRPr>
        </a:p>
      </xdr:txBody>
    </xdr:sp>
    <xdr:clientData/>
  </xdr:twoCellAnchor>
  <xdr:twoCellAnchor>
    <xdr:from>
      <xdr:col>0</xdr:col>
      <xdr:colOff>281940</xdr:colOff>
      <xdr:row>10</xdr:row>
      <xdr:rowOff>0</xdr:rowOff>
    </xdr:from>
    <xdr:to>
      <xdr:col>1</xdr:col>
      <xdr:colOff>388620</xdr:colOff>
      <xdr:row>11</xdr:row>
      <xdr:rowOff>68580</xdr:rowOff>
    </xdr:to>
    <xdr:sp macro="" textlink="'Analysis 1'!AC35">
      <xdr:nvSpPr>
        <xdr:cNvPr id="45" name="Rectangle: Rounded Corners 44">
          <a:extLst>
            <a:ext uri="{FF2B5EF4-FFF2-40B4-BE49-F238E27FC236}">
              <a16:creationId xmlns:a16="http://schemas.microsoft.com/office/drawing/2014/main" id="{EBA2AECB-5B92-4263-9FBE-D9AE86A3AA5C}"/>
            </a:ext>
          </a:extLst>
        </xdr:cNvPr>
        <xdr:cNvSpPr/>
      </xdr:nvSpPr>
      <xdr:spPr>
        <a:xfrm>
          <a:off x="281940" y="1828800"/>
          <a:ext cx="716280" cy="25146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13569C3-46AD-4DD6-80E3-ECF7943866A3}" type="TxLink">
            <a:rPr lang="en-US" sz="1100" b="1" i="0" u="none" strike="noStrike">
              <a:solidFill>
                <a:schemeClr val="tx1"/>
              </a:solidFill>
              <a:latin typeface="Aptos Narrow"/>
            </a:rPr>
            <a:pPr algn="l"/>
            <a:t>#N/A</a:t>
          </a:fld>
          <a:endParaRPr lang="en-IN" sz="1100">
            <a:solidFill>
              <a:schemeClr val="tx1"/>
            </a:solidFill>
          </a:endParaRPr>
        </a:p>
      </xdr:txBody>
    </xdr:sp>
    <xdr:clientData/>
  </xdr:twoCellAnchor>
  <xdr:twoCellAnchor>
    <xdr:from>
      <xdr:col>8</xdr:col>
      <xdr:colOff>541020</xdr:colOff>
      <xdr:row>10</xdr:row>
      <xdr:rowOff>53340</xdr:rowOff>
    </xdr:from>
    <xdr:to>
      <xdr:col>10</xdr:col>
      <xdr:colOff>38100</xdr:colOff>
      <xdr:row>11</xdr:row>
      <xdr:rowOff>121920</xdr:rowOff>
    </xdr:to>
    <xdr:sp macro="" textlink="'Analysis 1'!AC42">
      <xdr:nvSpPr>
        <xdr:cNvPr id="46" name="Rectangle: Rounded Corners 45">
          <a:extLst>
            <a:ext uri="{FF2B5EF4-FFF2-40B4-BE49-F238E27FC236}">
              <a16:creationId xmlns:a16="http://schemas.microsoft.com/office/drawing/2014/main" id="{CDA5EF55-46CB-4988-9A17-38CF35C20D3A}"/>
            </a:ext>
          </a:extLst>
        </xdr:cNvPr>
        <xdr:cNvSpPr/>
      </xdr:nvSpPr>
      <xdr:spPr>
        <a:xfrm>
          <a:off x="5631180" y="1882140"/>
          <a:ext cx="716280" cy="25146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6E7D1CC-E6BD-4805-8AA9-7DB9053548C8}" type="TxLink">
            <a:rPr lang="en-US" sz="1100" b="1" i="0" u="none" strike="noStrike">
              <a:solidFill>
                <a:schemeClr val="tx1"/>
              </a:solidFill>
              <a:latin typeface="Aptos Narrow"/>
            </a:rPr>
            <a:pPr algn="l"/>
            <a:t>#N/A</a:t>
          </a:fld>
          <a:endParaRPr lang="en-IN" sz="1100">
            <a:solidFill>
              <a:schemeClr val="tx1"/>
            </a:solidFill>
          </a:endParaRPr>
        </a:p>
      </xdr:txBody>
    </xdr:sp>
    <xdr:clientData/>
  </xdr:twoCellAnchor>
  <xdr:twoCellAnchor editAs="oneCell">
    <xdr:from>
      <xdr:col>4</xdr:col>
      <xdr:colOff>167640</xdr:colOff>
      <xdr:row>7</xdr:row>
      <xdr:rowOff>7620</xdr:rowOff>
    </xdr:from>
    <xdr:to>
      <xdr:col>4</xdr:col>
      <xdr:colOff>403880</xdr:colOff>
      <xdr:row>8</xdr:row>
      <xdr:rowOff>60980</xdr:rowOff>
    </xdr:to>
    <xdr:pic>
      <xdr:nvPicPr>
        <xdr:cNvPr id="47" name="Picture 46">
          <a:extLst>
            <a:ext uri="{FF2B5EF4-FFF2-40B4-BE49-F238E27FC236}">
              <a16:creationId xmlns:a16="http://schemas.microsoft.com/office/drawing/2014/main" id="{82D78474-88BF-46FF-A37B-23AB572CB2F4}"/>
            </a:ext>
          </a:extLst>
        </xdr:cNvPr>
        <xdr:cNvPicPr>
          <a:picLocks noChangeAspect="1"/>
        </xdr:cNvPicPr>
      </xdr:nvPicPr>
      <xdr:blipFill>
        <a:blip xmlns:r="http://schemas.openxmlformats.org/officeDocument/2006/relationships" r:embed="rId5"/>
        <a:stretch>
          <a:fillRect/>
        </a:stretch>
      </xdr:blipFill>
      <xdr:spPr>
        <a:xfrm>
          <a:off x="0" y="1097280"/>
          <a:ext cx="236240" cy="236240"/>
        </a:xfrm>
        <a:prstGeom prst="rect">
          <a:avLst/>
        </a:prstGeom>
      </xdr:spPr>
    </xdr:pic>
    <xdr:clientData/>
  </xdr:twoCellAnchor>
  <xdr:twoCellAnchor editAs="oneCell">
    <xdr:from>
      <xdr:col>5</xdr:col>
      <xdr:colOff>510540</xdr:colOff>
      <xdr:row>7</xdr:row>
      <xdr:rowOff>22884</xdr:rowOff>
    </xdr:from>
    <xdr:to>
      <xdr:col>6</xdr:col>
      <xdr:colOff>182856</xdr:colOff>
      <xdr:row>8</xdr:row>
      <xdr:rowOff>121920</xdr:rowOff>
    </xdr:to>
    <xdr:pic>
      <xdr:nvPicPr>
        <xdr:cNvPr id="48" name="Picture 47">
          <a:extLst>
            <a:ext uri="{FF2B5EF4-FFF2-40B4-BE49-F238E27FC236}">
              <a16:creationId xmlns:a16="http://schemas.microsoft.com/office/drawing/2014/main" id="{711D4937-841A-40FD-AD82-F7BF950E04E8}"/>
            </a:ext>
          </a:extLst>
        </xdr:cNvPr>
        <xdr:cNvPicPr>
          <a:picLocks noChangeAspect="1"/>
        </xdr:cNvPicPr>
      </xdr:nvPicPr>
      <xdr:blipFill>
        <a:blip xmlns:r="http://schemas.openxmlformats.org/officeDocument/2006/relationships" r:embed="rId6"/>
        <a:stretch>
          <a:fillRect/>
        </a:stretch>
      </xdr:blipFill>
      <xdr:spPr>
        <a:xfrm>
          <a:off x="0" y="1097280"/>
          <a:ext cx="281916" cy="281916"/>
        </a:xfrm>
        <a:prstGeom prst="rect">
          <a:avLst/>
        </a:prstGeom>
      </xdr:spPr>
    </xdr:pic>
    <xdr:clientData/>
  </xdr:twoCellAnchor>
  <xdr:twoCellAnchor editAs="oneCell">
    <xdr:from>
      <xdr:col>2</xdr:col>
      <xdr:colOff>304800</xdr:colOff>
      <xdr:row>7</xdr:row>
      <xdr:rowOff>53340</xdr:rowOff>
    </xdr:from>
    <xdr:to>
      <xdr:col>2</xdr:col>
      <xdr:colOff>533420</xdr:colOff>
      <xdr:row>8</xdr:row>
      <xdr:rowOff>99080</xdr:rowOff>
    </xdr:to>
    <xdr:pic>
      <xdr:nvPicPr>
        <xdr:cNvPr id="49" name="Picture 48">
          <a:extLst>
            <a:ext uri="{FF2B5EF4-FFF2-40B4-BE49-F238E27FC236}">
              <a16:creationId xmlns:a16="http://schemas.microsoft.com/office/drawing/2014/main" id="{10C16C2B-2F5E-4D0F-8F39-34FD595CA155}"/>
            </a:ext>
          </a:extLst>
        </xdr:cNvPr>
        <xdr:cNvPicPr>
          <a:picLocks noChangeAspect="1"/>
        </xdr:cNvPicPr>
      </xdr:nvPicPr>
      <xdr:blipFill>
        <a:blip xmlns:r="http://schemas.openxmlformats.org/officeDocument/2006/relationships" r:embed="rId7"/>
        <a:stretch>
          <a:fillRect/>
        </a:stretch>
      </xdr:blipFill>
      <xdr:spPr>
        <a:xfrm>
          <a:off x="0" y="914400"/>
          <a:ext cx="228620" cy="228620"/>
        </a:xfrm>
        <a:prstGeom prst="rect">
          <a:avLst/>
        </a:prstGeom>
      </xdr:spPr>
    </xdr:pic>
    <xdr:clientData/>
  </xdr:twoCellAnchor>
  <xdr:twoCellAnchor>
    <xdr:from>
      <xdr:col>0</xdr:col>
      <xdr:colOff>320040</xdr:colOff>
      <xdr:row>17</xdr:row>
      <xdr:rowOff>76200</xdr:rowOff>
    </xdr:from>
    <xdr:to>
      <xdr:col>8</xdr:col>
      <xdr:colOff>274320</xdr:colOff>
      <xdr:row>26</xdr:row>
      <xdr:rowOff>137160</xdr:rowOff>
    </xdr:to>
    <xdr:sp macro="" textlink="">
      <xdr:nvSpPr>
        <xdr:cNvPr id="50" name="Rectangle: Rounded Corners 49">
          <a:extLst>
            <a:ext uri="{FF2B5EF4-FFF2-40B4-BE49-F238E27FC236}">
              <a16:creationId xmlns:a16="http://schemas.microsoft.com/office/drawing/2014/main" id="{2706DFC6-BF4A-465F-9B4D-6EE69E5FB808}"/>
            </a:ext>
          </a:extLst>
        </xdr:cNvPr>
        <xdr:cNvSpPr/>
      </xdr:nvSpPr>
      <xdr:spPr>
        <a:xfrm>
          <a:off x="320040" y="3185160"/>
          <a:ext cx="5044440" cy="170688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20</xdr:row>
      <xdr:rowOff>60960</xdr:rowOff>
    </xdr:from>
    <xdr:to>
      <xdr:col>8</xdr:col>
      <xdr:colOff>198120</xdr:colOff>
      <xdr:row>26</xdr:row>
      <xdr:rowOff>99060</xdr:rowOff>
    </xdr:to>
    <xdr:graphicFrame macro="">
      <xdr:nvGraphicFramePr>
        <xdr:cNvPr id="51" name="Chart 50">
          <a:extLst>
            <a:ext uri="{FF2B5EF4-FFF2-40B4-BE49-F238E27FC236}">
              <a16:creationId xmlns:a16="http://schemas.microsoft.com/office/drawing/2014/main" id="{EACEA2D8-A1F9-40B7-B465-359992BE47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434340</xdr:colOff>
      <xdr:row>18</xdr:row>
      <xdr:rowOff>68580</xdr:rowOff>
    </xdr:from>
    <xdr:to>
      <xdr:col>1</xdr:col>
      <xdr:colOff>533400</xdr:colOff>
      <xdr:row>19</xdr:row>
      <xdr:rowOff>160020</xdr:rowOff>
    </xdr:to>
    <xdr:sp macro="" textlink="">
      <xdr:nvSpPr>
        <xdr:cNvPr id="52" name="Rectangle 51">
          <a:extLst>
            <a:ext uri="{FF2B5EF4-FFF2-40B4-BE49-F238E27FC236}">
              <a16:creationId xmlns:a16="http://schemas.microsoft.com/office/drawing/2014/main" id="{446E5045-DF40-485E-98FD-4B4D9FEF0011}"/>
            </a:ext>
          </a:extLst>
        </xdr:cNvPr>
        <xdr:cNvSpPr/>
      </xdr:nvSpPr>
      <xdr:spPr>
        <a:xfrm>
          <a:off x="434340" y="3360420"/>
          <a:ext cx="708660" cy="274320"/>
        </a:xfrm>
        <a:prstGeom prst="rect">
          <a:avLst/>
        </a:prstGeom>
        <a:solidFill>
          <a:schemeClr val="tx1">
            <a:lumMod val="75000"/>
            <a:lumOff val="2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441960</xdr:colOff>
      <xdr:row>18</xdr:row>
      <xdr:rowOff>68580</xdr:rowOff>
    </xdr:from>
    <xdr:to>
      <xdr:col>1</xdr:col>
      <xdr:colOff>480060</xdr:colOff>
      <xdr:row>19</xdr:row>
      <xdr:rowOff>137160</xdr:rowOff>
    </xdr:to>
    <xdr:sp macro="" textlink="'Analysis 1 (2)'!G27">
      <xdr:nvSpPr>
        <xdr:cNvPr id="53" name="TextBox 52">
          <a:extLst>
            <a:ext uri="{FF2B5EF4-FFF2-40B4-BE49-F238E27FC236}">
              <a16:creationId xmlns:a16="http://schemas.microsoft.com/office/drawing/2014/main" id="{350127EB-D9A6-48DB-9BA3-4B97B7D61E4D}"/>
            </a:ext>
          </a:extLst>
        </xdr:cNvPr>
        <xdr:cNvSpPr txBox="1"/>
      </xdr:nvSpPr>
      <xdr:spPr>
        <a:xfrm>
          <a:off x="441960" y="3360420"/>
          <a:ext cx="6477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87667E-A2E8-4F22-9E76-D6A3B9177DB8}" type="TxLink">
            <a:rPr lang="en-US" sz="1100" b="1" i="0" u="none" strike="noStrike">
              <a:solidFill>
                <a:schemeClr val="bg1"/>
              </a:solidFill>
              <a:latin typeface="Aptos Narrow"/>
            </a:rPr>
            <a:t>In Blank</a:t>
          </a:fld>
          <a:endParaRPr lang="en-IN" sz="1100" b="1">
            <a:solidFill>
              <a:schemeClr val="bg1"/>
            </a:solidFill>
          </a:endParaRPr>
        </a:p>
      </xdr:txBody>
    </xdr:sp>
    <xdr:clientData/>
  </xdr:twoCellAnchor>
  <xdr:twoCellAnchor>
    <xdr:from>
      <xdr:col>2</xdr:col>
      <xdr:colOff>0</xdr:colOff>
      <xdr:row>18</xdr:row>
      <xdr:rowOff>83820</xdr:rowOff>
    </xdr:from>
    <xdr:to>
      <xdr:col>2</xdr:col>
      <xdr:colOff>449580</xdr:colOff>
      <xdr:row>19</xdr:row>
      <xdr:rowOff>106680</xdr:rowOff>
    </xdr:to>
    <xdr:sp macro="" textlink="">
      <xdr:nvSpPr>
        <xdr:cNvPr id="54" name="Rectangle: Rounded Corners 53">
          <a:extLst>
            <a:ext uri="{FF2B5EF4-FFF2-40B4-BE49-F238E27FC236}">
              <a16:creationId xmlns:a16="http://schemas.microsoft.com/office/drawing/2014/main" id="{06F6F54C-8F42-4CB6-822F-D92E7D3939FE}"/>
            </a:ext>
          </a:extLst>
        </xdr:cNvPr>
        <xdr:cNvSpPr/>
      </xdr:nvSpPr>
      <xdr:spPr>
        <a:xfrm>
          <a:off x="1219200" y="3375660"/>
          <a:ext cx="449580" cy="205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541020</xdr:colOff>
      <xdr:row>18</xdr:row>
      <xdr:rowOff>83820</xdr:rowOff>
    </xdr:from>
    <xdr:to>
      <xdr:col>3</xdr:col>
      <xdr:colOff>396240</xdr:colOff>
      <xdr:row>19</xdr:row>
      <xdr:rowOff>99060</xdr:rowOff>
    </xdr:to>
    <xdr:sp macro="" textlink="">
      <xdr:nvSpPr>
        <xdr:cNvPr id="55" name="Rectangle: Rounded Corners 54">
          <a:extLst>
            <a:ext uri="{FF2B5EF4-FFF2-40B4-BE49-F238E27FC236}">
              <a16:creationId xmlns:a16="http://schemas.microsoft.com/office/drawing/2014/main" id="{76E31CB3-2892-4E94-A939-7EEC2FBB4AD3}"/>
            </a:ext>
          </a:extLst>
        </xdr:cNvPr>
        <xdr:cNvSpPr/>
      </xdr:nvSpPr>
      <xdr:spPr>
        <a:xfrm>
          <a:off x="1760220" y="3375660"/>
          <a:ext cx="464820" cy="198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480060</xdr:colOff>
      <xdr:row>18</xdr:row>
      <xdr:rowOff>83820</xdr:rowOff>
    </xdr:from>
    <xdr:to>
      <xdr:col>4</xdr:col>
      <xdr:colOff>320040</xdr:colOff>
      <xdr:row>19</xdr:row>
      <xdr:rowOff>106680</xdr:rowOff>
    </xdr:to>
    <xdr:sp macro="" textlink="">
      <xdr:nvSpPr>
        <xdr:cNvPr id="56" name="Rectangle: Rounded Corners 55">
          <a:extLst>
            <a:ext uri="{FF2B5EF4-FFF2-40B4-BE49-F238E27FC236}">
              <a16:creationId xmlns:a16="http://schemas.microsoft.com/office/drawing/2014/main" id="{E1B7FD80-1FCA-4436-9F32-755C9FC4E93B}"/>
            </a:ext>
          </a:extLst>
        </xdr:cNvPr>
        <xdr:cNvSpPr/>
      </xdr:nvSpPr>
      <xdr:spPr>
        <a:xfrm>
          <a:off x="2308860" y="3375660"/>
          <a:ext cx="449580" cy="2057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18</xdr:row>
      <xdr:rowOff>60960</xdr:rowOff>
    </xdr:from>
    <xdr:to>
      <xdr:col>2</xdr:col>
      <xdr:colOff>434340</xdr:colOff>
      <xdr:row>19</xdr:row>
      <xdr:rowOff>99060</xdr:rowOff>
    </xdr:to>
    <xdr:sp macro="" textlink="'Analysis 1 (2)'!I19">
      <xdr:nvSpPr>
        <xdr:cNvPr id="57" name="TextBox 56">
          <a:extLst>
            <a:ext uri="{FF2B5EF4-FFF2-40B4-BE49-F238E27FC236}">
              <a16:creationId xmlns:a16="http://schemas.microsoft.com/office/drawing/2014/main" id="{DD7DF1FF-AF65-45EE-BC1E-95E2A6F9EDD5}"/>
            </a:ext>
          </a:extLst>
        </xdr:cNvPr>
        <xdr:cNvSpPr txBox="1"/>
      </xdr:nvSpPr>
      <xdr:spPr>
        <a:xfrm>
          <a:off x="1219200" y="3352800"/>
          <a:ext cx="4343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4AD8E9-6CAB-4514-B3B5-B4D27C371DC1}" type="TxLink">
            <a:rPr lang="en-US" sz="1100" b="0" i="0" u="none" strike="noStrike">
              <a:solidFill>
                <a:schemeClr val="bg1"/>
              </a:solidFill>
              <a:latin typeface="Aptos Narrow"/>
            </a:rPr>
            <a:t>May</a:t>
          </a:fld>
          <a:endParaRPr lang="en-IN" sz="1100" b="1">
            <a:solidFill>
              <a:schemeClr val="bg1"/>
            </a:solidFill>
          </a:endParaRPr>
        </a:p>
      </xdr:txBody>
    </xdr:sp>
    <xdr:clientData/>
  </xdr:twoCellAnchor>
  <xdr:twoCellAnchor>
    <xdr:from>
      <xdr:col>2</xdr:col>
      <xdr:colOff>571500</xdr:colOff>
      <xdr:row>18</xdr:row>
      <xdr:rowOff>45720</xdr:rowOff>
    </xdr:from>
    <xdr:to>
      <xdr:col>3</xdr:col>
      <xdr:colOff>426720</xdr:colOff>
      <xdr:row>19</xdr:row>
      <xdr:rowOff>144780</xdr:rowOff>
    </xdr:to>
    <xdr:sp macro="" textlink="'Analysis 1 (2)'!I20">
      <xdr:nvSpPr>
        <xdr:cNvPr id="58" name="TextBox 57">
          <a:extLst>
            <a:ext uri="{FF2B5EF4-FFF2-40B4-BE49-F238E27FC236}">
              <a16:creationId xmlns:a16="http://schemas.microsoft.com/office/drawing/2014/main" id="{98A34F92-4A31-48B3-8544-BD5B34577ADE}"/>
            </a:ext>
          </a:extLst>
        </xdr:cNvPr>
        <xdr:cNvSpPr txBox="1"/>
      </xdr:nvSpPr>
      <xdr:spPr>
        <a:xfrm>
          <a:off x="1790700" y="3337560"/>
          <a:ext cx="4648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5129AD-4A95-40FD-A82E-01F8EAB27B95}" type="TxLink">
            <a:rPr lang="en-US" sz="1100" b="0" i="0" u="none" strike="noStrike">
              <a:solidFill>
                <a:schemeClr val="bg1"/>
              </a:solidFill>
              <a:latin typeface="Aptos Narrow"/>
            </a:rPr>
            <a:t>Jun</a:t>
          </a:fld>
          <a:endParaRPr lang="en-IN" sz="1100" b="1">
            <a:solidFill>
              <a:schemeClr val="bg1"/>
            </a:solidFill>
          </a:endParaRPr>
        </a:p>
      </xdr:txBody>
    </xdr:sp>
    <xdr:clientData/>
  </xdr:twoCellAnchor>
  <xdr:twoCellAnchor>
    <xdr:from>
      <xdr:col>3</xdr:col>
      <xdr:colOff>510540</xdr:colOff>
      <xdr:row>18</xdr:row>
      <xdr:rowOff>60960</xdr:rowOff>
    </xdr:from>
    <xdr:to>
      <xdr:col>4</xdr:col>
      <xdr:colOff>335280</xdr:colOff>
      <xdr:row>19</xdr:row>
      <xdr:rowOff>99060</xdr:rowOff>
    </xdr:to>
    <xdr:sp macro="" textlink="'Analysis 1 (2)'!I21">
      <xdr:nvSpPr>
        <xdr:cNvPr id="59" name="TextBox 58">
          <a:extLst>
            <a:ext uri="{FF2B5EF4-FFF2-40B4-BE49-F238E27FC236}">
              <a16:creationId xmlns:a16="http://schemas.microsoft.com/office/drawing/2014/main" id="{78A37EF9-664E-4C59-BE47-7F580C8B20F1}"/>
            </a:ext>
          </a:extLst>
        </xdr:cNvPr>
        <xdr:cNvSpPr txBox="1"/>
      </xdr:nvSpPr>
      <xdr:spPr>
        <a:xfrm>
          <a:off x="2339340" y="3352800"/>
          <a:ext cx="434340" cy="2209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D62AE6-349F-4CA8-ABD0-3C588F09E10D}" type="TxLink">
            <a:rPr lang="en-US" sz="1100" b="0" i="0" u="none" strike="noStrike">
              <a:solidFill>
                <a:schemeClr val="bg1"/>
              </a:solidFill>
              <a:latin typeface="Aptos Narrow"/>
            </a:rPr>
            <a:t>Dec</a:t>
          </a:fld>
          <a:endParaRPr lang="en-IN" sz="1100" b="1">
            <a:solidFill>
              <a:schemeClr val="bg1"/>
            </a:solidFill>
          </a:endParaRPr>
        </a:p>
      </xdr:txBody>
    </xdr:sp>
    <xdr:clientData/>
  </xdr:twoCellAnchor>
  <xdr:twoCellAnchor>
    <xdr:from>
      <xdr:col>4</xdr:col>
      <xdr:colOff>304800</xdr:colOff>
      <xdr:row>18</xdr:row>
      <xdr:rowOff>60960</xdr:rowOff>
    </xdr:from>
    <xdr:to>
      <xdr:col>6</xdr:col>
      <xdr:colOff>556260</xdr:colOff>
      <xdr:row>19</xdr:row>
      <xdr:rowOff>152400</xdr:rowOff>
    </xdr:to>
    <xdr:sp macro="" textlink="">
      <xdr:nvSpPr>
        <xdr:cNvPr id="60" name="TextBox 59">
          <a:extLst>
            <a:ext uri="{FF2B5EF4-FFF2-40B4-BE49-F238E27FC236}">
              <a16:creationId xmlns:a16="http://schemas.microsoft.com/office/drawing/2014/main" id="{EFF57783-EF5E-477C-B474-9C19F672AD2A}"/>
            </a:ext>
          </a:extLst>
        </xdr:cNvPr>
        <xdr:cNvSpPr txBox="1"/>
      </xdr:nvSpPr>
      <xdr:spPr>
        <a:xfrm>
          <a:off x="2743200" y="3352800"/>
          <a:ext cx="1684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collectively</a:t>
          </a:r>
          <a:r>
            <a:rPr lang="en-IN" sz="1100" b="1" baseline="0"/>
            <a:t> accounted for</a:t>
          </a:r>
          <a:endParaRPr lang="en-IN" sz="1100" b="1"/>
        </a:p>
      </xdr:txBody>
    </xdr:sp>
    <xdr:clientData/>
  </xdr:twoCellAnchor>
  <xdr:twoCellAnchor>
    <xdr:from>
      <xdr:col>6</xdr:col>
      <xdr:colOff>411480</xdr:colOff>
      <xdr:row>18</xdr:row>
      <xdr:rowOff>15240</xdr:rowOff>
    </xdr:from>
    <xdr:to>
      <xdr:col>8</xdr:col>
      <xdr:colOff>15240</xdr:colOff>
      <xdr:row>19</xdr:row>
      <xdr:rowOff>144780</xdr:rowOff>
    </xdr:to>
    <xdr:sp macro="" textlink="'Analysis 1 (2)'!H24">
      <xdr:nvSpPr>
        <xdr:cNvPr id="61" name="TextBox 60">
          <a:extLst>
            <a:ext uri="{FF2B5EF4-FFF2-40B4-BE49-F238E27FC236}">
              <a16:creationId xmlns:a16="http://schemas.microsoft.com/office/drawing/2014/main" id="{88F4DF6C-01E1-4F07-9823-7D84A9463724}"/>
            </a:ext>
          </a:extLst>
        </xdr:cNvPr>
        <xdr:cNvSpPr txBox="1"/>
      </xdr:nvSpPr>
      <xdr:spPr>
        <a:xfrm>
          <a:off x="4282440" y="3307080"/>
          <a:ext cx="8229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15DE4F-BEFB-45A4-991A-E559FCEE242F}" type="TxLink">
            <a:rPr lang="en-US" sz="1600" b="1" i="0" u="none" strike="noStrike">
              <a:solidFill>
                <a:schemeClr val="tx2">
                  <a:lumMod val="75000"/>
                  <a:lumOff val="25000"/>
                </a:schemeClr>
              </a:solidFill>
              <a:latin typeface="Aptos Narrow"/>
            </a:rPr>
            <a:t>31.72%</a:t>
          </a:fld>
          <a:endParaRPr lang="en-IN" sz="1600" b="1">
            <a:solidFill>
              <a:schemeClr val="tx2">
                <a:lumMod val="75000"/>
                <a:lumOff val="25000"/>
              </a:schemeClr>
            </a:solidFill>
          </a:endParaRPr>
        </a:p>
      </xdr:txBody>
    </xdr:sp>
    <xdr:clientData/>
  </xdr:twoCellAnchor>
  <xdr:twoCellAnchor>
    <xdr:from>
      <xdr:col>4</xdr:col>
      <xdr:colOff>335280</xdr:colOff>
      <xdr:row>19</xdr:row>
      <xdr:rowOff>30480</xdr:rowOff>
    </xdr:from>
    <xdr:to>
      <xdr:col>5</xdr:col>
      <xdr:colOff>495300</xdr:colOff>
      <xdr:row>20</xdr:row>
      <xdr:rowOff>68580</xdr:rowOff>
    </xdr:to>
    <xdr:sp macro="" textlink="">
      <xdr:nvSpPr>
        <xdr:cNvPr id="62" name="TextBox 61">
          <a:extLst>
            <a:ext uri="{FF2B5EF4-FFF2-40B4-BE49-F238E27FC236}">
              <a16:creationId xmlns:a16="http://schemas.microsoft.com/office/drawing/2014/main" id="{88B0C226-D5FB-4503-8E96-E5058929344D}"/>
            </a:ext>
          </a:extLst>
        </xdr:cNvPr>
        <xdr:cNvSpPr txBox="1"/>
      </xdr:nvSpPr>
      <xdr:spPr>
        <a:xfrm>
          <a:off x="2773680" y="3505200"/>
          <a:ext cx="9829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of Total</a:t>
          </a:r>
          <a:r>
            <a:rPr lang="en-IN" sz="1100" b="1" baseline="0"/>
            <a:t> profit</a:t>
          </a:r>
          <a:endParaRPr lang="en-IN" sz="1100" b="1"/>
        </a:p>
      </xdr:txBody>
    </xdr:sp>
    <xdr:clientData/>
  </xdr:twoCellAnchor>
  <xdr:twoCellAnchor>
    <xdr:from>
      <xdr:col>8</xdr:col>
      <xdr:colOff>350520</xdr:colOff>
      <xdr:row>17</xdr:row>
      <xdr:rowOff>99060</xdr:rowOff>
    </xdr:from>
    <xdr:to>
      <xdr:col>11</xdr:col>
      <xdr:colOff>426720</xdr:colOff>
      <xdr:row>26</xdr:row>
      <xdr:rowOff>129540</xdr:rowOff>
    </xdr:to>
    <xdr:sp macro="" textlink="">
      <xdr:nvSpPr>
        <xdr:cNvPr id="63" name="Rectangle: Rounded Corners 62">
          <a:extLst>
            <a:ext uri="{FF2B5EF4-FFF2-40B4-BE49-F238E27FC236}">
              <a16:creationId xmlns:a16="http://schemas.microsoft.com/office/drawing/2014/main" id="{6CA7E588-C0D8-4343-994D-A1BC6BA287CC}"/>
            </a:ext>
          </a:extLst>
        </xdr:cNvPr>
        <xdr:cNvSpPr/>
      </xdr:nvSpPr>
      <xdr:spPr>
        <a:xfrm>
          <a:off x="5440680" y="3208020"/>
          <a:ext cx="1905000" cy="167640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absolute">
    <xdr:from>
      <xdr:col>8</xdr:col>
      <xdr:colOff>434340</xdr:colOff>
      <xdr:row>19</xdr:row>
      <xdr:rowOff>83820</xdr:rowOff>
    </xdr:from>
    <xdr:to>
      <xdr:col>11</xdr:col>
      <xdr:colOff>297180</xdr:colOff>
      <xdr:row>26</xdr:row>
      <xdr:rowOff>99060</xdr:rowOff>
    </xdr:to>
    <mc:AlternateContent xmlns:mc="http://schemas.openxmlformats.org/markup-compatibility/2006">
      <mc:Choice xmlns:a14="http://schemas.microsoft.com/office/drawing/2010/main" Requires="a14">
        <xdr:graphicFrame macro="">
          <xdr:nvGraphicFramePr>
            <xdr:cNvPr id="4096" name="Month Filter 1">
              <a:extLst>
                <a:ext uri="{FF2B5EF4-FFF2-40B4-BE49-F238E27FC236}">
                  <a16:creationId xmlns:a16="http://schemas.microsoft.com/office/drawing/2014/main" id="{A0D8DBE1-5CCC-4486-B06F-0DF152390D45}"/>
                </a:ext>
              </a:extLst>
            </xdr:cNvPr>
            <xdr:cNvGraphicFramePr/>
          </xdr:nvGraphicFramePr>
          <xdr:xfrm>
            <a:off x="0" y="0"/>
            <a:ext cx="0" cy="0"/>
          </xdr:xfrm>
          <a:graphic>
            <a:graphicData uri="http://schemas.microsoft.com/office/drawing/2010/slicer">
              <sle:slicer xmlns:sle="http://schemas.microsoft.com/office/drawing/2010/slicer" name="Month Filter 1"/>
            </a:graphicData>
          </a:graphic>
        </xdr:graphicFrame>
      </mc:Choice>
      <mc:Fallback>
        <xdr:sp macro="" textlink="">
          <xdr:nvSpPr>
            <xdr:cNvPr id="0" name=""/>
            <xdr:cNvSpPr>
              <a:spLocks noTextEdit="1"/>
            </xdr:cNvSpPr>
          </xdr:nvSpPr>
          <xdr:spPr>
            <a:xfrm>
              <a:off x="5524500" y="3558540"/>
              <a:ext cx="169164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563880</xdr:colOff>
      <xdr:row>17</xdr:row>
      <xdr:rowOff>76200</xdr:rowOff>
    </xdr:from>
    <xdr:to>
      <xdr:col>16</xdr:col>
      <xdr:colOff>327660</xdr:colOff>
      <xdr:row>26</xdr:row>
      <xdr:rowOff>160020</xdr:rowOff>
    </xdr:to>
    <xdr:sp macro="" textlink="">
      <xdr:nvSpPr>
        <xdr:cNvPr id="4100" name="Rectangle: Rounded Corners 4099">
          <a:extLst>
            <a:ext uri="{FF2B5EF4-FFF2-40B4-BE49-F238E27FC236}">
              <a16:creationId xmlns:a16="http://schemas.microsoft.com/office/drawing/2014/main" id="{90B4896C-FF6C-4DC9-A2C7-45C0AEAD2B39}"/>
            </a:ext>
          </a:extLst>
        </xdr:cNvPr>
        <xdr:cNvSpPr/>
      </xdr:nvSpPr>
      <xdr:spPr>
        <a:xfrm>
          <a:off x="7482840" y="3185160"/>
          <a:ext cx="2811780" cy="172974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12</xdr:col>
      <xdr:colOff>0</xdr:colOff>
      <xdr:row>19</xdr:row>
      <xdr:rowOff>91440</xdr:rowOff>
    </xdr:from>
    <xdr:to>
      <xdr:col>16</xdr:col>
      <xdr:colOff>297180</xdr:colOff>
      <xdr:row>26</xdr:row>
      <xdr:rowOff>175260</xdr:rowOff>
    </xdr:to>
    <xdr:graphicFrame macro="">
      <xdr:nvGraphicFramePr>
        <xdr:cNvPr id="4101" name="Chart 4100">
          <a:extLst>
            <a:ext uri="{FF2B5EF4-FFF2-40B4-BE49-F238E27FC236}">
              <a16:creationId xmlns:a16="http://schemas.microsoft.com/office/drawing/2014/main" id="{B4A17F77-1F1C-4650-83C6-BFF9A4473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76200</xdr:colOff>
      <xdr:row>25</xdr:row>
      <xdr:rowOff>53340</xdr:rowOff>
    </xdr:from>
    <xdr:to>
      <xdr:col>16</xdr:col>
      <xdr:colOff>190500</xdr:colOff>
      <xdr:row>25</xdr:row>
      <xdr:rowOff>53340</xdr:rowOff>
    </xdr:to>
    <xdr:cxnSp macro="">
      <xdr:nvCxnSpPr>
        <xdr:cNvPr id="4102" name="Straight Connector 4101">
          <a:extLst>
            <a:ext uri="{FF2B5EF4-FFF2-40B4-BE49-F238E27FC236}">
              <a16:creationId xmlns:a16="http://schemas.microsoft.com/office/drawing/2014/main" id="{5967C0C1-3812-4080-A997-F708936AB279}"/>
            </a:ext>
          </a:extLst>
        </xdr:cNvPr>
        <xdr:cNvCxnSpPr/>
      </xdr:nvCxnSpPr>
      <xdr:spPr>
        <a:xfrm>
          <a:off x="7604760" y="4625340"/>
          <a:ext cx="2552700" cy="0"/>
        </a:xfrm>
        <a:prstGeom prst="line">
          <a:avLst/>
        </a:prstGeom>
        <a:ln>
          <a:solidFill>
            <a:schemeClr val="tx1">
              <a:lumMod val="95000"/>
              <a:lumOff val="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99060</xdr:colOff>
      <xdr:row>17</xdr:row>
      <xdr:rowOff>53340</xdr:rowOff>
    </xdr:from>
    <xdr:to>
      <xdr:col>16</xdr:col>
      <xdr:colOff>220980</xdr:colOff>
      <xdr:row>18</xdr:row>
      <xdr:rowOff>160020</xdr:rowOff>
    </xdr:to>
    <xdr:sp macro="" textlink="'Analysis 1 (2)'!Q27">
      <xdr:nvSpPr>
        <xdr:cNvPr id="4103" name="TextBox 4102">
          <a:extLst>
            <a:ext uri="{FF2B5EF4-FFF2-40B4-BE49-F238E27FC236}">
              <a16:creationId xmlns:a16="http://schemas.microsoft.com/office/drawing/2014/main" id="{92632EDD-0B5C-4CF4-ADF4-591BCF20334B}"/>
            </a:ext>
          </a:extLst>
        </xdr:cNvPr>
        <xdr:cNvSpPr txBox="1"/>
      </xdr:nvSpPr>
      <xdr:spPr>
        <a:xfrm>
          <a:off x="9456420" y="3162300"/>
          <a:ext cx="7315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DABE49-5276-42E1-A78D-FB9B484639E0}" type="TxLink">
            <a:rPr lang="en-US" sz="1400" b="1" i="0" u="none" strike="noStrike">
              <a:solidFill>
                <a:schemeClr val="accent1"/>
              </a:solidFill>
              <a:latin typeface="Aptos Narrow"/>
            </a:rPr>
            <a:t>60.82%</a:t>
          </a:fld>
          <a:endParaRPr lang="en-IN" sz="1400" b="1">
            <a:solidFill>
              <a:schemeClr val="accent1"/>
            </a:solidFill>
          </a:endParaRPr>
        </a:p>
      </xdr:txBody>
    </xdr:sp>
    <xdr:clientData/>
  </xdr:twoCellAnchor>
  <xdr:twoCellAnchor>
    <xdr:from>
      <xdr:col>11</xdr:col>
      <xdr:colOff>571500</xdr:colOff>
      <xdr:row>17</xdr:row>
      <xdr:rowOff>68580</xdr:rowOff>
    </xdr:from>
    <xdr:to>
      <xdr:col>15</xdr:col>
      <xdr:colOff>297180</xdr:colOff>
      <xdr:row>18</xdr:row>
      <xdr:rowOff>160020</xdr:rowOff>
    </xdr:to>
    <xdr:sp macro="" textlink="">
      <xdr:nvSpPr>
        <xdr:cNvPr id="4104" name="TextBox 4103">
          <a:extLst>
            <a:ext uri="{FF2B5EF4-FFF2-40B4-BE49-F238E27FC236}">
              <a16:creationId xmlns:a16="http://schemas.microsoft.com/office/drawing/2014/main" id="{307A3F0F-CD54-426C-A46F-7135FEAD19A5}"/>
            </a:ext>
          </a:extLst>
        </xdr:cNvPr>
        <xdr:cNvSpPr txBox="1"/>
      </xdr:nvSpPr>
      <xdr:spPr>
        <a:xfrm>
          <a:off x="7490460" y="3177540"/>
          <a:ext cx="21640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Highlight</a:t>
          </a:r>
          <a:r>
            <a:rPr lang="en-IN" sz="1100" b="1" baseline="0"/>
            <a:t> Week Days Contributed</a:t>
          </a:r>
          <a:endParaRPr lang="en-IN" sz="1100" b="1"/>
        </a:p>
      </xdr:txBody>
    </xdr:sp>
    <xdr:clientData/>
  </xdr:twoCellAnchor>
  <xdr:twoCellAnchor>
    <xdr:from>
      <xdr:col>11</xdr:col>
      <xdr:colOff>563880</xdr:colOff>
      <xdr:row>18</xdr:row>
      <xdr:rowOff>68580</xdr:rowOff>
    </xdr:from>
    <xdr:to>
      <xdr:col>13</xdr:col>
      <xdr:colOff>327660</xdr:colOff>
      <xdr:row>19</xdr:row>
      <xdr:rowOff>106680</xdr:rowOff>
    </xdr:to>
    <xdr:sp macro="" textlink="">
      <xdr:nvSpPr>
        <xdr:cNvPr id="4105" name="TextBox 4104">
          <a:extLst>
            <a:ext uri="{FF2B5EF4-FFF2-40B4-BE49-F238E27FC236}">
              <a16:creationId xmlns:a16="http://schemas.microsoft.com/office/drawing/2014/main" id="{A0C714A3-79FC-472D-9661-A8E6DA33FDD8}"/>
            </a:ext>
          </a:extLst>
        </xdr:cNvPr>
        <xdr:cNvSpPr txBox="1"/>
      </xdr:nvSpPr>
      <xdr:spPr>
        <a:xfrm>
          <a:off x="7482840" y="3360420"/>
          <a:ext cx="9829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of Total</a:t>
          </a:r>
          <a:r>
            <a:rPr lang="en-IN" sz="1100" b="1" baseline="0"/>
            <a:t> profit</a:t>
          </a:r>
          <a:endParaRPr lang="en-IN" sz="1100" b="1"/>
        </a:p>
      </xdr:txBody>
    </xdr:sp>
    <xdr:clientData/>
  </xdr:twoCellAnchor>
  <xdr:twoCellAnchor>
    <xdr:from>
      <xdr:col>0</xdr:col>
      <xdr:colOff>350521</xdr:colOff>
      <xdr:row>26</xdr:row>
      <xdr:rowOff>114300</xdr:rowOff>
    </xdr:from>
    <xdr:to>
      <xdr:col>3</xdr:col>
      <xdr:colOff>548640</xdr:colOff>
      <xdr:row>36</xdr:row>
      <xdr:rowOff>130675</xdr:rowOff>
    </xdr:to>
    <xdr:graphicFrame macro="">
      <xdr:nvGraphicFramePr>
        <xdr:cNvPr id="4106" name="Chart 4105">
          <a:extLst>
            <a:ext uri="{FF2B5EF4-FFF2-40B4-BE49-F238E27FC236}">
              <a16:creationId xmlns:a16="http://schemas.microsoft.com/office/drawing/2014/main" id="{4E75FCCE-B3E6-411D-8CCE-B420A4956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373380</xdr:colOff>
      <xdr:row>29</xdr:row>
      <xdr:rowOff>99060</xdr:rowOff>
    </xdr:from>
    <xdr:to>
      <xdr:col>2</xdr:col>
      <xdr:colOff>518160</xdr:colOff>
      <xdr:row>33</xdr:row>
      <xdr:rowOff>121920</xdr:rowOff>
    </xdr:to>
    <xdr:sp macro="" textlink="">
      <xdr:nvSpPr>
        <xdr:cNvPr id="4107" name="Flowchart: Connector 4106">
          <a:extLst>
            <a:ext uri="{FF2B5EF4-FFF2-40B4-BE49-F238E27FC236}">
              <a16:creationId xmlns:a16="http://schemas.microsoft.com/office/drawing/2014/main" id="{3CFB24EA-7231-4300-A8BE-64755CB124C2}"/>
            </a:ext>
          </a:extLst>
        </xdr:cNvPr>
        <xdr:cNvSpPr/>
      </xdr:nvSpPr>
      <xdr:spPr>
        <a:xfrm>
          <a:off x="982980" y="5402580"/>
          <a:ext cx="754380" cy="754380"/>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502920</xdr:colOff>
      <xdr:row>30</xdr:row>
      <xdr:rowOff>60960</xdr:rowOff>
    </xdr:from>
    <xdr:to>
      <xdr:col>2</xdr:col>
      <xdr:colOff>358140</xdr:colOff>
      <xdr:row>32</xdr:row>
      <xdr:rowOff>160020</xdr:rowOff>
    </xdr:to>
    <xdr:pic>
      <xdr:nvPicPr>
        <xdr:cNvPr id="4108" name="Picture 4107">
          <a:extLst>
            <a:ext uri="{FF2B5EF4-FFF2-40B4-BE49-F238E27FC236}">
              <a16:creationId xmlns:a16="http://schemas.microsoft.com/office/drawing/2014/main" id="{4C7F0B6B-0BE6-4D33-85C1-45197298EDEB}"/>
            </a:ext>
          </a:extLst>
        </xdr:cNvPr>
        <xdr:cNvPicPr>
          <a:picLocks noChangeAspect="1"/>
        </xdr:cNvPicPr>
      </xdr:nvPicPr>
      <xdr:blipFill>
        <a:blip xmlns:r="http://schemas.openxmlformats.org/officeDocument/2006/relationships" r:embed="rId11"/>
        <a:stretch>
          <a:fillRect/>
        </a:stretch>
      </xdr:blipFill>
      <xdr:spPr>
        <a:xfrm>
          <a:off x="0" y="914400"/>
          <a:ext cx="464820" cy="464820"/>
        </a:xfrm>
        <a:prstGeom prst="rect">
          <a:avLst/>
        </a:prstGeom>
      </xdr:spPr>
    </xdr:pic>
    <xdr:clientData/>
  </xdr:twoCellAnchor>
  <xdr:twoCellAnchor>
    <xdr:from>
      <xdr:col>3</xdr:col>
      <xdr:colOff>327660</xdr:colOff>
      <xdr:row>30</xdr:row>
      <xdr:rowOff>53340</xdr:rowOff>
    </xdr:from>
    <xdr:to>
      <xdr:col>4</xdr:col>
      <xdr:colOff>701040</xdr:colOff>
      <xdr:row>31</xdr:row>
      <xdr:rowOff>91440</xdr:rowOff>
    </xdr:to>
    <xdr:sp macro="" textlink="">
      <xdr:nvSpPr>
        <xdr:cNvPr id="4109" name="TextBox 4108">
          <a:extLst>
            <a:ext uri="{FF2B5EF4-FFF2-40B4-BE49-F238E27FC236}">
              <a16:creationId xmlns:a16="http://schemas.microsoft.com/office/drawing/2014/main" id="{7C595C84-37CF-4B33-917B-BB1F27E4AFEC}"/>
            </a:ext>
          </a:extLst>
        </xdr:cNvPr>
        <xdr:cNvSpPr txBox="1"/>
      </xdr:nvSpPr>
      <xdr:spPr>
        <a:xfrm>
          <a:off x="2156460" y="5539740"/>
          <a:ext cx="9829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t>of Total</a:t>
          </a:r>
          <a:r>
            <a:rPr lang="en-IN" sz="1100" b="0" baseline="0"/>
            <a:t> </a:t>
          </a:r>
          <a:r>
            <a:rPr lang="en-IN" sz="1100" b="1" baseline="0"/>
            <a:t>profit</a:t>
          </a:r>
          <a:endParaRPr lang="en-IN" sz="1100" b="1"/>
        </a:p>
      </xdr:txBody>
    </xdr:sp>
    <xdr:clientData/>
  </xdr:twoCellAnchor>
  <xdr:twoCellAnchor>
    <xdr:from>
      <xdr:col>2</xdr:col>
      <xdr:colOff>594360</xdr:colOff>
      <xdr:row>27</xdr:row>
      <xdr:rowOff>160020</xdr:rowOff>
    </xdr:from>
    <xdr:to>
      <xdr:col>5</xdr:col>
      <xdr:colOff>15240</xdr:colOff>
      <xdr:row>29</xdr:row>
      <xdr:rowOff>60960</xdr:rowOff>
    </xdr:to>
    <xdr:sp macro="" textlink="">
      <xdr:nvSpPr>
        <xdr:cNvPr id="4110" name="TextBox 4109">
          <a:extLst>
            <a:ext uri="{FF2B5EF4-FFF2-40B4-BE49-F238E27FC236}">
              <a16:creationId xmlns:a16="http://schemas.microsoft.com/office/drawing/2014/main" id="{7AE6EA33-DF90-4557-BA7E-EAA02C07AEEA}"/>
            </a:ext>
          </a:extLst>
        </xdr:cNvPr>
        <xdr:cNvSpPr txBox="1"/>
      </xdr:nvSpPr>
      <xdr:spPr>
        <a:xfrm>
          <a:off x="1813560" y="5097780"/>
          <a:ext cx="14630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t>Weekdays</a:t>
          </a:r>
          <a:r>
            <a:rPr lang="en-IN" sz="1100" b="0" baseline="0"/>
            <a:t> makes up</a:t>
          </a:r>
          <a:endParaRPr lang="en-IN" sz="1100" b="0"/>
        </a:p>
      </xdr:txBody>
    </xdr:sp>
    <xdr:clientData/>
  </xdr:twoCellAnchor>
  <xdr:twoCellAnchor>
    <xdr:from>
      <xdr:col>3</xdr:col>
      <xdr:colOff>464820</xdr:colOff>
      <xdr:row>28</xdr:row>
      <xdr:rowOff>167640</xdr:rowOff>
    </xdr:from>
    <xdr:to>
      <xdr:col>4</xdr:col>
      <xdr:colOff>678180</xdr:colOff>
      <xdr:row>30</xdr:row>
      <xdr:rowOff>106680</xdr:rowOff>
    </xdr:to>
    <xdr:sp macro="" textlink="'Analysis 1 (2)'!X20">
      <xdr:nvSpPr>
        <xdr:cNvPr id="4111" name="TextBox 4110">
          <a:extLst>
            <a:ext uri="{FF2B5EF4-FFF2-40B4-BE49-F238E27FC236}">
              <a16:creationId xmlns:a16="http://schemas.microsoft.com/office/drawing/2014/main" id="{9B6E6612-D29E-47CF-9572-526861EB0CB4}"/>
            </a:ext>
          </a:extLst>
        </xdr:cNvPr>
        <xdr:cNvSpPr txBox="1"/>
      </xdr:nvSpPr>
      <xdr:spPr>
        <a:xfrm>
          <a:off x="2293620" y="5288280"/>
          <a:ext cx="8229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38AC33-46EB-4A92-93DB-DC5D35FBB61F}" type="TxLink">
            <a:rPr lang="en-US" sz="1600" b="1" i="0" u="none" strike="noStrike">
              <a:solidFill>
                <a:schemeClr val="tx2">
                  <a:lumMod val="75000"/>
                  <a:lumOff val="25000"/>
                </a:schemeClr>
              </a:solidFill>
              <a:latin typeface="Aptos Narrow"/>
            </a:rPr>
            <a:t>72.01%</a:t>
          </a:fld>
          <a:endParaRPr lang="en-IN" sz="1600" b="1">
            <a:solidFill>
              <a:schemeClr val="tx2">
                <a:lumMod val="75000"/>
                <a:lumOff val="25000"/>
              </a:schemeClr>
            </a:solidFill>
          </a:endParaRPr>
        </a:p>
      </xdr:txBody>
    </xdr:sp>
    <xdr:clientData/>
  </xdr:twoCellAnchor>
  <xdr:twoCellAnchor>
    <xdr:from>
      <xdr:col>5</xdr:col>
      <xdr:colOff>22860</xdr:colOff>
      <xdr:row>27</xdr:row>
      <xdr:rowOff>114300</xdr:rowOff>
    </xdr:from>
    <xdr:to>
      <xdr:col>10</xdr:col>
      <xdr:colOff>480060</xdr:colOff>
      <xdr:row>36</xdr:row>
      <xdr:rowOff>152400</xdr:rowOff>
    </xdr:to>
    <xdr:sp macro="" textlink="">
      <xdr:nvSpPr>
        <xdr:cNvPr id="4112" name="Rectangle: Rounded Corners 4111">
          <a:extLst>
            <a:ext uri="{FF2B5EF4-FFF2-40B4-BE49-F238E27FC236}">
              <a16:creationId xmlns:a16="http://schemas.microsoft.com/office/drawing/2014/main" id="{638B9B29-011C-4E74-A2F9-AB01E7546305}"/>
            </a:ext>
          </a:extLst>
        </xdr:cNvPr>
        <xdr:cNvSpPr/>
      </xdr:nvSpPr>
      <xdr:spPr>
        <a:xfrm>
          <a:off x="3284220" y="5052060"/>
          <a:ext cx="3505200" cy="168402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121920</xdr:colOff>
      <xdr:row>30</xdr:row>
      <xdr:rowOff>45720</xdr:rowOff>
    </xdr:from>
    <xdr:to>
      <xdr:col>6</xdr:col>
      <xdr:colOff>274320</xdr:colOff>
      <xdr:row>35</xdr:row>
      <xdr:rowOff>152400</xdr:rowOff>
    </xdr:to>
    <xdr:sp macro="" textlink="">
      <xdr:nvSpPr>
        <xdr:cNvPr id="4113" name="Rectangle: Rounded Corners 4112">
          <a:extLst>
            <a:ext uri="{FF2B5EF4-FFF2-40B4-BE49-F238E27FC236}">
              <a16:creationId xmlns:a16="http://schemas.microsoft.com/office/drawing/2014/main" id="{4BD2439C-3E7F-413A-BD6D-30B37BBF9397}"/>
            </a:ext>
          </a:extLst>
        </xdr:cNvPr>
        <xdr:cNvSpPr/>
      </xdr:nvSpPr>
      <xdr:spPr>
        <a:xfrm>
          <a:off x="3383280" y="5532120"/>
          <a:ext cx="762000" cy="10210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381000</xdr:colOff>
      <xdr:row>30</xdr:row>
      <xdr:rowOff>60960</xdr:rowOff>
    </xdr:from>
    <xdr:to>
      <xdr:col>7</xdr:col>
      <xdr:colOff>411480</xdr:colOff>
      <xdr:row>35</xdr:row>
      <xdr:rowOff>144780</xdr:rowOff>
    </xdr:to>
    <xdr:sp macro="" textlink="">
      <xdr:nvSpPr>
        <xdr:cNvPr id="4114" name="Rectangle: Rounded Corners 4113">
          <a:extLst>
            <a:ext uri="{FF2B5EF4-FFF2-40B4-BE49-F238E27FC236}">
              <a16:creationId xmlns:a16="http://schemas.microsoft.com/office/drawing/2014/main" id="{23282F77-991E-4E8A-AF6B-7D2A9D53C90E}"/>
            </a:ext>
          </a:extLst>
        </xdr:cNvPr>
        <xdr:cNvSpPr/>
      </xdr:nvSpPr>
      <xdr:spPr>
        <a:xfrm>
          <a:off x="4251960" y="5547360"/>
          <a:ext cx="640080" cy="998220"/>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548640</xdr:colOff>
      <xdr:row>30</xdr:row>
      <xdr:rowOff>60960</xdr:rowOff>
    </xdr:from>
    <xdr:to>
      <xdr:col>9</xdr:col>
      <xdr:colOff>15240</xdr:colOff>
      <xdr:row>35</xdr:row>
      <xdr:rowOff>144780</xdr:rowOff>
    </xdr:to>
    <xdr:sp macro="" textlink="">
      <xdr:nvSpPr>
        <xdr:cNvPr id="4115" name="Rectangle: Rounded Corners 4114">
          <a:extLst>
            <a:ext uri="{FF2B5EF4-FFF2-40B4-BE49-F238E27FC236}">
              <a16:creationId xmlns:a16="http://schemas.microsoft.com/office/drawing/2014/main" id="{CE7D3D0C-5C0F-4564-94D5-4B4B3E36A558}"/>
            </a:ext>
          </a:extLst>
        </xdr:cNvPr>
        <xdr:cNvSpPr/>
      </xdr:nvSpPr>
      <xdr:spPr>
        <a:xfrm>
          <a:off x="5029200" y="5547360"/>
          <a:ext cx="685800" cy="9982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243840</xdr:colOff>
      <xdr:row>30</xdr:row>
      <xdr:rowOff>60960</xdr:rowOff>
    </xdr:from>
    <xdr:to>
      <xdr:col>10</xdr:col>
      <xdr:colOff>312420</xdr:colOff>
      <xdr:row>35</xdr:row>
      <xdr:rowOff>160020</xdr:rowOff>
    </xdr:to>
    <xdr:sp macro="" textlink="">
      <xdr:nvSpPr>
        <xdr:cNvPr id="4116" name="Rectangle: Rounded Corners 4115">
          <a:extLst>
            <a:ext uri="{FF2B5EF4-FFF2-40B4-BE49-F238E27FC236}">
              <a16:creationId xmlns:a16="http://schemas.microsoft.com/office/drawing/2014/main" id="{FCB3B4A6-165A-441B-B2F4-D66A4D6D2621}"/>
            </a:ext>
          </a:extLst>
        </xdr:cNvPr>
        <xdr:cNvSpPr/>
      </xdr:nvSpPr>
      <xdr:spPr>
        <a:xfrm>
          <a:off x="5943600" y="5547360"/>
          <a:ext cx="678180" cy="101346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594360</xdr:colOff>
      <xdr:row>34</xdr:row>
      <xdr:rowOff>76200</xdr:rowOff>
    </xdr:from>
    <xdr:to>
      <xdr:col>10</xdr:col>
      <xdr:colOff>464820</xdr:colOff>
      <xdr:row>36</xdr:row>
      <xdr:rowOff>144780</xdr:rowOff>
    </xdr:to>
    <xdr:sp macro="" textlink="">
      <xdr:nvSpPr>
        <xdr:cNvPr id="4117" name="Flowchart: Connector 4116">
          <a:extLst>
            <a:ext uri="{FF2B5EF4-FFF2-40B4-BE49-F238E27FC236}">
              <a16:creationId xmlns:a16="http://schemas.microsoft.com/office/drawing/2014/main" id="{2BF98470-5C33-4A5B-993E-F833FBE858CF}"/>
            </a:ext>
          </a:extLst>
        </xdr:cNvPr>
        <xdr:cNvSpPr/>
      </xdr:nvSpPr>
      <xdr:spPr>
        <a:xfrm>
          <a:off x="6294120" y="6294120"/>
          <a:ext cx="480060" cy="43434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38100</xdr:colOff>
      <xdr:row>34</xdr:row>
      <xdr:rowOff>22860</xdr:rowOff>
    </xdr:from>
    <xdr:to>
      <xdr:col>7</xdr:col>
      <xdr:colOff>533400</xdr:colOff>
      <xdr:row>36</xdr:row>
      <xdr:rowOff>144780</xdr:rowOff>
    </xdr:to>
    <xdr:sp macro="" textlink="">
      <xdr:nvSpPr>
        <xdr:cNvPr id="4118" name="Flowchart: Connector 4117">
          <a:extLst>
            <a:ext uri="{FF2B5EF4-FFF2-40B4-BE49-F238E27FC236}">
              <a16:creationId xmlns:a16="http://schemas.microsoft.com/office/drawing/2014/main" id="{40962903-4927-42C1-8D62-90B674C822B2}"/>
            </a:ext>
          </a:extLst>
        </xdr:cNvPr>
        <xdr:cNvSpPr/>
      </xdr:nvSpPr>
      <xdr:spPr>
        <a:xfrm>
          <a:off x="4518660" y="6240780"/>
          <a:ext cx="495300" cy="48768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320040</xdr:colOff>
      <xdr:row>34</xdr:row>
      <xdr:rowOff>60960</xdr:rowOff>
    </xdr:from>
    <xdr:to>
      <xdr:col>9</xdr:col>
      <xdr:colOff>213360</xdr:colOff>
      <xdr:row>36</xdr:row>
      <xdr:rowOff>137160</xdr:rowOff>
    </xdr:to>
    <xdr:sp macro="" textlink="">
      <xdr:nvSpPr>
        <xdr:cNvPr id="4119" name="Flowchart: Connector 4118">
          <a:extLst>
            <a:ext uri="{FF2B5EF4-FFF2-40B4-BE49-F238E27FC236}">
              <a16:creationId xmlns:a16="http://schemas.microsoft.com/office/drawing/2014/main" id="{CB8AE6F1-4863-4359-BBC0-A09C9B82BADA}"/>
            </a:ext>
          </a:extLst>
        </xdr:cNvPr>
        <xdr:cNvSpPr/>
      </xdr:nvSpPr>
      <xdr:spPr>
        <a:xfrm>
          <a:off x="5410200" y="6278880"/>
          <a:ext cx="502920" cy="441960"/>
        </a:xfrm>
        <a:prstGeom prst="flowChartConnector">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495300</xdr:colOff>
      <xdr:row>34</xdr:row>
      <xdr:rowOff>53340</xdr:rowOff>
    </xdr:from>
    <xdr:to>
      <xdr:col>6</xdr:col>
      <xdr:colOff>396240</xdr:colOff>
      <xdr:row>36</xdr:row>
      <xdr:rowOff>137160</xdr:rowOff>
    </xdr:to>
    <xdr:sp macro="" textlink="">
      <xdr:nvSpPr>
        <xdr:cNvPr id="4120" name="Flowchart: Connector 4119">
          <a:extLst>
            <a:ext uri="{FF2B5EF4-FFF2-40B4-BE49-F238E27FC236}">
              <a16:creationId xmlns:a16="http://schemas.microsoft.com/office/drawing/2014/main" id="{194F7BBB-96B3-421F-B47B-FAF6253665E3}"/>
            </a:ext>
          </a:extLst>
        </xdr:cNvPr>
        <xdr:cNvSpPr/>
      </xdr:nvSpPr>
      <xdr:spPr>
        <a:xfrm>
          <a:off x="3756660" y="6271260"/>
          <a:ext cx="510540" cy="449580"/>
        </a:xfrm>
        <a:prstGeom prst="flowChartConnector">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137160</xdr:colOff>
      <xdr:row>32</xdr:row>
      <xdr:rowOff>121920</xdr:rowOff>
    </xdr:from>
    <xdr:to>
      <xdr:col>6</xdr:col>
      <xdr:colOff>251460</xdr:colOff>
      <xdr:row>33</xdr:row>
      <xdr:rowOff>152400</xdr:rowOff>
    </xdr:to>
    <xdr:sp macro="" textlink="">
      <xdr:nvSpPr>
        <xdr:cNvPr id="4121" name="TextBox 4120">
          <a:extLst>
            <a:ext uri="{FF2B5EF4-FFF2-40B4-BE49-F238E27FC236}">
              <a16:creationId xmlns:a16="http://schemas.microsoft.com/office/drawing/2014/main" id="{DE3BEE8F-F48A-4C93-9B4D-8F87D49802F9}"/>
            </a:ext>
          </a:extLst>
        </xdr:cNvPr>
        <xdr:cNvSpPr txBox="1"/>
      </xdr:nvSpPr>
      <xdr:spPr>
        <a:xfrm>
          <a:off x="3398520" y="5974080"/>
          <a:ext cx="7239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Quater 1</a:t>
          </a:r>
        </a:p>
      </xdr:txBody>
    </xdr:sp>
    <xdr:clientData/>
  </xdr:twoCellAnchor>
  <xdr:twoCellAnchor>
    <xdr:from>
      <xdr:col>6</xdr:col>
      <xdr:colOff>365760</xdr:colOff>
      <xdr:row>32</xdr:row>
      <xdr:rowOff>121920</xdr:rowOff>
    </xdr:from>
    <xdr:to>
      <xdr:col>7</xdr:col>
      <xdr:colOff>480060</xdr:colOff>
      <xdr:row>33</xdr:row>
      <xdr:rowOff>121920</xdr:rowOff>
    </xdr:to>
    <xdr:sp macro="" textlink="">
      <xdr:nvSpPr>
        <xdr:cNvPr id="4122" name="TextBox 4121">
          <a:extLst>
            <a:ext uri="{FF2B5EF4-FFF2-40B4-BE49-F238E27FC236}">
              <a16:creationId xmlns:a16="http://schemas.microsoft.com/office/drawing/2014/main" id="{936CB8EA-A6C0-4049-BE4D-E05F003E88AC}"/>
            </a:ext>
          </a:extLst>
        </xdr:cNvPr>
        <xdr:cNvSpPr txBox="1"/>
      </xdr:nvSpPr>
      <xdr:spPr>
        <a:xfrm>
          <a:off x="4236720" y="5974080"/>
          <a:ext cx="723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Quater 2</a:t>
          </a:r>
        </a:p>
      </xdr:txBody>
    </xdr:sp>
    <xdr:clientData/>
  </xdr:twoCellAnchor>
  <xdr:twoCellAnchor>
    <xdr:from>
      <xdr:col>9</xdr:col>
      <xdr:colOff>251460</xdr:colOff>
      <xdr:row>32</xdr:row>
      <xdr:rowOff>76200</xdr:rowOff>
    </xdr:from>
    <xdr:to>
      <xdr:col>10</xdr:col>
      <xdr:colOff>381000</xdr:colOff>
      <xdr:row>33</xdr:row>
      <xdr:rowOff>144780</xdr:rowOff>
    </xdr:to>
    <xdr:sp macro="" textlink="">
      <xdr:nvSpPr>
        <xdr:cNvPr id="4123" name="TextBox 4122">
          <a:extLst>
            <a:ext uri="{FF2B5EF4-FFF2-40B4-BE49-F238E27FC236}">
              <a16:creationId xmlns:a16="http://schemas.microsoft.com/office/drawing/2014/main" id="{F23F81B4-B4AC-4D33-AF84-774726FD4602}"/>
            </a:ext>
          </a:extLst>
        </xdr:cNvPr>
        <xdr:cNvSpPr txBox="1"/>
      </xdr:nvSpPr>
      <xdr:spPr>
        <a:xfrm>
          <a:off x="5951220" y="5928360"/>
          <a:ext cx="7391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Quater 4</a:t>
          </a:r>
        </a:p>
      </xdr:txBody>
    </xdr:sp>
    <xdr:clientData/>
  </xdr:twoCellAnchor>
  <xdr:twoCellAnchor>
    <xdr:from>
      <xdr:col>7</xdr:col>
      <xdr:colOff>579120</xdr:colOff>
      <xdr:row>32</xdr:row>
      <xdr:rowOff>99060</xdr:rowOff>
    </xdr:from>
    <xdr:to>
      <xdr:col>9</xdr:col>
      <xdr:colOff>83820</xdr:colOff>
      <xdr:row>33</xdr:row>
      <xdr:rowOff>99060</xdr:rowOff>
    </xdr:to>
    <xdr:sp macro="" textlink="">
      <xdr:nvSpPr>
        <xdr:cNvPr id="4124" name="TextBox 4123">
          <a:extLst>
            <a:ext uri="{FF2B5EF4-FFF2-40B4-BE49-F238E27FC236}">
              <a16:creationId xmlns:a16="http://schemas.microsoft.com/office/drawing/2014/main" id="{0BD59062-A9B1-475F-B829-6757C26A9AC6}"/>
            </a:ext>
          </a:extLst>
        </xdr:cNvPr>
        <xdr:cNvSpPr txBox="1"/>
      </xdr:nvSpPr>
      <xdr:spPr>
        <a:xfrm>
          <a:off x="5059680" y="5951220"/>
          <a:ext cx="723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Quater 3</a:t>
          </a:r>
        </a:p>
      </xdr:txBody>
    </xdr:sp>
    <xdr:clientData/>
  </xdr:twoCellAnchor>
  <xdr:twoCellAnchor>
    <xdr:from>
      <xdr:col>5</xdr:col>
      <xdr:colOff>121920</xdr:colOff>
      <xdr:row>31</xdr:row>
      <xdr:rowOff>7620</xdr:rowOff>
    </xdr:from>
    <xdr:to>
      <xdr:col>6</xdr:col>
      <xdr:colOff>236220</xdr:colOff>
      <xdr:row>32</xdr:row>
      <xdr:rowOff>38100</xdr:rowOff>
    </xdr:to>
    <xdr:sp macro="" textlink="'Analysis 1 (2)'!AE20">
      <xdr:nvSpPr>
        <xdr:cNvPr id="4125" name="TextBox 4124">
          <a:extLst>
            <a:ext uri="{FF2B5EF4-FFF2-40B4-BE49-F238E27FC236}">
              <a16:creationId xmlns:a16="http://schemas.microsoft.com/office/drawing/2014/main" id="{3878C18A-81BD-4933-85EC-8EBFC60305D3}"/>
            </a:ext>
          </a:extLst>
        </xdr:cNvPr>
        <xdr:cNvSpPr txBox="1"/>
      </xdr:nvSpPr>
      <xdr:spPr>
        <a:xfrm>
          <a:off x="3383280" y="5676900"/>
          <a:ext cx="7239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542A60-62B1-4625-818E-AD44D73BC424}" type="TxLink">
            <a:rPr lang="en-US" sz="1100" b="1" i="0" u="none" strike="noStrike">
              <a:solidFill>
                <a:schemeClr val="bg1"/>
              </a:solidFill>
              <a:latin typeface="Aptos Narrow"/>
            </a:rPr>
            <a:t>$23.46 M</a:t>
          </a:fld>
          <a:endParaRPr lang="en-IN" sz="1100" b="1">
            <a:solidFill>
              <a:schemeClr val="bg1"/>
            </a:solidFill>
          </a:endParaRPr>
        </a:p>
      </xdr:txBody>
    </xdr:sp>
    <xdr:clientData/>
  </xdr:twoCellAnchor>
  <xdr:twoCellAnchor>
    <xdr:from>
      <xdr:col>9</xdr:col>
      <xdr:colOff>259080</xdr:colOff>
      <xdr:row>30</xdr:row>
      <xdr:rowOff>152400</xdr:rowOff>
    </xdr:from>
    <xdr:to>
      <xdr:col>10</xdr:col>
      <xdr:colOff>373380</xdr:colOff>
      <xdr:row>32</xdr:row>
      <xdr:rowOff>45720</xdr:rowOff>
    </xdr:to>
    <xdr:sp macro="" textlink="'Analysis 1 (2)'!AE23">
      <xdr:nvSpPr>
        <xdr:cNvPr id="4126" name="TextBox 4125">
          <a:extLst>
            <a:ext uri="{FF2B5EF4-FFF2-40B4-BE49-F238E27FC236}">
              <a16:creationId xmlns:a16="http://schemas.microsoft.com/office/drawing/2014/main" id="{9A69107F-6DD8-4EEE-9172-19141E9DCC80}"/>
            </a:ext>
          </a:extLst>
        </xdr:cNvPr>
        <xdr:cNvSpPr txBox="1"/>
      </xdr:nvSpPr>
      <xdr:spPr>
        <a:xfrm>
          <a:off x="5958840" y="5638800"/>
          <a:ext cx="7239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A82E21-A619-4AAD-9095-30A87F64DA32}" type="TxLink">
            <a:rPr lang="en-US" sz="1100" b="1" i="0" u="none" strike="noStrike">
              <a:solidFill>
                <a:schemeClr val="bg1"/>
              </a:solidFill>
              <a:latin typeface="Aptos Narrow"/>
            </a:rPr>
            <a:t>$22.16 M</a:t>
          </a:fld>
          <a:endParaRPr lang="en-IN" sz="1100" b="1">
            <a:solidFill>
              <a:schemeClr val="bg1"/>
            </a:solidFill>
          </a:endParaRPr>
        </a:p>
      </xdr:txBody>
    </xdr:sp>
    <xdr:clientData/>
  </xdr:twoCellAnchor>
  <xdr:twoCellAnchor>
    <xdr:from>
      <xdr:col>7</xdr:col>
      <xdr:colOff>556260</xdr:colOff>
      <xdr:row>30</xdr:row>
      <xdr:rowOff>167640</xdr:rowOff>
    </xdr:from>
    <xdr:to>
      <xdr:col>9</xdr:col>
      <xdr:colOff>60960</xdr:colOff>
      <xdr:row>31</xdr:row>
      <xdr:rowOff>175260</xdr:rowOff>
    </xdr:to>
    <xdr:sp macro="" textlink="'Analysis 1 (2)'!AE22">
      <xdr:nvSpPr>
        <xdr:cNvPr id="4127" name="TextBox 4126">
          <a:extLst>
            <a:ext uri="{FF2B5EF4-FFF2-40B4-BE49-F238E27FC236}">
              <a16:creationId xmlns:a16="http://schemas.microsoft.com/office/drawing/2014/main" id="{9FE10B13-1561-4D7D-8CEA-035257D3AAE9}"/>
            </a:ext>
          </a:extLst>
        </xdr:cNvPr>
        <xdr:cNvSpPr txBox="1"/>
      </xdr:nvSpPr>
      <xdr:spPr>
        <a:xfrm>
          <a:off x="5036820" y="565404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8FD12E-C391-41D4-8FF5-899E4B3CB09F}" type="TxLink">
            <a:rPr lang="en-US" sz="1100" b="1" i="0" u="none" strike="noStrike">
              <a:solidFill>
                <a:schemeClr val="tx1"/>
              </a:solidFill>
              <a:latin typeface="Aptos Narrow"/>
            </a:rPr>
            <a:t>$17.50 M</a:t>
          </a:fld>
          <a:endParaRPr lang="en-IN" sz="1100" b="1">
            <a:solidFill>
              <a:schemeClr val="tx1"/>
            </a:solidFill>
          </a:endParaRPr>
        </a:p>
      </xdr:txBody>
    </xdr:sp>
    <xdr:clientData/>
  </xdr:twoCellAnchor>
  <xdr:twoCellAnchor>
    <xdr:from>
      <xdr:col>6</xdr:col>
      <xdr:colOff>335280</xdr:colOff>
      <xdr:row>31</xdr:row>
      <xdr:rowOff>15240</xdr:rowOff>
    </xdr:from>
    <xdr:to>
      <xdr:col>7</xdr:col>
      <xdr:colOff>449580</xdr:colOff>
      <xdr:row>32</xdr:row>
      <xdr:rowOff>15240</xdr:rowOff>
    </xdr:to>
    <xdr:sp macro="" textlink="'Analysis 1 (2)'!AE21">
      <xdr:nvSpPr>
        <xdr:cNvPr id="4128" name="TextBox 4127">
          <a:extLst>
            <a:ext uri="{FF2B5EF4-FFF2-40B4-BE49-F238E27FC236}">
              <a16:creationId xmlns:a16="http://schemas.microsoft.com/office/drawing/2014/main" id="{576FFF01-27DF-47C7-9FB4-FFD7EC5B3796}"/>
            </a:ext>
          </a:extLst>
        </xdr:cNvPr>
        <xdr:cNvSpPr txBox="1"/>
      </xdr:nvSpPr>
      <xdr:spPr>
        <a:xfrm>
          <a:off x="4206240" y="5684520"/>
          <a:ext cx="7239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A15F3B-D74E-40C0-A7A5-3E26C0F3216D}" type="TxLink">
            <a:rPr lang="en-US" sz="1100" b="1" i="0" u="none" strike="noStrike">
              <a:solidFill>
                <a:srgbClr val="000000"/>
              </a:solidFill>
              <a:latin typeface="Aptos Narrow"/>
            </a:rPr>
            <a:t>$27.81 M</a:t>
          </a:fld>
          <a:endParaRPr lang="en-IN" sz="1100" b="1">
            <a:solidFill>
              <a:schemeClr val="tx1"/>
            </a:solidFill>
          </a:endParaRPr>
        </a:p>
      </xdr:txBody>
    </xdr:sp>
    <xdr:clientData/>
  </xdr:twoCellAnchor>
  <xdr:twoCellAnchor>
    <xdr:from>
      <xdr:col>5</xdr:col>
      <xdr:colOff>464820</xdr:colOff>
      <xdr:row>34</xdr:row>
      <xdr:rowOff>129540</xdr:rowOff>
    </xdr:from>
    <xdr:to>
      <xdr:col>6</xdr:col>
      <xdr:colOff>525780</xdr:colOff>
      <xdr:row>36</xdr:row>
      <xdr:rowOff>60960</xdr:rowOff>
    </xdr:to>
    <xdr:sp macro="" textlink="'Analysis 1 (2)'!AF20">
      <xdr:nvSpPr>
        <xdr:cNvPr id="4129" name="TextBox 4128">
          <a:extLst>
            <a:ext uri="{FF2B5EF4-FFF2-40B4-BE49-F238E27FC236}">
              <a16:creationId xmlns:a16="http://schemas.microsoft.com/office/drawing/2014/main" id="{680CE5CE-BDC9-4797-908F-7C03AEC92CBB}"/>
            </a:ext>
          </a:extLst>
        </xdr:cNvPr>
        <xdr:cNvSpPr txBox="1"/>
      </xdr:nvSpPr>
      <xdr:spPr>
        <a:xfrm>
          <a:off x="3726180" y="6347460"/>
          <a:ext cx="6705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8BF953-A737-4C26-AB41-C64D165C745E}" type="TxLink">
            <a:rPr lang="en-US" sz="1100" b="1" i="0" u="none" strike="noStrike">
              <a:solidFill>
                <a:schemeClr val="bg1"/>
              </a:solidFill>
              <a:latin typeface="Aptos Narrow"/>
            </a:rPr>
            <a:t>25.80%</a:t>
          </a:fld>
          <a:endParaRPr lang="en-IN" sz="1100" b="1">
            <a:solidFill>
              <a:schemeClr val="bg1"/>
            </a:solidFill>
          </a:endParaRPr>
        </a:p>
      </xdr:txBody>
    </xdr:sp>
    <xdr:clientData/>
  </xdr:twoCellAnchor>
  <xdr:twoCellAnchor>
    <xdr:from>
      <xdr:col>7</xdr:col>
      <xdr:colOff>0</xdr:colOff>
      <xdr:row>34</xdr:row>
      <xdr:rowOff>137160</xdr:rowOff>
    </xdr:from>
    <xdr:to>
      <xdr:col>8</xdr:col>
      <xdr:colOff>60960</xdr:colOff>
      <xdr:row>36</xdr:row>
      <xdr:rowOff>38100</xdr:rowOff>
    </xdr:to>
    <xdr:sp macro="" textlink="'Analysis 1 (2)'!AF21">
      <xdr:nvSpPr>
        <xdr:cNvPr id="4130" name="TextBox 4129">
          <a:extLst>
            <a:ext uri="{FF2B5EF4-FFF2-40B4-BE49-F238E27FC236}">
              <a16:creationId xmlns:a16="http://schemas.microsoft.com/office/drawing/2014/main" id="{CAA1782C-2883-456A-99CB-FB10AA78C1AD}"/>
            </a:ext>
          </a:extLst>
        </xdr:cNvPr>
        <xdr:cNvSpPr txBox="1"/>
      </xdr:nvSpPr>
      <xdr:spPr>
        <a:xfrm>
          <a:off x="4480560" y="6355080"/>
          <a:ext cx="6705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B292FA-D215-48A6-AFCA-42CF85F3E569}" type="TxLink">
            <a:rPr lang="en-US" sz="1100" b="1" i="0" u="none" strike="noStrike">
              <a:solidFill>
                <a:srgbClr val="000000"/>
              </a:solidFill>
              <a:latin typeface="Aptos Narrow"/>
            </a:rPr>
            <a:t>30.58%</a:t>
          </a:fld>
          <a:endParaRPr lang="en-IN" sz="1100" b="1"/>
        </a:p>
      </xdr:txBody>
    </xdr:sp>
    <xdr:clientData/>
  </xdr:twoCellAnchor>
  <xdr:twoCellAnchor>
    <xdr:from>
      <xdr:col>8</xdr:col>
      <xdr:colOff>266700</xdr:colOff>
      <xdr:row>34</xdr:row>
      <xdr:rowOff>144780</xdr:rowOff>
    </xdr:from>
    <xdr:to>
      <xdr:col>9</xdr:col>
      <xdr:colOff>327660</xdr:colOff>
      <xdr:row>36</xdr:row>
      <xdr:rowOff>76200</xdr:rowOff>
    </xdr:to>
    <xdr:sp macro="" textlink="'Analysis 1 (2)'!AF22">
      <xdr:nvSpPr>
        <xdr:cNvPr id="4131" name="TextBox 4130">
          <a:extLst>
            <a:ext uri="{FF2B5EF4-FFF2-40B4-BE49-F238E27FC236}">
              <a16:creationId xmlns:a16="http://schemas.microsoft.com/office/drawing/2014/main" id="{35880C48-91DC-4DF9-B75D-754EEE9B10A7}"/>
            </a:ext>
          </a:extLst>
        </xdr:cNvPr>
        <xdr:cNvSpPr txBox="1"/>
      </xdr:nvSpPr>
      <xdr:spPr>
        <a:xfrm>
          <a:off x="5356860" y="6362700"/>
          <a:ext cx="6705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5716A5-697D-482D-AF16-A579F4AC179B}" type="TxLink">
            <a:rPr lang="en-US" sz="1100" b="1" i="0" u="none" strike="noStrike">
              <a:solidFill>
                <a:schemeClr val="bg1"/>
              </a:solidFill>
              <a:latin typeface="Aptos Narrow"/>
            </a:rPr>
            <a:t>19.25%</a:t>
          </a:fld>
          <a:endParaRPr lang="en-IN" sz="1100" b="1">
            <a:solidFill>
              <a:schemeClr val="bg1"/>
            </a:solidFill>
          </a:endParaRPr>
        </a:p>
      </xdr:txBody>
    </xdr:sp>
    <xdr:clientData/>
  </xdr:twoCellAnchor>
  <xdr:twoCellAnchor>
    <xdr:from>
      <xdr:col>9</xdr:col>
      <xdr:colOff>525780</xdr:colOff>
      <xdr:row>34</xdr:row>
      <xdr:rowOff>152400</xdr:rowOff>
    </xdr:from>
    <xdr:to>
      <xdr:col>10</xdr:col>
      <xdr:colOff>586740</xdr:colOff>
      <xdr:row>36</xdr:row>
      <xdr:rowOff>83820</xdr:rowOff>
    </xdr:to>
    <xdr:sp macro="" textlink="'Analysis 1 (2)'!AF23">
      <xdr:nvSpPr>
        <xdr:cNvPr id="4132" name="TextBox 4131">
          <a:extLst>
            <a:ext uri="{FF2B5EF4-FFF2-40B4-BE49-F238E27FC236}">
              <a16:creationId xmlns:a16="http://schemas.microsoft.com/office/drawing/2014/main" id="{F34BCB99-7BE9-4BF9-81DC-B9BFD3112C8B}"/>
            </a:ext>
          </a:extLst>
        </xdr:cNvPr>
        <xdr:cNvSpPr txBox="1"/>
      </xdr:nvSpPr>
      <xdr:spPr>
        <a:xfrm>
          <a:off x="6225540" y="6370320"/>
          <a:ext cx="6705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A35CDB-273A-4E3C-9127-C3AF9B5B5649}" type="TxLink">
            <a:rPr lang="en-US" sz="1100" b="1" i="0" u="none" strike="noStrike">
              <a:solidFill>
                <a:srgbClr val="000000"/>
              </a:solidFill>
              <a:latin typeface="Aptos Narrow"/>
            </a:rPr>
            <a:t>24.37%</a:t>
          </a:fld>
          <a:endParaRPr lang="en-IN" sz="1100" b="1"/>
        </a:p>
      </xdr:txBody>
    </xdr:sp>
    <xdr:clientData/>
  </xdr:twoCellAnchor>
  <xdr:twoCellAnchor>
    <xdr:from>
      <xdr:col>5</xdr:col>
      <xdr:colOff>38100</xdr:colOff>
      <xdr:row>27</xdr:row>
      <xdr:rowOff>152400</xdr:rowOff>
    </xdr:from>
    <xdr:to>
      <xdr:col>7</xdr:col>
      <xdr:colOff>449580</xdr:colOff>
      <xdr:row>29</xdr:row>
      <xdr:rowOff>76200</xdr:rowOff>
    </xdr:to>
    <xdr:sp macro="" textlink="">
      <xdr:nvSpPr>
        <xdr:cNvPr id="4133" name="TextBox 4132">
          <a:extLst>
            <a:ext uri="{FF2B5EF4-FFF2-40B4-BE49-F238E27FC236}">
              <a16:creationId xmlns:a16="http://schemas.microsoft.com/office/drawing/2014/main" id="{415A924D-4A61-4D68-A686-2CEBCB7C8FD4}"/>
            </a:ext>
          </a:extLst>
        </xdr:cNvPr>
        <xdr:cNvSpPr txBox="1"/>
      </xdr:nvSpPr>
      <xdr:spPr>
        <a:xfrm>
          <a:off x="3299460" y="5090160"/>
          <a:ext cx="16306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baseline="0"/>
            <a:t>Quaterly view by </a:t>
          </a:r>
          <a:r>
            <a:rPr lang="en-IN" sz="1100" b="1" baseline="0"/>
            <a:t>profit</a:t>
          </a:r>
          <a:endParaRPr lang="en-IN" sz="1100" b="1"/>
        </a:p>
      </xdr:txBody>
    </xdr:sp>
    <xdr:clientData/>
  </xdr:twoCellAnchor>
  <xdr:twoCellAnchor>
    <xdr:from>
      <xdr:col>11</xdr:col>
      <xdr:colOff>22860</xdr:colOff>
      <xdr:row>27</xdr:row>
      <xdr:rowOff>99060</xdr:rowOff>
    </xdr:from>
    <xdr:to>
      <xdr:col>16</xdr:col>
      <xdr:colOff>411480</xdr:colOff>
      <xdr:row>36</xdr:row>
      <xdr:rowOff>137160</xdr:rowOff>
    </xdr:to>
    <xdr:sp macro="" textlink="">
      <xdr:nvSpPr>
        <xdr:cNvPr id="4134" name="Rectangle: Rounded Corners 4133">
          <a:extLst>
            <a:ext uri="{FF2B5EF4-FFF2-40B4-BE49-F238E27FC236}">
              <a16:creationId xmlns:a16="http://schemas.microsoft.com/office/drawing/2014/main" id="{7C52FDB1-C426-46B0-A668-65FC05978320}"/>
            </a:ext>
          </a:extLst>
        </xdr:cNvPr>
        <xdr:cNvSpPr/>
      </xdr:nvSpPr>
      <xdr:spPr>
        <a:xfrm>
          <a:off x="6941820" y="5036820"/>
          <a:ext cx="3436620" cy="1684020"/>
        </a:xfrm>
        <a:prstGeom prst="roundRect">
          <a:avLst>
            <a:gd name="adj" fmla="val 10154"/>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266700</xdr:colOff>
      <xdr:row>27</xdr:row>
      <xdr:rowOff>152400</xdr:rowOff>
    </xdr:from>
    <xdr:to>
      <xdr:col>16</xdr:col>
      <xdr:colOff>182880</xdr:colOff>
      <xdr:row>36</xdr:row>
      <xdr:rowOff>121920</xdr:rowOff>
    </xdr:to>
    <mc:AlternateContent xmlns:mc="http://schemas.openxmlformats.org/markup-compatibility/2006">
      <mc:Choice xmlns:a14="http://schemas.microsoft.com/office/drawing/2010/main" Requires="a14">
        <xdr:graphicFrame macro="">
          <xdr:nvGraphicFramePr>
            <xdr:cNvPr id="4135" name="Country 1">
              <a:extLst>
                <a:ext uri="{FF2B5EF4-FFF2-40B4-BE49-F238E27FC236}">
                  <a16:creationId xmlns:a16="http://schemas.microsoft.com/office/drawing/2014/main" id="{DC645AC2-DE2C-4E57-976C-590C43F6F77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7185660" y="5090160"/>
              <a:ext cx="296418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281940</xdr:colOff>
      <xdr:row>2</xdr:row>
      <xdr:rowOff>175260</xdr:rowOff>
    </xdr:from>
    <xdr:to>
      <xdr:col>4</xdr:col>
      <xdr:colOff>190500</xdr:colOff>
      <xdr:row>4</xdr:row>
      <xdr:rowOff>144780</xdr:rowOff>
    </xdr:to>
    <xdr:sp macro="" textlink="">
      <xdr:nvSpPr>
        <xdr:cNvPr id="4136" name="TextBox 4135">
          <a:extLst>
            <a:ext uri="{FF2B5EF4-FFF2-40B4-BE49-F238E27FC236}">
              <a16:creationId xmlns:a16="http://schemas.microsoft.com/office/drawing/2014/main" id="{FF36815C-F200-47B4-89B9-85F350E8A87C}"/>
            </a:ext>
          </a:extLst>
        </xdr:cNvPr>
        <xdr:cNvSpPr txBox="1"/>
      </xdr:nvSpPr>
      <xdr:spPr>
        <a:xfrm>
          <a:off x="281940" y="541020"/>
          <a:ext cx="2346960" cy="335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Work </a:t>
          </a:r>
          <a:r>
            <a:rPr lang="en-IN" sz="2000"/>
            <a:t>sales Analysis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165706481479" backgroundQuery="1" createdVersion="8" refreshedVersion="8" minRefreshableVersion="3" recordCount="0" supportSubquery="1" supportAdvancedDrill="1" xr:uid="{E195A368-AA51-4CFD-864E-E83D10401F11}">
  <cacheSource type="external" connectionId="8"/>
  <cacheFields count="2">
    <cacheField name="[Measures].[Sum of Total Profit]" caption="Sum of Total Profit" numFmtId="0" hierarchy="58" level="32767"/>
    <cacheField name="[DimDate].[Month Name].[Month Name]" caption="Month Name" numFmtId="0" hierarchy="11" level="1">
      <sharedItems count="12">
        <s v="Jan"/>
        <s v="Feb"/>
        <s v="Mar"/>
        <s v="Apr"/>
        <s v="May"/>
        <s v="Jun"/>
        <s v="Jul"/>
        <s v="Aug"/>
        <s v="Sep"/>
        <s v="Oct"/>
        <s v="Nov"/>
        <s v="Dec"/>
      </sharedItems>
    </cacheField>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165707638887" backgroundQuery="1" createdVersion="8" refreshedVersion="8" minRefreshableVersion="3" recordCount="0" supportSubquery="1" supportAdvancedDrill="1" xr:uid="{09AFF272-62F0-4123-AA61-2E5D53C7CC9B}">
  <cacheSource type="external" connectionId="8"/>
  <cacheFields count="9">
    <cacheField name="[Measures].[#Transcations]" caption="#Transcations" numFmtId="0" hierarchy="41" level="32767"/>
    <cacheField name="[Measures].[Count of ShipDateKey]" caption="Count of ShipDateKey" numFmtId="0" hierarchy="55" level="32767"/>
    <cacheField name="[Measures].[Sum of Total Revenue]" caption="Sum of Total Revenue" numFmtId="0" hierarchy="56" level="32767"/>
    <cacheField name="[Measures].[Sum of Cost of Good Sold]" caption="Sum of Cost of Good Sold" numFmtId="0" hierarchy="57" level="32767"/>
    <cacheField name="[Measures].[Sum of Total Profit]" caption="Sum of Total Profit" numFmtId="0" hierarchy="58" level="32767"/>
    <cacheField name="[Measures].[ALL Products]" caption="ALL Products" numFmtId="0" hierarchy="42" level="32767"/>
    <cacheField name="[Measures].[Sold Products]" caption="Sold Products" numFmtId="0" hierarchy="43" level="32767"/>
    <cacheField name="[Measures].[Unsold Products]" caption="Unsold Products" numFmtId="0" hierarchy="44" level="32767"/>
    <cacheField name="[Measures].[Profit Margin]" caption="Profit Margin" numFmtId="0" hierarchy="45" level="32767"/>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in]" caption="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4"/>
      </fieldsUsage>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198685995369" backgroundQuery="1" createdVersion="8" refreshedVersion="8" minRefreshableVersion="3" recordCount="0" supportSubquery="1" supportAdvancedDrill="1" xr:uid="{B47EB60E-E28F-4BA6-906B-B060BBD074AB}">
  <cacheSource type="external" connectionId="8"/>
  <cacheFields count="3">
    <cacheField name="[Measures].[Sum of Total Profit]" caption="Sum of Total Profit" numFmtId="0" hierarchy="58" level="32767"/>
    <cacheField name="[DimDate].[Month Name].[Month Name]" caption="Month Name" numFmtId="0" hierarchy="11" level="1">
      <sharedItems count="12">
        <s v="Jan"/>
        <s v="Feb"/>
        <s v="Mar"/>
        <s v="Apr"/>
        <s v="May"/>
        <s v="Jun"/>
        <s v="Jul"/>
        <s v="Aug"/>
        <s v="Sep"/>
        <s v="Oct"/>
        <s v="Nov"/>
        <s v="Dec"/>
      </sharedItems>
    </cacheField>
    <cacheField name="[DimDate].[Day Name].[Day Name]" caption="Day Name" numFmtId="0" hierarchy="12" level="1">
      <sharedItems count="5">
        <s v="Mon"/>
        <s v="Tue"/>
        <s v="Wed"/>
        <s v="Thu"/>
        <s v="Fri"/>
      </sharedItems>
    </cacheField>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199538078705" backgroundQuery="1" createdVersion="8" refreshedVersion="8" minRefreshableVersion="3" recordCount="0" supportSubquery="1" supportAdvancedDrill="1" xr:uid="{B189DA29-91FF-41EC-8F61-46CB3BF4EBB9}">
  <cacheSource type="external" connectionId="8"/>
  <cacheFields count="4">
    <cacheField name="[Measures].[Sum of Total Profit]" caption="Sum of Total Profit" numFmtId="0" hierarchy="58" level="32767"/>
    <cacheField name="[DimDate].[Month Name].[Month Name]" caption="Month Name" numFmtId="0" hierarchy="11" level="1">
      <sharedItems count="12">
        <s v="Jan"/>
        <s v="Feb"/>
        <s v="Mar"/>
        <s v="Apr"/>
        <s v="May"/>
        <s v="Jun"/>
        <s v="Jul"/>
        <s v="Aug"/>
        <s v="Sep"/>
        <s v="Oct"/>
        <s v="Nov"/>
        <s v="Dec"/>
      </sharedItems>
    </cacheField>
    <cacheField name="[DimDate].[Day Name].[Day Name]" caption="Day Name" numFmtId="0" hierarchy="12" level="1">
      <sharedItems count="5">
        <s v="Mon"/>
        <s v="Tue"/>
        <s v="Wed"/>
        <s v="Thu"/>
        <s v="Fri"/>
      </sharedItems>
    </cacheField>
    <cacheField name="[DimDate].[WeekTypes].[WeekTypes]" caption="WeekTypes" numFmtId="0" hierarchy="13" level="1">
      <sharedItems containsBlank="1" count="2">
        <s v="Weekday"/>
        <m/>
      </sharedItems>
    </cacheField>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s]" caption="WeekTypes" attribute="1" defaultMemberUniqueName="[DimDate].[WeekTypes].[All]" allUniqueName="[DimDate].[WeekTypes].[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27280914352" backgroundQuery="1" createdVersion="8" refreshedVersion="8" minRefreshableVersion="3" recordCount="0" supportSubquery="1" supportAdvancedDrill="1" xr:uid="{2496905B-6E86-4E04-9132-755ADE4DC5E5}">
  <cacheSource type="external" connectionId="8"/>
  <cacheFields count="8">
    <cacheField name="[Measures].[#Transcations]" caption="#Transcations" numFmtId="0" hierarchy="41" level="32767"/>
    <cacheField name="[Measures].[Sum of Total Revenue]" caption="Sum of Total Revenue" numFmtId="0" hierarchy="56" level="32767"/>
    <cacheField name="[Measures].[Sum of Cost of Good Sold]" caption="Sum of Cost of Good Sold" numFmtId="0" hierarchy="57" level="32767"/>
    <cacheField name="[Measures].[Sum of Total Profit]" caption="Sum of Total Profit" numFmtId="0" hierarchy="58" level="32767"/>
    <cacheField name="[Measures].[Profit Margin]" caption="Profit Margin" numFmtId="0" hierarchy="45" level="32767"/>
    <cacheField name="[DimDate].[Year].[Year]" caption="Year" numFmtId="0" hierarchy="9" level="1">
      <sharedItems containsSemiMixedTypes="0" containsString="0" containsNumber="1" containsInteger="1" minValue="2005" maxValue="2008" count="4">
        <n v="2006"/>
        <n v="2007"/>
        <n v="2008"/>
        <n v="2005" u="1"/>
      </sharedItems>
      <extLst>
        <ext xmlns:x15="http://schemas.microsoft.com/office/spreadsheetml/2010/11/main" uri="{4F2E5C28-24EA-4eb8-9CBF-B6C8F9C3D259}">
          <x15:cachedUniqueNames>
            <x15:cachedUniqueName index="0" name="[DimDate].[Year].&amp;[2006]"/>
            <x15:cachedUniqueName index="1" name="[DimDate].[Year].&amp;[2007]"/>
            <x15:cachedUniqueName index="2" name="[DimDate].[Year].&amp;[2008]"/>
            <x15:cachedUniqueName index="3" name="[DimDate].[Year].&amp;[2005]"/>
          </x15:cachedUniqueNames>
        </ext>
      </extLst>
    </cacheField>
    <cacheField name="[Measures].[Sum of OrderQuantity]" caption="Sum of OrderQuantity" numFmtId="0" hierarchy="60" level="32767"/>
    <cacheField name="[DimDate].[Month Name].[Month Name]" caption="Month Name" numFmtId="0" hierarchy="11" level="1">
      <sharedItems containsSemiMixedTypes="0" containsNonDate="0" containsString="0"/>
    </cacheField>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5"/>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oneField="1">
      <fieldsUsage count="1">
        <fieldUsage x="4"/>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3"/>
      </fieldsUsage>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oneField="1" hidden="1">
      <fieldsUsage count="1">
        <fieldUsage x="6"/>
      </fieldsUsage>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282132175926" backgroundQuery="1" createdVersion="8" refreshedVersion="8" minRefreshableVersion="3" recordCount="0" supportSubquery="1" supportAdvancedDrill="1" xr:uid="{8EF9A76A-BDF4-4A7D-AF32-1C6DCC280882}">
  <cacheSource type="external" connectionId="8"/>
  <cacheFields count="4">
    <cacheField name="[Measures].[#Transcations]" caption="#Transcations" numFmtId="0" hierarchy="41" level="32767"/>
    <cacheField name="[Measures].[Sum of Total Revenue]" caption="Sum of Total Revenue" numFmtId="0" hierarchy="56" level="32767"/>
    <cacheField name="[Measures].[Sum of Total Profit]" caption="Sum of Total Profit" numFmtId="0" hierarchy="58" level="32767"/>
    <cacheField name="[DimDate].[Year].[Year]" caption="Year" numFmtId="0" hierarchy="9" level="1">
      <sharedItems containsString="0" containsBlank="1" containsNumber="1" containsInteger="1" minValue="2005" maxValue="2008" count="5">
        <n v="2005"/>
        <n v="2006"/>
        <n v="2007"/>
        <n v="2008"/>
        <m/>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282132638888" backgroundQuery="1" createdVersion="8" refreshedVersion="8" minRefreshableVersion="3" recordCount="0" supportSubquery="1" supportAdvancedDrill="1" xr:uid="{589F1C1E-5610-4A28-AAC3-D7BF8A25F715}">
  <cacheSource type="external" connectionId="8"/>
  <cacheFields count="1">
    <cacheField name="[DimDate].[Year].[Year]" caption="Year" numFmtId="0" hierarchy="9" level="1">
      <sharedItems containsString="0" containsBlank="1" containsNumber="1" containsInteger="1" minValue="2005" maxValue="2008" count="5">
        <n v="2005"/>
        <n v="2006"/>
        <n v="2007"/>
        <n v="2008"/>
        <m/>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282133217595" backgroundQuery="1" createdVersion="8" refreshedVersion="8" minRefreshableVersion="3" recordCount="0" supportSubquery="1" supportAdvancedDrill="1" xr:uid="{9C85DA28-4030-45F4-B3A2-2A7B0BC15BFD}">
  <cacheSource type="external" connectionId="8"/>
  <cacheFields count="4">
    <cacheField name="[Measures].[#Transcations]" caption="#Transcations" numFmtId="0" hierarchy="41" level="32767"/>
    <cacheField name="[Measures].[Sum of Total Revenue]" caption="Sum of Total Revenue" numFmtId="0" hierarchy="56" level="32767"/>
    <cacheField name="[Measures].[Sum of Total Profit]" caption="Sum of Total Profit" numFmtId="0" hierarchy="58" level="32767"/>
    <cacheField name="[DimDate].[Year].[Year]" caption="Year" numFmtId="0" hierarchy="9" level="1">
      <sharedItems containsString="0" containsBlank="1" containsNumber="1" containsInteger="1" minValue="2005" maxValue="2008" count="5">
        <n v="2005"/>
        <n v="2006"/>
        <n v="2007"/>
        <n v="2008"/>
        <m/>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282133796296" backgroundQuery="1" createdVersion="8" refreshedVersion="8" minRefreshableVersion="3" recordCount="0" supportSubquery="1" supportAdvancedDrill="1" xr:uid="{44CE1CFB-8663-47DC-BC0F-5A204BCDF849}">
  <cacheSource type="external" connectionId="8"/>
  <cacheFields count="7">
    <cacheField name="[Measures].[Sum of Total Profit]" caption="Sum of Total Profit" numFmtId="0" hierarchy="58" level="32767"/>
    <cacheField name="[DimDate].[Day Name].[Day Name]" caption="Day Name" numFmtId="0" hierarchy="12" level="1">
      <sharedItems count="5">
        <s v="Mon"/>
        <s v="Tue"/>
        <s v="Wed"/>
        <s v="Thu"/>
        <s v="Fri"/>
      </sharedItems>
    </cacheField>
    <cacheField name="[DimDate].[WeekTypes].[WeekTypes]" caption="WeekTypes" numFmtId="0" hierarchy="13" level="1">
      <sharedItems containsBlank="1" count="2">
        <s v="Weekday"/>
        <m/>
      </sharedItems>
    </cacheField>
    <cacheField name="[DimDate].[Quarter].[Quarter]" caption="Quarter" numFmtId="0" hierarchy="14" level="1">
      <sharedItems count="4">
        <s v="Qtr-1"/>
        <s v="Qtr-2"/>
        <s v="Qtr-3"/>
        <s v="Qtr-4"/>
      </sharedItems>
    </cacheField>
    <cacheField name="[DimDate].[Month Name].[Month Name]" caption="Month Name" numFmtId="0" hierarchy="11" level="1">
      <sharedItems containsSemiMixedTypes="0" containsNonDate="0" containsString="0"/>
    </cacheField>
    <cacheField name="[DimDate].[Year].[Year]" caption="Year" numFmtId="0" hierarchy="9" level="1">
      <sharedItems containsSemiMixedTypes="0" containsNonDate="0" containsString="0"/>
    </cacheField>
    <cacheField name="Dummy0" numFmtId="0" hierarchy="61" level="32767">
      <extLst>
        <ext xmlns:x14="http://schemas.microsoft.com/office/spreadsheetml/2009/9/main" uri="{63CAB8AC-B538-458d-9737-405883B0398D}">
          <x14:cacheField ignore="1"/>
        </ext>
      </extLst>
    </cacheField>
  </cacheFields>
  <cacheHierarchies count="62">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Education]" caption="Education" attribute="1" defaultMemberUniqueName="[DimCustomer].[Education].[All]" allUniqueName="[DimCustomer].[Education].[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5"/>
      </fieldsUsage>
    </cacheHierarchy>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4"/>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Date].[Week no.]" caption="Week no." attribute="1" defaultMemberUniqueName="[DimDate].[Week no.].[All]" allUniqueName="[DimDate].[Week no.].[All]" dimensionUniqueName="[DimDate]" displayFolder="" count="2" memberValueDatatype="2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caption="Product" attribute="1" defaultMemberUniqueName="[DimProduct].[Product].[All]" allUniqueName="[DimProduct].[Product].[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Transcations]" caption="#Transca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165708333334" backgroundQuery="1" createdVersion="3" refreshedVersion="8" minRefreshableVersion="3" recordCount="0" supportSubquery="1" supportAdvancedDrill="1" xr:uid="{BE4DFF46-5224-465A-9B68-A6B9EB5AF059}">
  <cacheSource type="external" connectionId="8">
    <extLst>
      <ext xmlns:x14="http://schemas.microsoft.com/office/spreadsheetml/2009/9/main" uri="{F057638F-6D5F-4e77-A914-E7F072B9BCA8}">
        <x14:sourceConnection name="ThisWorkbookDataModel"/>
      </ext>
    </extLst>
  </cacheSource>
  <cacheFields count="0"/>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23264547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165713425929" backgroundQuery="1" createdVersion="3" refreshedVersion="8" minRefreshableVersion="3" recordCount="0" supportSubquery="1" supportAdvancedDrill="1" xr:uid="{22DA907E-C107-4528-AD20-C9D01C671BD7}">
  <cacheSource type="external" connectionId="8">
    <extLst>
      <ext xmlns:x14="http://schemas.microsoft.com/office/spreadsheetml/2009/9/main" uri="{F057638F-6D5F-4e77-A914-E7F072B9BCA8}">
        <x14:sourceConnection name="ThisWorkbookDataModel"/>
      </ext>
    </extLst>
  </cacheSource>
  <cacheFields count="0"/>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944412645"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shi Yadav" refreshedDate="45858.261676851849" backgroundQuery="1" createdVersion="3" refreshedVersion="8" minRefreshableVersion="3" recordCount="0" supportSubquery="1" supportAdvancedDrill="1" xr:uid="{BDAA6F4C-D532-4240-882F-AEB6CEB8353C}">
  <cacheSource type="external" connectionId="8">
    <extLst>
      <ext xmlns:x14="http://schemas.microsoft.com/office/spreadsheetml/2009/9/main" uri="{F057638F-6D5F-4e77-A914-E7F072B9BCA8}">
        <x14:sourceConnection name="ThisWorkbookDataModel"/>
      </ext>
    </extLst>
  </cacheSource>
  <cacheFields count="0"/>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ducation]" caption="Education" attribute="1" defaultMemberUniqueName="[DimCustomer].[Education].[All]" allUniqueName="[DimCustomer].[Education].[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o.]" caption="Week no." attribute="1" defaultMemberUniqueName="[DimDate].[Week no.].[All]" allUniqueName="[DimDate].[Week no.].[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caption="Product" attribute="1" defaultMemberUniqueName="[DimProduct].[Product].[All]" allUniqueName="[DimProduct].[Product].[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st of Good Sold]" caption="Cost of Good Sold" attribute="1" defaultMemberUniqueName="[FactInternetSales].[Cost of Good Sold].[All]" allUniqueName="[FactInternetSales].[Cost of Good Sold].[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cations]" caption="#Transca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in]" caption="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ShipDateKey]" caption="Sum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Count of ShipDateKey]" caption="Count of ShipDateKey" measure="1" displayFolder="" measureGroup="FactInternetSales" count="0" hidden="1">
      <extLst>
        <ext xmlns:x15="http://schemas.microsoft.com/office/spreadsheetml/2010/11/main" uri="{B97F6D7D-B522-45F9-BDA1-12C45D357490}">
          <x15:cacheHierarchy aggregatedColumn="31"/>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Cost of Good Sold]" caption="Sum of Cost of Good Sold"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40"/>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10258266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43E1CF-B7BA-43F6-A3F4-C46FD8B35A8C}" name="PivotTable5" cacheId="1346" applyNumberFormats="0" applyBorderFormats="0" applyFontFormats="0" applyPatternFormats="0" applyAlignmentFormats="0" applyWidthHeightFormats="1" dataCaption="Values" tag="d5ef5241-7c80-477e-b958-5da5e18c82cf" updatedVersion="8" minRefreshableVersion="3" useAutoFormatting="1" subtotalHiddenItems="1" rowGrandTotals="0" colGrandTotals="0" itemPrintTitles="1" createdVersion="8" indent="0" compact="0" compactData="0" multipleFieldFilters="0">
  <location ref="O7:U10"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s="1" x="0"/>
        <item s="1" x="1"/>
        <item s="1" x="2"/>
        <item s="1" x="3"/>
      </items>
    </pivotField>
    <pivotField dataField="1" compact="0" outline="0" subtotalTop="0" showAll="0" defaultSubtotal="0"/>
    <pivotField compact="0" allDrilled="1" outline="0" subtotalTop="0" showAll="0" dataSourceSort="1" defaultSubtotal="0" defaultAttributeDrillState="1"/>
  </pivotFields>
  <rowFields count="1">
    <field x="5"/>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Cost of Good Sold" fld="2" baseField="0" baseItem="0" numFmtId="166"/>
    <dataField name=" Total Revenue" fld="1" baseField="0" baseItem="0" numFmtId="166"/>
    <dataField name="Total Profit" fld="3" baseField="0" baseItem="0" numFmtId="166"/>
    <dataField fld="4" subtotal="count" baseField="0" baseItem="0"/>
    <dataField name="Sum of OrderQuantity" fld="6" baseField="0" baseItem="0"/>
  </dataFields>
  <formats count="4">
    <format dxfId="41">
      <pivotArea outline="0" collapsedLevelsAreSubtotals="1" fieldPosition="0">
        <references count="1">
          <reference field="4294967294" count="1" selected="0">
            <x v="0"/>
          </reference>
        </references>
      </pivotArea>
    </format>
    <format dxfId="42">
      <pivotArea outline="0" collapsedLevelsAreSubtotals="1" fieldPosition="0">
        <references count="1">
          <reference field="4294967294" count="1" selected="0">
            <x v="2"/>
          </reference>
        </references>
      </pivotArea>
    </format>
    <format dxfId="43">
      <pivotArea outline="0" collapsedLevelsAreSubtotals="1" fieldPosition="0">
        <references count="1">
          <reference field="4294967294" count="1" selected="0">
            <x v="1"/>
          </reference>
        </references>
      </pivotArea>
    </format>
    <format dxfId="44">
      <pivotArea outline="0" collapsedLevelsAreSubtotals="1" fieldPosition="0">
        <references count="1">
          <reference field="4294967294" count="1" selected="0">
            <x v="3"/>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 Total Revenue"/>
    <pivotHierarchy dragToData="1" caption="Cost of Good Sold"/>
    <pivotHierarchy dragToData="1" caption="Total Profit"/>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E96BD1-B87D-4F33-B993-9E62321E415E}" name="PivotTable3" cacheId="1388" applyNumberFormats="0" applyBorderFormats="0" applyFontFormats="0" applyPatternFormats="0" applyAlignmentFormats="0" applyWidthHeightFormats="1" dataCaption="Values" tag="f9af8b0f-cb6a-478c-b391-0ce3ffeb4664" updatedVersion="8" minRefreshableVersion="3" useAutoFormatting="1" subtotalHiddenItems="1" rowGrandTotals="0" colGrandTotals="0" itemPrintTitles="1" createdVersion="8" indent="0" compact="0" compactData="0" multipleFieldFilters="0">
  <location ref="W7:W12" firstHeaderRow="1" firstDataRow="1" firstDataCol="1"/>
  <pivotFields count="1">
    <pivotField axis="axisRow" compact="0" allDrilled="1" outline="0" subtotalTop="0" showAll="0" hideNewItems="1" defaultSubtotal="0" defaultAttributeDrillState="1">
      <items count="5">
        <item n="Blank" x="4"/>
        <item x="3"/>
        <item x="0"/>
        <item x="1"/>
        <item x="2"/>
      </items>
    </pivotField>
  </pivotFields>
  <rowFields count="1">
    <field x="0"/>
  </rowFields>
  <rowItems count="5">
    <i>
      <x/>
    </i>
    <i>
      <x v="1"/>
    </i>
    <i>
      <x v="2"/>
    </i>
    <i>
      <x v="3"/>
    </i>
    <i>
      <x v="4"/>
    </i>
  </rowItems>
  <formats count="6">
    <format dxfId="14">
      <pivotArea type="all" dataOnly="0" outline="0" fieldPosition="0"/>
    </format>
    <format dxfId="15">
      <pivotArea outline="0" collapsedLevelsAreSubtotals="1" fieldPosition="0"/>
    </format>
    <format dxfId="16">
      <pivotArea field="0" type="button" dataOnly="0" labelOnly="1" outline="0" axis="axisRow" fieldPosition="0"/>
    </format>
    <format dxfId="17">
      <pivotArea type="all" dataOnly="0" outline="0" fieldPosition="0"/>
    </format>
    <format dxfId="18">
      <pivotArea outline="0" collapsedLevelsAreSubtotals="1" fieldPosition="0"/>
    </format>
    <format dxfId="19">
      <pivotArea field="0" type="button" dataOnly="0" labelOnly="1" outline="0" axis="axisRow"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 Total Revenue"/>
    <pivotHierarchy dragToData="1"/>
    <pivotHierarchy dragToData="1" caption=" Total Profit"/>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6EDA93-6F7F-4B42-81FE-F72FB7367DE4}" name="PivotTable1" cacheId="414" applyNumberFormats="0" applyBorderFormats="0" applyFontFormats="0" applyPatternFormats="0" applyAlignmentFormats="0" applyWidthHeightFormats="1" dataCaption="Values" tag="fd64f81a-82e5-4106-a67d-a2ce275b8feb" updatedVersion="8" minRefreshableVersion="3" useAutoFormatting="1" itemPrintTitles="1" createdVersion="8" indent="0" outline="1" outlineData="1" multipleFieldFilters="0">
  <location ref="A1:I2"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Count of ShipDateKey" fld="1" subtotal="count" baseField="0" baseItem="1" numFmtId="165"/>
    <dataField name="Sum of Total Revenue" fld="2" baseField="0" baseItem="0" numFmtId="166"/>
    <dataField name="Sum of Cost of Good Sold" fld="3" baseField="0" baseItem="0" numFmtId="166"/>
    <dataField name="Sum of Total Profit" fld="4" baseField="0" baseItem="0" numFmtId="166"/>
    <dataField fld="5" subtotal="count" baseField="0" baseItem="0"/>
    <dataField fld="6" subtotal="count" baseField="0" baseItem="0"/>
    <dataField fld="7" subtotal="count" baseField="0" baseItem="0"/>
    <dataField fld="8" subtotal="count" baseField="0" baseItem="0"/>
  </dataFields>
  <formats count="6">
    <format dxfId="54">
      <pivotArea dataOnly="0" labelOnly="1" outline="0" fieldPosition="0">
        <references count="1">
          <reference field="4294967294" count="1">
            <x v="7"/>
          </reference>
        </references>
      </pivotArea>
    </format>
    <format dxfId="53">
      <pivotArea outline="0" collapsedLevelsAreSubtotals="1" fieldPosition="0">
        <references count="1">
          <reference field="4294967294" count="1" selected="0">
            <x v="0"/>
          </reference>
        </references>
      </pivotArea>
    </format>
    <format dxfId="52">
      <pivotArea outline="0" collapsedLevelsAreSubtotals="1" fieldPosition="0">
        <references count="1">
          <reference field="4294967294" count="1" selected="0">
            <x v="1"/>
          </reference>
        </references>
      </pivotArea>
    </format>
    <format dxfId="51">
      <pivotArea outline="0" collapsedLevelsAreSubtotals="1" fieldPosition="0">
        <references count="1">
          <reference field="4294967294" count="1" selected="0">
            <x v="2"/>
          </reference>
        </references>
      </pivotArea>
    </format>
    <format dxfId="50">
      <pivotArea outline="0" collapsedLevelsAreSubtotals="1" fieldPosition="0">
        <references count="1">
          <reference field="4294967294" count="1" selected="0">
            <x v="3"/>
          </reference>
        </references>
      </pivotArea>
    </format>
    <format dxfId="49">
      <pivotArea outline="0" collapsedLevelsAreSubtotals="1" fieldPosition="0">
        <references count="1">
          <reference field="4294967294" count="1" selected="0">
            <x v="4"/>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2BF294-EF8C-4808-8530-43342CDC8A0D}" name="PivotTable2" cacheId="1385" applyNumberFormats="0" applyBorderFormats="0" applyFontFormats="0" applyPatternFormats="0" applyAlignmentFormats="0" applyWidthHeightFormats="1" dataCaption="Values" tag="7cf54c8a-304e-4088-9a1b-dd44fd098929" updatedVersion="8" minRefreshableVersion="3" useAutoFormatting="1" subtotalHiddenItems="1" rowGrandTotals="0" colGrandTotals="0" itemPrintTitles="1" createdVersion="8" indent="0" compact="0" compactData="0" multipleFieldFilters="0">
  <location ref="B9:E14"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hideNewItems="1" dataSourceSort="1" defaultSubtotal="0" defaultAttributeDrillState="1">
      <items count="5">
        <item x="0"/>
        <item x="1"/>
        <item x="2"/>
        <item x="3"/>
        <item n="Blank" x="4"/>
      </items>
    </pivotField>
  </pivotFields>
  <rowFields count="1">
    <field x="3"/>
  </rowFields>
  <rowItems count="5">
    <i>
      <x/>
    </i>
    <i>
      <x v="1"/>
    </i>
    <i>
      <x v="2"/>
    </i>
    <i>
      <x v="3"/>
    </i>
    <i>
      <x v="4"/>
    </i>
  </rowItems>
  <colFields count="1">
    <field x="-2"/>
  </colFields>
  <colItems count="3">
    <i>
      <x/>
    </i>
    <i i="1">
      <x v="1"/>
    </i>
    <i i="2">
      <x v="2"/>
    </i>
  </colItems>
  <dataFields count="3">
    <dataField fld="0" subtotal="count" baseField="0" baseItem="0" numFmtId="165"/>
    <dataField name=" Total Revenue" fld="1" baseField="0" baseItem="0" numFmtId="166"/>
    <dataField name=" Total Profit" fld="2" baseField="0" baseItem="0" numFmtId="166"/>
  </dataFields>
  <formats count="11">
    <format dxfId="20">
      <pivotArea outline="0" collapsedLevelsAreSubtotals="1" fieldPosition="0">
        <references count="1">
          <reference field="4294967294" count="1" selected="0">
            <x v="0"/>
          </reference>
        </references>
      </pivotArea>
    </format>
    <format dxfId="21">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2"/>
          </reference>
        </references>
      </pivotArea>
    </format>
    <format dxfId="23">
      <pivotArea type="all" dataOnly="0" outline="0" fieldPosition="0"/>
    </format>
    <format dxfId="24">
      <pivotArea outline="0" collapsedLevelsAreSubtotals="1" fieldPosition="0"/>
    </format>
    <format dxfId="25">
      <pivotArea field="3" type="button" dataOnly="0" labelOnly="1" outline="0" axis="axisRow" fieldPosition="0"/>
    </format>
    <format dxfId="26">
      <pivotArea dataOnly="0" labelOnly="1" outline="0" fieldPosition="0">
        <references count="1">
          <reference field="4294967294" count="3">
            <x v="0"/>
            <x v="1"/>
            <x v="2"/>
          </reference>
        </references>
      </pivotArea>
    </format>
    <format dxfId="27">
      <pivotArea type="all" dataOnly="0" outline="0" fieldPosition="0"/>
    </format>
    <format dxfId="28">
      <pivotArea outline="0" collapsedLevelsAreSubtotals="1" fieldPosition="0"/>
    </format>
    <format dxfId="29">
      <pivotArea field="3" type="button" dataOnly="0" labelOnly="1" outline="0" axis="axisRow" fieldPosition="0"/>
    </format>
    <format dxfId="30">
      <pivotArea dataOnly="0" labelOnly="1" outline="0" fieldPosition="0">
        <references count="1">
          <reference field="4294967294" count="3">
            <x v="0"/>
            <x v="1"/>
            <x v="2"/>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 Total Revenue"/>
    <pivotHierarchy dragToData="1"/>
    <pivotHierarchy dragToData="1" caption=" Total Profit"/>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7C538C-DD10-421A-9A4A-B5F190C27FED}" name="PivotTable6" cacheId="1394" applyNumberFormats="0" applyBorderFormats="0" applyFontFormats="0" applyPatternFormats="0" applyAlignmentFormats="0" applyWidthHeightFormats="1" dataCaption="Values" tag="82047b64-98ba-4a9c-9387-9ad2d239ecfc" updatedVersion="8" minRefreshableVersion="3" useAutoFormatting="1" subtotalHiddenItems="1" rowGrandTotals="0" colGrandTotals="0" itemPrintTitles="1" createdVersion="8" indent="0" showEmptyRow="1" showEmptyCol="1" outline="1" outlineData="1" multipleFieldFilters="0" chartFormat="35" rowHeaderCaption="Day Labels">
  <location ref="AD19:AF23" firstHeaderRow="0" firstDataRow="1" firstDataCol="1"/>
  <pivotFields count="7">
    <pivotField dataField="1" subtotalTop="0" showAll="0" defaultSubtotal="0"/>
    <pivotField allDrilled="1" subtotalTop="0" showAll="0" sortType="descending" defaultSubtotal="0" defaultAttributeDrillState="1">
      <items count="5">
        <item s="1" x="4"/>
        <item s="1" x="3"/>
        <item s="1" x="2"/>
        <item s="1" x="1"/>
        <item s="1" x="0"/>
      </items>
    </pivotField>
    <pivotField allDrilled="1" subtotalTop="0" showAll="0" dataSourceSort="1" defaultSubtotal="0" defaultAttributeDrillState="1">
      <items count="2">
        <item x="0"/>
        <item n="Weekend" x="1"/>
      </items>
    </pivotField>
    <pivotField axis="axisRow" allDrilled="1" subtotalTop="0" showAll="0" dataSourceSort="1" defaultSubtotal="0" defaultAttributeDrillState="1">
      <items count="4">
        <item s="1" x="0"/>
        <item s="1" x="1"/>
        <item s="1" x="2"/>
        <item s="1" x="3"/>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 Total Profit" fld="0" baseField="0" baseItem="0" numFmtId="166"/>
    <dataField name="Sum of Total Profit" fld="6" showDataAs="percentOfTotal" baseField="0" baseItem="0" numFmtId="10">
      <extLst>
        <ext xmlns:x14="http://schemas.microsoft.com/office/spreadsheetml/2009/9/main" uri="{E15A36E0-9728-4e99-A89B-3F7291B0FE68}">
          <x14:dataField sourceField="0" uniqueName="[__Xl2].[Measures].[Sum of Total Profit]"/>
        </ext>
      </extLst>
    </dataField>
  </dataFields>
  <formats count="3">
    <format dxfId="0">
      <pivotArea outline="0" collapsedLevelsAreSubtotals="1" fieldPosition="0">
        <references count="1">
          <reference field="4294967294" count="1" selected="0">
            <x v="0"/>
          </reference>
        </references>
      </pivotArea>
    </format>
    <format dxfId="1">
      <pivotArea outline="0" collapsedLevelsAreSubtotals="1" fieldPosition="0"/>
    </format>
    <format dxfId="2">
      <pivotArea outline="0" fieldPosition="0">
        <references count="1">
          <reference field="4294967294" count="1">
            <x v="1"/>
          </reference>
        </references>
      </pivotArea>
    </format>
  </formats>
  <chartFormats count="2">
    <chartFormat chart="12" format="8" series="1">
      <pivotArea type="data" outline="0" fieldPosition="0">
        <references count="1">
          <reference field="4294967294" count="1" selected="0">
            <x v="0"/>
          </reference>
        </references>
      </pivotArea>
    </chartFormat>
    <chartFormat chart="28" format="6"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May]"/>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pivotHierarchy dragToData="1"/>
    <pivotHierarchy dragToData="1" caption=" Total Profit"/>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1"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9A4A2B-6C6E-450B-A79D-FC2932E414A9}" name="PivotTable5" cacheId="477" applyNumberFormats="0" applyBorderFormats="0" applyFontFormats="0" applyPatternFormats="0" applyAlignmentFormats="0" applyWidthHeightFormats="1" dataCaption="Values" tag="1b1b9c13-73f0-4205-b0b9-9c7f90d0dd98" updatedVersion="8" minRefreshableVersion="3" useAutoFormatting="1" subtotalHiddenItems="1" rowGrandTotals="0" colGrandTotals="0" itemPrintTitles="1" createdVersion="8" indent="0" outline="1" outlineData="1" multipleFieldFilters="0" chartFormat="37" rowHeaderCaption="Day Labels">
  <location ref="Y19:Z21" firstHeaderRow="1" firstDataRow="1" firstDataCol="1"/>
  <pivotFields count="4">
    <pivotField dataField="1" subtotalTop="0" showAll="0" defaultSubtotal="0"/>
    <pivotField allDrilled="1" subtotalTop="0" showAll="0" dataSourceSort="1" defaultSubtotal="0" defaultAttributeDrillState="1">
      <items count="12">
        <item s="1" x="0"/>
        <item s="1" x="1"/>
        <item s="1" x="2"/>
        <item s="1" x="3"/>
        <item s="1" x="4"/>
        <item s="1" x="5"/>
        <item s="1" x="6"/>
        <item s="1" x="7"/>
        <item s="1" x="8"/>
        <item s="1" x="9"/>
        <item s="1" x="10"/>
        <item s="1" x="11"/>
      </items>
    </pivotField>
    <pivotField allDrilled="1" subtotalTop="0" showAll="0" sortType="descending" defaultSubtotal="0" defaultAttributeDrillState="1">
      <items count="5">
        <item s="1" x="4"/>
        <item s="1" x="3"/>
        <item s="1" x="2"/>
        <item s="1" x="1"/>
        <item s="1" x="0"/>
      </items>
    </pivotField>
    <pivotField axis="axisRow" allDrilled="1" subtotalTop="0" showAll="0" dataSourceSort="1" defaultSubtotal="0" defaultAttributeDrillState="1">
      <items count="2">
        <item x="0"/>
        <item n="Weekend" x="1"/>
      </items>
    </pivotField>
  </pivotFields>
  <rowFields count="1">
    <field x="3"/>
  </rowFields>
  <rowItems count="2">
    <i>
      <x/>
    </i>
    <i>
      <x v="1"/>
    </i>
  </rowItems>
  <colItems count="1">
    <i/>
  </colItems>
  <dataFields count="1">
    <dataField name=" Total Profit" fld="0" baseField="0" baseItem="0" numFmtId="166"/>
  </dataFields>
  <formats count="2">
    <format dxfId="31">
      <pivotArea outline="0" collapsedLevelsAreSubtotals="1" fieldPosition="0">
        <references count="1">
          <reference field="4294967294" count="1" selected="0">
            <x v="0"/>
          </reference>
        </references>
      </pivotArea>
    </format>
    <format dxfId="32">
      <pivotArea outline="0" collapsedLevelsAreSubtotals="1" fieldPosition="0"/>
    </format>
  </formats>
  <chartFormats count="7">
    <chartFormat chart="12" format="8" series="1">
      <pivotArea type="data" outline="0" fieldPosition="0">
        <references count="1">
          <reference field="4294967294" count="1" selected="0">
            <x v="0"/>
          </reference>
        </references>
      </pivotArea>
    </chartFormat>
    <chartFormat chart="28" format="6" series="1">
      <pivotArea type="data" outline="0" fieldPosition="0">
        <references count="1">
          <reference field="4294967294" count="1" selected="0">
            <x v="0"/>
          </reference>
        </references>
      </pivotArea>
    </chartFormat>
    <chartFormat chart="28" format="7">
      <pivotArea type="data" outline="0" fieldPosition="0">
        <references count="2">
          <reference field="4294967294" count="1" selected="0">
            <x v="0"/>
          </reference>
          <reference field="3" count="1" selected="0">
            <x v="0"/>
          </reference>
        </references>
      </pivotArea>
    </chartFormat>
    <chartFormat chart="28" format="8">
      <pivotArea type="data" outline="0" fieldPosition="0">
        <references count="2">
          <reference field="4294967294" count="1" selected="0">
            <x v="0"/>
          </reference>
          <reference field="3" count="1" selected="0">
            <x v="1"/>
          </reference>
        </references>
      </pivotArea>
    </chartFormat>
    <chartFormat chart="36" format="12" series="1">
      <pivotArea type="data" outline="0" fieldPosition="0">
        <references count="1">
          <reference field="4294967294" count="1" selected="0">
            <x v="0"/>
          </reference>
        </references>
      </pivotArea>
    </chartFormat>
    <chartFormat chart="36" format="13">
      <pivotArea type="data" outline="0" fieldPosition="0">
        <references count="2">
          <reference field="4294967294" count="1" selected="0">
            <x v="0"/>
          </reference>
          <reference field="3" count="1" selected="0">
            <x v="0"/>
          </reference>
        </references>
      </pivotArea>
    </chartFormat>
    <chartFormat chart="36" format="14">
      <pivotArea type="data" outline="0" fieldPosition="0">
        <references count="2">
          <reference field="4294967294" count="1" selected="0">
            <x v="0"/>
          </reference>
          <reference field="3"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pivotHierarchy dragToData="1"/>
    <pivotHierarchy dragToData="1" caption=" Total Profit"/>
    <pivotHierarchy dragToData="1"/>
    <pivotHierarchy dragToData="1"/>
  </pivotHierarchies>
  <pivotTableStyleInfo name="PivotStyleLight16" showRowHeaders="1" showColHeaders="1" showRowStripes="1"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7CE137-F929-4925-8340-6D3E5C436AE7}" name="PivotTable3" cacheId="470" applyNumberFormats="0" applyBorderFormats="0" applyFontFormats="0" applyPatternFormats="0" applyAlignmentFormats="0" applyWidthHeightFormats="1" dataCaption="Values" tag="2dff3558-20c2-4d52-bf1a-3067e346c56e" updatedVersion="8" minRefreshableVersion="3" useAutoFormatting="1" subtotalHiddenItems="1" rowGrandTotals="0" colGrandTotals="0" itemPrintTitles="1" createdVersion="8" indent="0" outline="1" outlineData="1" multipleFieldFilters="0" chartFormat="21" rowHeaderCaption="Day Labels">
  <location ref="L19:M24" firstHeaderRow="1" firstDataRow="1" firstDataCol="1"/>
  <pivotFields count="3">
    <pivotField dataField="1" subtotalTop="0" showAll="0" defaultSubtotal="0"/>
    <pivotField allDrilled="1" subtotalTop="0" showAll="0" dataSourceSort="1" defaultSubtotal="0" defaultAttributeDrillState="1">
      <items count="12">
        <item s="1" x="0"/>
        <item s="1" x="1"/>
        <item s="1" x="2"/>
        <item s="1" x="3"/>
        <item s="1" x="4"/>
        <item s="1" x="5"/>
        <item s="1" x="6"/>
        <item s="1" x="7"/>
        <item s="1" x="8"/>
        <item s="1" x="9"/>
        <item s="1" x="10"/>
        <item s="1" x="11"/>
      </items>
    </pivotField>
    <pivotField axis="axisRow" allDrilled="1" subtotalTop="0" showAll="0" sortType="descending" defaultSubtotal="0" defaultAttributeDrillState="1">
      <items count="5">
        <item s="1" x="4"/>
        <item s="1" x="3"/>
        <item s="1" x="2"/>
        <item s="1" x="1"/>
        <item s="1" x="0"/>
      </items>
    </pivotField>
  </pivotFields>
  <rowFields count="1">
    <field x="2"/>
  </rowFields>
  <rowItems count="5">
    <i>
      <x/>
    </i>
    <i>
      <x v="1"/>
    </i>
    <i>
      <x v="2"/>
    </i>
    <i>
      <x v="3"/>
    </i>
    <i>
      <x v="4"/>
    </i>
  </rowItems>
  <colItems count="1">
    <i/>
  </colItems>
  <dataFields count="1">
    <dataField name=" Total Profit" fld="0" baseField="0" baseItem="0" numFmtId="166"/>
  </dataFields>
  <formats count="2">
    <format dxfId="39">
      <pivotArea outline="0" collapsedLevelsAreSubtotals="1" fieldPosition="0">
        <references count="1">
          <reference field="4294967294" count="1" selected="0">
            <x v="0"/>
          </reference>
        </references>
      </pivotArea>
    </format>
    <format dxfId="40">
      <pivotArea outline="0" collapsedLevelsAreSubtotals="1" fieldPosition="0"/>
    </format>
  </formats>
  <chartFormats count="1">
    <chartFormat chart="12" format="8"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pivotHierarchy dragToData="1"/>
    <pivotHierarchy dragToData="1" caption=" Total Profit"/>
    <pivotHierarchy dragToData="1"/>
    <pivotHierarchy dragToData="1"/>
  </pivotHierarchies>
  <pivotTableStyleInfo name="PivotStyleLight16" showRowHeaders="1" showColHeaders="1" showRowStripes="1"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2B1C5E-56C3-4AE0-9C46-6840D1A37FB9}" name="PivotTable2" cacheId="1391" applyNumberFormats="0" applyBorderFormats="0" applyFontFormats="0" applyPatternFormats="0" applyAlignmentFormats="0" applyWidthHeightFormats="1" dataCaption="Values" tag="0776a937-b684-4060-8b83-d42bdea6c974" updatedVersion="8" minRefreshableVersion="3" useAutoFormatting="1" subtotalHiddenItems="1" rowGrandTotals="0" colGrandTotals="0" itemPrintTitles="1" createdVersion="8" indent="0" compact="0" compactData="0" multipleFieldFilters="0">
  <location ref="C60:F65"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hideNewItems="1" dataSourceSort="1" defaultSubtotal="0" defaultAttributeDrillState="1">
      <items count="5">
        <item x="0"/>
        <item x="1"/>
        <item x="2"/>
        <item x="3"/>
        <item n="Blank" x="4"/>
      </items>
    </pivotField>
  </pivotFields>
  <rowFields count="1">
    <field x="3"/>
  </rowFields>
  <rowItems count="5">
    <i>
      <x/>
    </i>
    <i>
      <x v="1"/>
    </i>
    <i>
      <x v="2"/>
    </i>
    <i>
      <x v="3"/>
    </i>
    <i>
      <x v="4"/>
    </i>
  </rowItems>
  <colFields count="1">
    <field x="-2"/>
  </colFields>
  <colItems count="3">
    <i>
      <x/>
    </i>
    <i i="1">
      <x v="1"/>
    </i>
    <i i="2">
      <x v="2"/>
    </i>
  </colItems>
  <dataFields count="3">
    <dataField fld="0" subtotal="count" baseField="0" baseItem="0" numFmtId="165"/>
    <dataField name=" Total Revenue" fld="1" baseField="0" baseItem="0" numFmtId="166"/>
    <dataField name=" Total Profit" fld="2" baseField="0" baseItem="0" numFmtId="166"/>
  </dataFields>
  <formats count="11">
    <format dxfId="3">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2"/>
          </reference>
        </references>
      </pivotArea>
    </format>
    <format dxfId="6">
      <pivotArea type="all" dataOnly="0" outline="0" fieldPosition="0"/>
    </format>
    <format dxfId="7">
      <pivotArea outline="0" collapsedLevelsAreSubtotals="1" fieldPosition="0"/>
    </format>
    <format dxfId="8">
      <pivotArea field="3" type="button" dataOnly="0" labelOnly="1" outline="0" axis="axisRow" fieldPosition="0"/>
    </format>
    <format dxfId="9">
      <pivotArea dataOnly="0" labelOnly="1" outline="0" fieldPosition="0">
        <references count="1">
          <reference field="4294967294" count="3">
            <x v="0"/>
            <x v="1"/>
            <x v="2"/>
          </reference>
        </references>
      </pivotArea>
    </format>
    <format dxfId="10">
      <pivotArea type="all" dataOnly="0" outline="0" fieldPosition="0"/>
    </format>
    <format dxfId="11">
      <pivotArea outline="0" collapsedLevelsAreSubtotals="1" fieldPosition="0"/>
    </format>
    <format dxfId="12">
      <pivotArea field="3" type="button" dataOnly="0" labelOnly="1" outline="0" axis="axisRow" fieldPosition="0"/>
    </format>
    <format dxfId="13">
      <pivotArea dataOnly="0" labelOnly="1" outline="0" fieldPosition="0">
        <references count="1">
          <reference field="4294967294" count="3">
            <x v="0"/>
            <x v="1"/>
            <x v="2"/>
          </reference>
        </references>
      </pivotArea>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caption=" Total Revenue"/>
    <pivotHierarchy dragToData="1"/>
    <pivotHierarchy dragToData="1" caption=" Total Profit"/>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B38E1B-A0A8-4AAD-82A8-AC25B160BBD8}" name="PivotTable1" cacheId="411" applyNumberFormats="0" applyBorderFormats="0" applyFontFormats="0" applyPatternFormats="0" applyAlignmentFormats="0" applyWidthHeightFormats="1" dataCaption="Values" tag="ef615e89-875c-4cf6-bbd0-d9ab3c41dfec" updatedVersion="8" minRefreshableVersion="3" useAutoFormatting="1" subtotalHiddenItems="1" rowGrandTotals="0" colGrandTotals="0" itemPrintTitles="1" createdVersion="8" indent="0" outline="1" outlineData="1" multipleFieldFilters="0" chartFormat="19" rowHeaderCaption="Month Labels">
  <location ref="D19:E31" firstHeaderRow="1" firstDataRow="1" firstDataCol="1"/>
  <pivotFields count="2">
    <pivotField dataField="1" subtotalTop="0" showAll="0" defaultSubtotal="0"/>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s>
  <rowFields count="1">
    <field x="1"/>
  </rowFields>
  <rowItems count="12">
    <i>
      <x/>
    </i>
    <i>
      <x v="1"/>
    </i>
    <i>
      <x v="2"/>
    </i>
    <i>
      <x v="3"/>
    </i>
    <i>
      <x v="4"/>
    </i>
    <i>
      <x v="5"/>
    </i>
    <i>
      <x v="6"/>
    </i>
    <i>
      <x v="7"/>
    </i>
    <i>
      <x v="8"/>
    </i>
    <i>
      <x v="9"/>
    </i>
    <i>
      <x v="10"/>
    </i>
    <i>
      <x v="11"/>
    </i>
  </rowItems>
  <colItems count="1">
    <i/>
  </colItems>
  <dataFields count="1">
    <dataField name="Sum of Total Profit" fld="0" baseField="0" baseItem="0" numFmtId="166"/>
  </dataFields>
  <formats count="2">
    <format dxfId="46">
      <pivotArea outline="0" collapsedLevelsAreSubtotals="1" fieldPosition="0">
        <references count="1">
          <reference field="4294967294" count="1" selected="0">
            <x v="0"/>
          </reference>
        </references>
      </pivotArea>
    </format>
    <format dxfId="45">
      <pivotArea outline="0" collapsedLevelsAreSubtotals="1" fieldPosition="0"/>
    </format>
  </formats>
  <chartFormats count="2">
    <chartFormat chart="12" format="8"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DateKey"/>
    <pivotHierarchy dragToData="1"/>
    <pivotHierarchy dragToData="1"/>
    <pivotHierarchy dragToData="1"/>
    <pivotHierarchy dragToData="1"/>
    <pivotHierarchy dragToData="1"/>
  </pivotHierarchies>
  <pivotTableStyleInfo name="PivotStyleLight16" showRowHeaders="1" showColHeaders="1" showRowStripes="1"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8529FB7-D297-41A9-9F79-7F3E00F9B7CB}" sourceName="[DimDate].[Month Name]">
  <pivotTables>
    <pivotTable tabId="9" name="PivotTable5"/>
  </pivotTables>
  <data>
    <olap pivotCacheId="944412645">
      <levels count="2">
        <level uniqueName="[DimDate].[Month Name].[(All)]" sourceCaption="(All)" count="0"/>
        <level uniqueName="[DimDate].[Month Name].[Month Name]" sourceCaption="Month Name" count="13">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i n="[DimDate].[Month Name].&amp;" c="(blank)" nd="1"/>
            </range>
          </ranges>
        </level>
      </levels>
      <selections count="1">
        <selection n="[DimDate].[Month Name].&amp;[Jan]"/>
      </selections>
    </olap>
  </data>
  <extLst>
    <x:ext xmlns:x15="http://schemas.microsoft.com/office/spreadsheetml/2010/11/main" uri="{470722E0-AACD-4C17-9CDC-17EF765DBC7E}">
      <x15:slicerCacheHideItemsWithNoData count="1">
        <x15:slicerCacheOlapLevelName uniqueName="[DimDate].[Month Name].[Month Name]"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E920B4C-6CC2-4E32-882D-35A4654816BB}" sourceName="[DimDate].[Year]">
  <pivotTables>
    <pivotTable tabId="9" name="PivotTable2"/>
    <pivotTable tabId="9" name="PivotTable3"/>
    <pivotTable tabId="10" name="PivotTable2"/>
    <pivotTable tabId="10" name="PivotTable6"/>
  </pivotTables>
  <data>
    <olap pivotCacheId="232645473">
      <levels count="2">
        <level uniqueName="[DimDate].[Year].[(All)]" sourceCaption="(All)" count="0"/>
        <level uniqueName="[DimDate].[Year].[Year]" sourceCaption="Year" count="5">
          <ranges>
            <range startItem="0">
              <i n="[DimDate].[Year].&amp;[2005]" c="2005"/>
              <i n="[DimDate].[Year].&amp;[2006]" c="2006"/>
              <i n="[DimDate].[Year].&amp;[2007]" c="2007"/>
              <i n="[DimDate].[Year].&amp;[2008]" c="2008"/>
              <i n="[DimDate].[Year].&amp;" c="(blank)"/>
            </range>
          </ranges>
        </level>
      </levels>
      <selections count="1">
        <selection n="[DimDate].[Year].[All]"/>
      </selections>
    </olap>
  </data>
  <extLst>
    <x:ext xmlns:x15="http://schemas.microsoft.com/office/spreadsheetml/2010/11/main" uri="{470722E0-AACD-4C17-9CDC-17EF765DBC7E}">
      <x15:slicerCacheHideItemsWithNoData count="1">
        <x15:slicerCacheOlapLevelName uniqueName="[DimDate].[Year].[Yea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85D0AFA-885E-46EB-A4BC-EA079F3F9732}" sourceName="[DimGeography].[Country]">
  <pivotTables>
    <pivotTable tabId="10" name="PivotTable6"/>
  </pivotTables>
  <data>
    <olap pivotCacheId="1025826650">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Filter" xr10:uid="{2B30ABE0-F0AC-47EC-9311-7631CD9393C2}" cache="Slicer_Month_Name" caption="Month Filter" columnCount="3" showCaption="0" level="1" style="SlicerStyleDark1" rowHeight="247650"/>
  <slicer name="Year" xr10:uid="{87BA062B-6111-4FED-B7EF-8783BC3DF24B}" cache="Slicer_Year" caption="Year" columnCount="4" showCaption="0" level="1" style="SlicerStyleDark1" rowHeight="247650"/>
  <slicer name="Country" xr10:uid="{388D7647-2C4D-4378-B862-BDA91F85B882}" cache="Slicer_Country" caption="Country" columnCount="2" showCaption="0" level="1" style="SlicerStyleDark1"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Filter 1" xr10:uid="{283B8B55-BA21-487A-A43E-9D7BB20B3173}" cache="Slicer_Month_Name" caption="Month Filter" columnCount="3" showCaption="0" level="1" style="SlicerStyleDark1" rowHeight="247650"/>
  <slicer name="Year 1" xr10:uid="{94EB67E1-DD1C-4281-839F-1F42CADFB641}" cache="Slicer_Year" caption="Year" columnCount="4" showCaption="0" level="1" style="SlicerStyleDark1" rowHeight="247650"/>
  <slicer name="Country 1" xr10:uid="{9916CF25-4F92-4352-A75D-3C58BA40284D}" cache="Slicer_Country" caption="Country" columnCount="2" showCaption="0" level="1" style="SlicerStyleDark1"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B059EA-D95A-49DD-80E6-82392707FB99}" name="Table1" displayName="Table1" ref="Z11:AC13" totalsRowShown="0">
  <autoFilter ref="Z11:AC13" xr:uid="{BCB059EA-D95A-49DD-80E6-82392707FB99}"/>
  <tableColumns count="4">
    <tableColumn id="1" xr3:uid="{9AAC4FA9-F0A2-46F6-B153-2D192F034F22}" name="Total Profit"/>
    <tableColumn id="2" xr3:uid="{5CD54939-07AF-41D6-AB54-90593D6C8308}" name="Year">
      <calculatedColumnFormula>IF(OR(W7=2008,Z7 &gt;1),0,W7-1)</calculatedColumnFormula>
    </tableColumn>
    <tableColumn id="3" xr3:uid="{1777805C-A715-43FE-BA4B-9DDEFBC6AAF7}" name="Profit" dataDxfId="48">
      <calculatedColumnFormula>VLOOKUP(AA12,LookTable,5,0)</calculatedColumnFormula>
    </tableColumn>
    <tableColumn id="4" xr3:uid="{DAAE49DC-CA57-41F3-B0D0-9F3AA1E51E89}" name="Percentage" dataDxfId="47">
      <calculatedColumnFormula>AB12/SUM($AB$12:$AB$13)</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7A1129-5B53-4931-92A3-978A6B1276CE}" name="Table2" displayName="Table2" ref="O19:Q24" totalsRowShown="0" headerRowBorderDxfId="37" tableBorderDxfId="38" totalsRowBorderDxfId="36">
  <autoFilter ref="O19:Q24" xr:uid="{697A1129-5B53-4931-92A3-978A6B1276CE}"/>
  <tableColumns count="3">
    <tableColumn id="1" xr3:uid="{025D37D9-0E3F-43B4-BDF1-E4CF1CA48A08}" name="Day Labels" dataDxfId="35"/>
    <tableColumn id="2" xr3:uid="{081AB203-ECD3-4A4E-83D5-46AAD92D9E4B}" name=" Total Profit" dataDxfId="34"/>
    <tableColumn id="3" xr3:uid="{51B39867-D978-4C2B-920F-2F0B0EC58DA7}" name="Highlight" dataDxfId="33">
      <calculatedColumnFormula array="1">IFERROR(_xlfn.IFS(P20=$T$20,P20,P20=$T$21,P20,P20=$T$22,P20),"")</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table" Target="../tables/table2.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7"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6.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0011-FADF-4337-B8C6-9AA87E422074}">
  <dimension ref="P32"/>
  <sheetViews>
    <sheetView showGridLines="0" showRowColHeaders="0" topLeftCell="A2" zoomScaleNormal="100" workbookViewId="0">
      <selection activeCell="X37" sqref="X37"/>
    </sheetView>
  </sheetViews>
  <sheetFormatPr defaultRowHeight="14.4" x14ac:dyDescent="0.3"/>
  <cols>
    <col min="5" max="5" width="12" bestFit="1" customWidth="1"/>
  </cols>
  <sheetData>
    <row r="32" spans="16:16" x14ac:dyDescent="0.3">
      <c r="P32" t="s">
        <v>56</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Option Button 2">
              <controlPr defaultSize="0" autoFill="0" autoLine="0" autoPict="0">
                <anchor moveWithCells="1">
                  <from>
                    <xdr:col>10</xdr:col>
                    <xdr:colOff>434340</xdr:colOff>
                    <xdr:row>6</xdr:row>
                    <xdr:rowOff>38100</xdr:rowOff>
                  </from>
                  <to>
                    <xdr:col>11</xdr:col>
                    <xdr:colOff>594360</xdr:colOff>
                    <xdr:row>7</xdr:row>
                    <xdr:rowOff>76200</xdr:rowOff>
                  </to>
                </anchor>
              </controlPr>
            </control>
          </mc:Choice>
        </mc:AlternateContent>
        <mc:AlternateContent xmlns:mc="http://schemas.openxmlformats.org/markup-compatibility/2006">
          <mc:Choice Requires="x14">
            <control shapeId="1027" r:id="rId5" name="Option Button 3">
              <controlPr defaultSize="0" autoFill="0" autoLine="0" autoPict="0">
                <anchor moveWithCells="1">
                  <from>
                    <xdr:col>12</xdr:col>
                    <xdr:colOff>518160</xdr:colOff>
                    <xdr:row>6</xdr:row>
                    <xdr:rowOff>68580</xdr:rowOff>
                  </from>
                  <to>
                    <xdr:col>13</xdr:col>
                    <xdr:colOff>533400</xdr:colOff>
                    <xdr:row>7</xdr:row>
                    <xdr:rowOff>68580</xdr:rowOff>
                  </to>
                </anchor>
              </controlPr>
            </control>
          </mc:Choice>
        </mc:AlternateContent>
        <mc:AlternateContent xmlns:mc="http://schemas.openxmlformats.org/markup-compatibility/2006">
          <mc:Choice Requires="x14">
            <control shapeId="1029" r:id="rId6" name="Option Button 5">
              <controlPr defaultSize="0" autoFill="0" autoLine="0" autoPict="0">
                <anchor moveWithCells="1">
                  <from>
                    <xdr:col>15</xdr:col>
                    <xdr:colOff>30480</xdr:colOff>
                    <xdr:row>6</xdr:row>
                    <xdr:rowOff>60960</xdr:rowOff>
                  </from>
                  <to>
                    <xdr:col>16</xdr:col>
                    <xdr:colOff>160020</xdr:colOff>
                    <xdr:row>7</xdr:row>
                    <xdr:rowOff>106680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6E71B-8EAD-43DA-95C5-C5E4E92EC03F}">
  <sheetPr filterMode="1"/>
  <dimension ref="A1:AC48"/>
  <sheetViews>
    <sheetView topLeftCell="M1" zoomScaleNormal="100" workbookViewId="0">
      <selection activeCell="E14" sqref="E14"/>
    </sheetView>
  </sheetViews>
  <sheetFormatPr defaultRowHeight="14.4" x14ac:dyDescent="0.3"/>
  <cols>
    <col min="1" max="1" width="12.5546875" bestFit="1" customWidth="1"/>
    <col min="2" max="2" width="6.88671875" bestFit="1" customWidth="1"/>
    <col min="3" max="3" width="12.5546875" bestFit="1" customWidth="1"/>
    <col min="4" max="4" width="12.77734375" bestFit="1" customWidth="1"/>
    <col min="5" max="5" width="10.33203125" bestFit="1" customWidth="1"/>
    <col min="6" max="6" width="11.6640625" bestFit="1" customWidth="1"/>
    <col min="7" max="7" width="12.5546875" bestFit="1" customWidth="1"/>
    <col min="8" max="8" width="14.6640625" bestFit="1" customWidth="1"/>
    <col min="9" max="9" width="11.44140625" bestFit="1" customWidth="1"/>
    <col min="13" max="13" width="6.44140625" style="18" customWidth="1"/>
    <col min="15" max="15" width="6.88671875" bestFit="1" customWidth="1"/>
    <col min="16" max="16" width="12.5546875" bestFit="1" customWidth="1"/>
    <col min="17" max="17" width="15.6640625" bestFit="1" customWidth="1"/>
    <col min="18" max="18" width="12.77734375" bestFit="1" customWidth="1"/>
    <col min="19" max="19" width="10" bestFit="1" customWidth="1"/>
    <col min="20" max="20" width="11.44140625" bestFit="1" customWidth="1"/>
    <col min="21" max="21" width="19.109375" bestFit="1" customWidth="1"/>
    <col min="22" max="22" width="11.44140625" bestFit="1" customWidth="1"/>
    <col min="23" max="23" width="6.88671875" bestFit="1" customWidth="1"/>
    <col min="26" max="26" width="18.44140625" customWidth="1"/>
    <col min="27" max="27" width="11.109375" bestFit="1" customWidth="1"/>
    <col min="28" max="28" width="15.33203125" bestFit="1" customWidth="1"/>
    <col min="29" max="29" width="13.88671875" customWidth="1"/>
  </cols>
  <sheetData>
    <row r="1" spans="1:29" x14ac:dyDescent="0.3">
      <c r="A1" t="s">
        <v>0</v>
      </c>
      <c r="B1" t="s">
        <v>1</v>
      </c>
      <c r="C1" t="s">
        <v>2</v>
      </c>
      <c r="D1" t="s">
        <v>3</v>
      </c>
      <c r="E1" t="s">
        <v>4</v>
      </c>
      <c r="F1" t="s">
        <v>5</v>
      </c>
      <c r="G1" t="s">
        <v>6</v>
      </c>
      <c r="H1" s="4" t="s">
        <v>7</v>
      </c>
      <c r="I1" t="s">
        <v>8</v>
      </c>
    </row>
    <row r="2" spans="1:29" x14ac:dyDescent="0.3">
      <c r="A2" s="4">
        <v>60398</v>
      </c>
      <c r="B2" s="4">
        <v>60398</v>
      </c>
      <c r="C2" s="5">
        <v>307092945.1980952</v>
      </c>
      <c r="D2" s="5">
        <v>180802367.55209637</v>
      </c>
      <c r="E2" s="5">
        <v>126290577.64599985</v>
      </c>
      <c r="F2" s="1">
        <v>606</v>
      </c>
      <c r="G2" s="1">
        <v>158</v>
      </c>
      <c r="H2" s="2">
        <v>448</v>
      </c>
      <c r="I2" s="3">
        <v>0.41124545392774847</v>
      </c>
    </row>
    <row r="6" spans="1:29" x14ac:dyDescent="0.3">
      <c r="C6" t="s">
        <v>10</v>
      </c>
    </row>
    <row r="7" spans="1:29" x14ac:dyDescent="0.3">
      <c r="C7" s="9">
        <v>2</v>
      </c>
      <c r="O7" s="7" t="s">
        <v>9</v>
      </c>
      <c r="P7" t="s">
        <v>0</v>
      </c>
      <c r="Q7" t="s">
        <v>17</v>
      </c>
      <c r="R7" t="s">
        <v>15</v>
      </c>
      <c r="S7" t="s">
        <v>18</v>
      </c>
      <c r="T7" t="s">
        <v>8</v>
      </c>
      <c r="U7" t="s">
        <v>29</v>
      </c>
      <c r="W7" s="10" t="s">
        <v>9</v>
      </c>
      <c r="Z7" t="s">
        <v>19</v>
      </c>
    </row>
    <row r="8" spans="1:29" x14ac:dyDescent="0.3">
      <c r="O8">
        <v>2006</v>
      </c>
      <c r="P8" s="4">
        <v>129</v>
      </c>
      <c r="Q8" s="5">
        <v>2849629.9301999998</v>
      </c>
      <c r="R8" s="5">
        <v>4758394.236399998</v>
      </c>
      <c r="S8" s="5">
        <v>1908764.3061999995</v>
      </c>
      <c r="T8" s="3">
        <v>0.40113622608203453</v>
      </c>
      <c r="U8" s="27">
        <v>1465</v>
      </c>
      <c r="W8" s="11" t="s">
        <v>26</v>
      </c>
      <c r="Z8">
        <f>COUNTA(W8:W11)</f>
        <v>4</v>
      </c>
    </row>
    <row r="9" spans="1:29" x14ac:dyDescent="0.3">
      <c r="B9" s="10" t="s">
        <v>9</v>
      </c>
      <c r="C9" s="11" t="s">
        <v>0</v>
      </c>
      <c r="D9" s="11" t="s">
        <v>15</v>
      </c>
      <c r="E9" s="11" t="s">
        <v>16</v>
      </c>
      <c r="O9">
        <v>2007</v>
      </c>
      <c r="P9" s="4">
        <v>193</v>
      </c>
      <c r="Q9" s="5">
        <v>2184213.5848999997</v>
      </c>
      <c r="R9" s="5">
        <v>3731392.5721999984</v>
      </c>
      <c r="S9" s="5">
        <v>1547178.9873000002</v>
      </c>
      <c r="T9" s="3">
        <v>0.41463849149160847</v>
      </c>
      <c r="U9" s="27">
        <v>2073</v>
      </c>
      <c r="W9" s="11">
        <v>2008</v>
      </c>
    </row>
    <row r="10" spans="1:29" x14ac:dyDescent="0.3">
      <c r="B10" s="11">
        <v>2005</v>
      </c>
      <c r="C10" s="16">
        <v>737</v>
      </c>
      <c r="D10" s="17">
        <v>24216268.768399958</v>
      </c>
      <c r="E10" s="17">
        <v>9724279.3556000032</v>
      </c>
      <c r="O10">
        <v>2008</v>
      </c>
      <c r="P10" s="4">
        <v>3407</v>
      </c>
      <c r="Q10" s="5">
        <v>6063756.9466999946</v>
      </c>
      <c r="R10" s="5">
        <v>10350611.050000088</v>
      </c>
      <c r="S10" s="5">
        <v>4286854.1033000164</v>
      </c>
      <c r="T10" s="3">
        <v>0.41416435054817174</v>
      </c>
      <c r="U10" s="27">
        <v>35991</v>
      </c>
      <c r="W10" s="11">
        <v>2005</v>
      </c>
    </row>
    <row r="11" spans="1:29" x14ac:dyDescent="0.3">
      <c r="B11" s="11">
        <v>2006</v>
      </c>
      <c r="C11" s="16">
        <v>1904</v>
      </c>
      <c r="D11" s="17">
        <v>49939100.190400012</v>
      </c>
      <c r="E11" s="17">
        <v>20263468.179200087</v>
      </c>
      <c r="W11" s="11">
        <v>2006</v>
      </c>
      <c r="Z11" t="s">
        <v>18</v>
      </c>
      <c r="AA11" t="s">
        <v>9</v>
      </c>
      <c r="AB11" t="s">
        <v>22</v>
      </c>
      <c r="AC11" t="s">
        <v>13</v>
      </c>
    </row>
    <row r="12" spans="1:29" x14ac:dyDescent="0.3">
      <c r="B12" s="11">
        <v>2007</v>
      </c>
      <c r="C12" s="16">
        <v>17537</v>
      </c>
      <c r="D12" s="17">
        <v>74066717.813799039</v>
      </c>
      <c r="E12" s="17">
        <v>30782470.505600207</v>
      </c>
      <c r="W12" s="11">
        <v>2007</v>
      </c>
      <c r="Z12" t="s">
        <v>20</v>
      </c>
      <c r="AA12">
        <f>IF(Z8=1,W8,0)</f>
        <v>0</v>
      </c>
      <c r="AB12" s="5" t="e">
        <f>VLOOKUP(AA12,LookTable,5,0)</f>
        <v>#N/A</v>
      </c>
      <c r="AC12" s="14" t="e">
        <f t="shared" ref="AC12:AC13" si="0">AB12/SUM($AB$12:$AB$13)</f>
        <v>#N/A</v>
      </c>
    </row>
    <row r="13" spans="1:29" x14ac:dyDescent="0.3">
      <c r="B13" s="11">
        <v>2008</v>
      </c>
      <c r="C13" s="16">
        <v>23166</v>
      </c>
      <c r="D13" s="17">
        <v>72866643.499998361</v>
      </c>
      <c r="E13" s="17">
        <v>30167409.314100407</v>
      </c>
      <c r="Z13" t="s">
        <v>21</v>
      </c>
      <c r="AA13" t="e">
        <f>W8-1</f>
        <v>#VALUE!</v>
      </c>
      <c r="AB13" s="5" t="e">
        <f>VLOOKUP(AA13,LookTable,5,0)</f>
        <v>#VALUE!</v>
      </c>
      <c r="AC13" s="14" t="e">
        <f t="shared" si="0"/>
        <v>#VALUE!</v>
      </c>
    </row>
    <row r="14" spans="1:29" x14ac:dyDescent="0.3">
      <c r="B14" s="11" t="s">
        <v>26</v>
      </c>
      <c r="C14" s="16">
        <v>17054</v>
      </c>
      <c r="D14" s="17">
        <v>86004214.925498098</v>
      </c>
      <c r="E14" s="17">
        <v>35352950.291500613</v>
      </c>
    </row>
    <row r="15" spans="1:29" x14ac:dyDescent="0.3">
      <c r="Z15" s="19" t="s">
        <v>23</v>
      </c>
      <c r="AA15" s="20"/>
      <c r="AB15" s="20"/>
      <c r="AC15" s="24" t="e">
        <f>AC12 - AC13</f>
        <v>#N/A</v>
      </c>
    </row>
    <row r="18" spans="3:29" x14ac:dyDescent="0.3">
      <c r="Z18" s="21" t="s">
        <v>24</v>
      </c>
      <c r="AA18" s="21" t="s">
        <v>9</v>
      </c>
      <c r="AB18" s="21" t="s">
        <v>25</v>
      </c>
      <c r="AC18" s="21" t="s">
        <v>13</v>
      </c>
    </row>
    <row r="19" spans="3:29" x14ac:dyDescent="0.3">
      <c r="D19" s="13" t="s">
        <v>9</v>
      </c>
      <c r="E19" s="13" t="str" cm="1">
        <f t="array" ref="E19">_xlfn.IFS($C$7=1,$C$9,$C$7=2,D9,$C$7=3,E9)</f>
        <v xml:space="preserve"> Total Revenue</v>
      </c>
      <c r="F19" s="11" t="str">
        <f>"Average"&amp;E19</f>
        <v>Average Total Revenue</v>
      </c>
      <c r="G19" s="11" t="s">
        <v>11</v>
      </c>
      <c r="Z19" s="11" t="s">
        <v>20</v>
      </c>
      <c r="AA19" s="11">
        <f>IF(Z8=1,W8,0)</f>
        <v>0</v>
      </c>
      <c r="AB19" s="22" t="e">
        <f>VLOOKUP(AA12,LookTable,4,0)</f>
        <v>#N/A</v>
      </c>
      <c r="AC19" s="23" t="e">
        <f>AB19/SUM($AB$19:$AB$20)</f>
        <v>#N/A</v>
      </c>
    </row>
    <row r="20" spans="3:29" x14ac:dyDescent="0.3">
      <c r="D20" s="12">
        <v>2005</v>
      </c>
      <c r="E20" s="13" cm="1">
        <f t="array" ref="E20">_xlfn.IFS($C$7=1,$C$10,$C$7=2,D10,$C$7=3,E10)</f>
        <v>24216268.768399958</v>
      </c>
      <c r="F20" s="11">
        <f>AVERAGE($E$20:$E$24)</f>
        <v>55272182.568149343</v>
      </c>
      <c r="G20" s="11" t="str">
        <f>IF(E20&gt;F20,E20,"")</f>
        <v/>
      </c>
      <c r="Z20" s="11" t="s">
        <v>21</v>
      </c>
      <c r="AA20" s="11" t="e">
        <f>W8-1</f>
        <v>#VALUE!</v>
      </c>
      <c r="AB20" s="22" t="e">
        <f>VLOOKUP(AA13,LookTable,4,0)</f>
        <v>#VALUE!</v>
      </c>
      <c r="AC20" s="23" t="e">
        <f>AB20/SUM($AB$19:$AB$20)</f>
        <v>#VALUE!</v>
      </c>
    </row>
    <row r="21" spans="3:29" x14ac:dyDescent="0.3">
      <c r="D21" s="12">
        <v>2006</v>
      </c>
      <c r="E21" s="13" cm="1">
        <f t="array" ref="E21">_xlfn.IFS($C$7=1,$C$10,$C$7=2,D11,$C$7=3,E11)</f>
        <v>49939100.190400012</v>
      </c>
      <c r="F21" s="11">
        <f>AVERAGE($E$20:$E$24)</f>
        <v>55272182.568149343</v>
      </c>
      <c r="G21" s="11" t="str">
        <f t="shared" ref="G21:G23" si="1">IF(E21&gt;F21,E21,"")</f>
        <v/>
      </c>
    </row>
    <row r="22" spans="3:29" x14ac:dyDescent="0.3">
      <c r="D22" s="12">
        <v>2007</v>
      </c>
      <c r="E22" s="13" cm="1">
        <f t="array" ref="E22">_xlfn.IFS($C$7=1,$C$10,$C$7=2,D12,$C$7=3,E12)</f>
        <v>74066717.813799039</v>
      </c>
      <c r="F22" s="11">
        <f>AVERAGE($E$20:$E$24)</f>
        <v>55272182.568149343</v>
      </c>
      <c r="G22" s="11">
        <f t="shared" si="1"/>
        <v>74066717.813799039</v>
      </c>
      <c r="Z22" s="19" t="s">
        <v>23</v>
      </c>
      <c r="AA22" s="20"/>
      <c r="AB22" s="20"/>
      <c r="AC22" s="24" t="e">
        <f>AC19 - AC20</f>
        <v>#N/A</v>
      </c>
    </row>
    <row r="23" spans="3:29" x14ac:dyDescent="0.3">
      <c r="D23" s="12">
        <v>2008</v>
      </c>
      <c r="E23" s="13" cm="1">
        <f t="array" ref="E23">_xlfn.IFS($C$7=1,$C$10,$C$7=2,D13,$C$7=3,E13)</f>
        <v>72866643.499998361</v>
      </c>
      <c r="F23" s="11">
        <f>AVERAGE($E$20:$E$24)</f>
        <v>55272182.568149343</v>
      </c>
      <c r="G23" s="11">
        <f t="shared" si="1"/>
        <v>72866643.499998361</v>
      </c>
    </row>
    <row r="24" spans="3:29" x14ac:dyDescent="0.3">
      <c r="D24" s="8"/>
      <c r="E24" s="6"/>
    </row>
    <row r="25" spans="3:29" x14ac:dyDescent="0.3">
      <c r="Z25" s="21" t="s">
        <v>27</v>
      </c>
      <c r="AA25" s="21" t="s">
        <v>9</v>
      </c>
      <c r="AB25" s="21" t="s">
        <v>28</v>
      </c>
      <c r="AC25" s="21" t="s">
        <v>13</v>
      </c>
    </row>
    <row r="26" spans="3:29" x14ac:dyDescent="0.3">
      <c r="D26" t="s">
        <v>11</v>
      </c>
      <c r="E26" t="s">
        <v>14</v>
      </c>
      <c r="Z26" s="11" t="s">
        <v>20</v>
      </c>
      <c r="AA26" s="11">
        <f>IF(Z8=1,W8,0)</f>
        <v>0</v>
      </c>
      <c r="AB26" s="17" t="e">
        <f>VLOOKUP(AA12,LookTable,3,0)</f>
        <v>#N/A</v>
      </c>
      <c r="AC26" s="23" t="e">
        <f>AB26/SUM($AB$26:$AB$27)</f>
        <v>#N/A</v>
      </c>
    </row>
    <row r="27" spans="3:29" x14ac:dyDescent="0.3">
      <c r="C27" t="s">
        <v>12</v>
      </c>
      <c r="D27">
        <f>SUM(G20:G23)</f>
        <v>146933361.31379741</v>
      </c>
      <c r="E27" t="str">
        <f>""&amp;E19&amp;" from the higjhlighted years"</f>
        <v xml:space="preserve"> Total Revenue from the higjhlighted years</v>
      </c>
      <c r="Z27" s="11" t="s">
        <v>21</v>
      </c>
      <c r="AA27" s="11" t="e">
        <f>W8-1</f>
        <v>#VALUE!</v>
      </c>
      <c r="AB27" s="17" t="e">
        <f>VLOOKUP(AA27,LookTable,3,0)</f>
        <v>#VALUE!</v>
      </c>
      <c r="AC27" s="23" t="e">
        <f>AB27/SUM($AB$26:$AB$27)</f>
        <v>#VALUE!</v>
      </c>
    </row>
    <row r="28" spans="3:29" x14ac:dyDescent="0.3">
      <c r="C28" t="s">
        <v>13</v>
      </c>
      <c r="D28" s="15">
        <f>E20/SUM(G20:G23)</f>
        <v>0.1648112351876482</v>
      </c>
    </row>
    <row r="29" spans="3:29" x14ac:dyDescent="0.3">
      <c r="Z29" s="19" t="s">
        <v>23</v>
      </c>
      <c r="AA29" s="20"/>
      <c r="AB29" s="20"/>
      <c r="AC29" s="24" t="e">
        <f>AC26 - AC27</f>
        <v>#N/A</v>
      </c>
    </row>
    <row r="31" spans="3:29" x14ac:dyDescent="0.3">
      <c r="Z31" s="21" t="s">
        <v>30</v>
      </c>
      <c r="AA31" s="21" t="s">
        <v>9</v>
      </c>
      <c r="AB31" s="21" t="s">
        <v>31</v>
      </c>
      <c r="AC31" s="21" t="s">
        <v>13</v>
      </c>
    </row>
    <row r="32" spans="3:29" x14ac:dyDescent="0.3">
      <c r="P32" s="25"/>
      <c r="Z32" s="11" t="s">
        <v>20</v>
      </c>
      <c r="AA32" s="11">
        <f>IF(Z8=1,W8,0)</f>
        <v>0</v>
      </c>
      <c r="AB32" s="16" t="e">
        <f>VLOOKUP(AA26,Lookup,7,0)</f>
        <v>#N/A</v>
      </c>
      <c r="AC32" s="23" t="e">
        <f>AB32/SUM($AB$32:$AB$33)</f>
        <v>#N/A</v>
      </c>
    </row>
    <row r="33" spans="26:29" x14ac:dyDescent="0.3">
      <c r="Z33" s="11" t="s">
        <v>21</v>
      </c>
      <c r="AA33" s="11" t="e">
        <f>W8-1</f>
        <v>#VALUE!</v>
      </c>
      <c r="AB33" s="16" t="e">
        <f>VLOOKUP(AA27,Lookup,7,0)</f>
        <v>#VALUE!</v>
      </c>
      <c r="AC33" s="23" t="e">
        <f>AB33/SUM($AB$32:$AB$33)</f>
        <v>#VALUE!</v>
      </c>
    </row>
    <row r="35" spans="26:29" x14ac:dyDescent="0.3">
      <c r="Z35" s="19" t="s">
        <v>23</v>
      </c>
      <c r="AA35" s="20"/>
      <c r="AB35" s="20"/>
      <c r="AC35" s="24" t="e">
        <f>AC32 - AC33</f>
        <v>#N/A</v>
      </c>
    </row>
    <row r="38" spans="26:29" x14ac:dyDescent="0.3">
      <c r="Z38" s="21" t="s">
        <v>32</v>
      </c>
      <c r="AA38" s="21" t="s">
        <v>9</v>
      </c>
      <c r="AB38" s="21" t="s">
        <v>33</v>
      </c>
      <c r="AC38" s="21" t="s">
        <v>13</v>
      </c>
    </row>
    <row r="39" spans="26:29" x14ac:dyDescent="0.3">
      <c r="Z39" s="11" t="s">
        <v>20</v>
      </c>
      <c r="AA39" s="11">
        <f>IF(Z8=1,W8,0)</f>
        <v>0</v>
      </c>
      <c r="AB39" s="16" t="e">
        <f>VLOOKUP(AA26,Lookup,2,0)</f>
        <v>#N/A</v>
      </c>
      <c r="AC39" s="23" t="e">
        <f>AB39/SUM($AB$39:$AB$40)</f>
        <v>#N/A</v>
      </c>
    </row>
    <row r="40" spans="26:29" x14ac:dyDescent="0.3">
      <c r="Z40" s="11" t="s">
        <v>21</v>
      </c>
      <c r="AA40" s="11" t="e">
        <f>W8-1</f>
        <v>#VALUE!</v>
      </c>
      <c r="AB40" s="16" t="e">
        <f>VLOOKUP(AA27,Lookup,2,0)</f>
        <v>#VALUE!</v>
      </c>
      <c r="AC40" s="23" t="e">
        <f>AB40/SUM($AB$39:$AB$40)</f>
        <v>#VALUE!</v>
      </c>
    </row>
    <row r="42" spans="26:29" x14ac:dyDescent="0.3">
      <c r="Z42" s="19" t="s">
        <v>23</v>
      </c>
      <c r="AA42" s="20"/>
      <c r="AB42" s="20"/>
      <c r="AC42" s="24" t="e">
        <f>AC39 - AC40</f>
        <v>#N/A</v>
      </c>
    </row>
    <row r="44" spans="26:29" x14ac:dyDescent="0.3">
      <c r="Z44" s="21" t="s">
        <v>34</v>
      </c>
      <c r="AA44" s="21" t="s">
        <v>9</v>
      </c>
      <c r="AB44" s="21" t="s">
        <v>35</v>
      </c>
      <c r="AC44" s="21" t="s">
        <v>13</v>
      </c>
    </row>
    <row r="45" spans="26:29" x14ac:dyDescent="0.3">
      <c r="Z45" s="11" t="s">
        <v>20</v>
      </c>
      <c r="AA45" s="11">
        <f>IF(Z8=1,W8,0)</f>
        <v>0</v>
      </c>
      <c r="AB45" s="23" t="e">
        <f>VLOOKUP(AA26,Lookup,6,0)</f>
        <v>#N/A</v>
      </c>
      <c r="AC45" s="23" t="e">
        <f>AB45/SUM($AB$45:$AB$46)</f>
        <v>#N/A</v>
      </c>
    </row>
    <row r="46" spans="26:29" x14ac:dyDescent="0.3">
      <c r="Z46" s="11" t="s">
        <v>21</v>
      </c>
      <c r="AA46" s="11" t="e">
        <f>W8-1</f>
        <v>#VALUE!</v>
      </c>
      <c r="AB46" s="23" t="e">
        <f>VLOOKUP(AA27,Lookup,6,0)</f>
        <v>#VALUE!</v>
      </c>
      <c r="AC46" s="23" t="e">
        <f>AB46/SUM($AB$45:$AB$46)</f>
        <v>#VALUE!</v>
      </c>
    </row>
    <row r="48" spans="26:29" x14ac:dyDescent="0.3">
      <c r="Z48" s="19" t="s">
        <v>23</v>
      </c>
      <c r="AA48" s="20"/>
      <c r="AB48" s="20"/>
      <c r="AC48" s="24" t="e">
        <f>AC45 - AC46</f>
        <v>#N/A</v>
      </c>
    </row>
  </sheetData>
  <autoFilter ref="Z18:AC20" xr:uid="{4776E71B-8EAD-43DA-95C5-C5E4E92EC03F}">
    <filterColumn colId="0">
      <iconFilter iconSet="3Arrows"/>
    </filterColumn>
  </autoFilter>
  <pageMargins left="0.7" right="0.7" top="0.75" bottom="0.75" header="0.3" footer="0.3"/>
  <ignoredErrors>
    <ignoredError sqref="AA12" calculatedColumn="1"/>
  </ignoredErrors>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B90A4-365A-474D-A07C-D63B5958871F}">
  <dimension ref="C12:AF79"/>
  <sheetViews>
    <sheetView topLeftCell="V13" zoomScale="121" zoomScaleNormal="100" workbookViewId="0">
      <selection activeCell="Z39" sqref="Z39"/>
    </sheetView>
  </sheetViews>
  <sheetFormatPr defaultRowHeight="14.4" x14ac:dyDescent="0.3"/>
  <cols>
    <col min="1" max="1" width="18.21875" bestFit="1" customWidth="1"/>
    <col min="2" max="2" width="22.33203125" bestFit="1" customWidth="1"/>
    <col min="3" max="3" width="6.88671875" bestFit="1" customWidth="1"/>
    <col min="4" max="4" width="12.6640625" bestFit="1" customWidth="1"/>
    <col min="5" max="5" width="13.109375" bestFit="1" customWidth="1"/>
    <col min="6" max="6" width="10.33203125" bestFit="1" customWidth="1"/>
    <col min="7" max="8" width="15.5546875" bestFit="1" customWidth="1"/>
    <col min="9" max="9" width="11.44140625" bestFit="1" customWidth="1"/>
    <col min="10" max="10" width="7.44140625" style="18" customWidth="1"/>
    <col min="11" max="11" width="10.33203125" bestFit="1" customWidth="1"/>
    <col min="12" max="12" width="12.109375" bestFit="1" customWidth="1"/>
    <col min="13" max="13" width="10.33203125" bestFit="1" customWidth="1"/>
    <col min="15" max="15" width="13.21875" customWidth="1"/>
    <col min="16" max="16" width="14.109375" bestFit="1" customWidth="1"/>
    <col min="17" max="17" width="10.33203125" bestFit="1" customWidth="1"/>
    <col min="18" max="18" width="12.77734375" bestFit="1" customWidth="1"/>
    <col min="19" max="19" width="10" bestFit="1" customWidth="1"/>
    <col min="20" max="20" width="11.44140625" bestFit="1" customWidth="1"/>
    <col min="21" max="21" width="19.109375" bestFit="1" customWidth="1"/>
    <col min="22" max="22" width="11.44140625" bestFit="1" customWidth="1"/>
    <col min="23" max="23" width="5.33203125" style="18" customWidth="1"/>
    <col min="25" max="25" width="12.109375" bestFit="1" customWidth="1"/>
    <col min="26" max="26" width="10.33203125" bestFit="1" customWidth="1"/>
    <col min="27" max="27" width="11.109375" bestFit="1" customWidth="1"/>
    <col min="28" max="28" width="6.33203125" style="39" customWidth="1"/>
    <col min="29" max="29" width="13.88671875" customWidth="1"/>
    <col min="30" max="30" width="12.109375" bestFit="1" customWidth="1"/>
    <col min="31" max="31" width="10.33203125" bestFit="1" customWidth="1"/>
    <col min="32" max="32" width="16.21875" bestFit="1" customWidth="1"/>
  </cols>
  <sheetData>
    <row r="12" spans="28:29" x14ac:dyDescent="0.3">
      <c r="AB12" s="38"/>
      <c r="AC12" s="14"/>
    </row>
    <row r="19" spans="4:32" x14ac:dyDescent="0.3">
      <c r="D19" s="7" t="s">
        <v>48</v>
      </c>
      <c r="E19" t="s">
        <v>4</v>
      </c>
      <c r="G19">
        <v>1</v>
      </c>
      <c r="H19" s="5">
        <f>LARGE($E$20:$E$31,G19)</f>
        <v>9959009.4897999894</v>
      </c>
      <c r="I19" t="str">
        <f>INDEX($D$20:$D$31,MATCH(H19,$E$20:$E$31,0))</f>
        <v>May</v>
      </c>
      <c r="L19" s="7" t="s">
        <v>57</v>
      </c>
      <c r="M19" t="s">
        <v>16</v>
      </c>
      <c r="O19" s="31" t="s">
        <v>57</v>
      </c>
      <c r="P19" s="32" t="s">
        <v>16</v>
      </c>
      <c r="Q19" s="33" t="s">
        <v>55</v>
      </c>
      <c r="X19" t="s">
        <v>60</v>
      </c>
      <c r="Y19" s="7" t="s">
        <v>57</v>
      </c>
      <c r="Z19" t="s">
        <v>16</v>
      </c>
      <c r="AA19" t="s">
        <v>59</v>
      </c>
      <c r="AD19" s="7" t="s">
        <v>57</v>
      </c>
      <c r="AE19" t="s">
        <v>16</v>
      </c>
      <c r="AF19" t="s">
        <v>4</v>
      </c>
    </row>
    <row r="20" spans="4:32" x14ac:dyDescent="0.3">
      <c r="D20" s="26" t="s">
        <v>40</v>
      </c>
      <c r="E20" s="5">
        <v>7742797.3968000188</v>
      </c>
      <c r="G20">
        <v>2</v>
      </c>
      <c r="H20" s="5">
        <f t="shared" ref="H20:H21" si="0">LARGE($E$20:$E$31,G20)</f>
        <v>9533687.8908000086</v>
      </c>
      <c r="I20" t="str">
        <f t="shared" ref="I20:I21" si="1">INDEX($D$20:$D$31,MATCH(H20,$E$20:$E$31,0))</f>
        <v>Jun</v>
      </c>
      <c r="L20" s="26" t="s">
        <v>49</v>
      </c>
      <c r="M20" s="5">
        <v>18279687.762300041</v>
      </c>
      <c r="O20" s="30" t="s">
        <v>50</v>
      </c>
      <c r="P20" s="17">
        <v>17943295.256499998</v>
      </c>
      <c r="Q20" s="35" t="str" cm="1">
        <f t="array" ref="Q20">IFERROR(_xlfn.IFS(P20=$T$20,P20,P20=$T$21,P20,P20=$T$22,P20),"")</f>
        <v/>
      </c>
      <c r="S20">
        <v>1</v>
      </c>
      <c r="T20" s="28">
        <f>LARGE($P$20:$P$24,S20)</f>
        <v>18810561.9067</v>
      </c>
      <c r="X20" s="14">
        <f>MAX(AA20:AA21)</f>
        <v>0.72006660393464239</v>
      </c>
      <c r="Y20" s="26" t="s">
        <v>54</v>
      </c>
      <c r="Z20" s="5">
        <v>90937627.354499713</v>
      </c>
      <c r="AA20" s="14">
        <f>Z20/SUM(Z20:Z21)</f>
        <v>0.72006660393464239</v>
      </c>
      <c r="AD20" s="26" t="s">
        <v>61</v>
      </c>
      <c r="AE20" s="5">
        <v>23461620.330900021</v>
      </c>
      <c r="AF20" s="14">
        <v>0.25799683820031921</v>
      </c>
    </row>
    <row r="21" spans="4:32" x14ac:dyDescent="0.3">
      <c r="D21" s="26" t="s">
        <v>39</v>
      </c>
      <c r="E21" s="5">
        <v>7669416.7027999936</v>
      </c>
      <c r="G21">
        <v>3</v>
      </c>
      <c r="H21" s="5">
        <f t="shared" si="0"/>
        <v>9357255.8182999678</v>
      </c>
      <c r="I21" t="str">
        <f t="shared" si="1"/>
        <v>Dec</v>
      </c>
      <c r="L21" s="26" t="s">
        <v>51</v>
      </c>
      <c r="M21" s="5">
        <v>18810561.906700015</v>
      </c>
      <c r="O21" s="30" t="s">
        <v>52</v>
      </c>
      <c r="P21" s="17">
        <v>17685312.6338</v>
      </c>
      <c r="Q21" s="35" t="str" cm="1">
        <f t="array" ref="Q21">IFERROR(_xlfn.IFS(P21=$T$20,P21,P21=$T$21,P21,P21=$T$22,P21),"")</f>
        <v/>
      </c>
      <c r="S21">
        <v>2</v>
      </c>
      <c r="T21" s="28">
        <f t="shared" ref="T21:T22" si="2">LARGE($P$20:$P$24,S21)</f>
        <v>18279687.7623</v>
      </c>
      <c r="X21" s="14">
        <f>MAX(AA21:AA22)</f>
        <v>0.27993339606535766</v>
      </c>
      <c r="Y21" s="26" t="s">
        <v>58</v>
      </c>
      <c r="Z21" s="5">
        <v>35352950.291500613</v>
      </c>
      <c r="AA21" s="14">
        <f>Z21/SUM(Z20:Z21)</f>
        <v>0.27993339606535766</v>
      </c>
      <c r="AD21" s="26" t="s">
        <v>62</v>
      </c>
      <c r="AE21" s="5">
        <v>27812675.451400321</v>
      </c>
      <c r="AF21" s="14">
        <v>0.30584342543904997</v>
      </c>
    </row>
    <row r="22" spans="4:32" x14ac:dyDescent="0.3">
      <c r="D22" s="26" t="s">
        <v>43</v>
      </c>
      <c r="E22" s="5">
        <v>8049406.2313000113</v>
      </c>
      <c r="L22" s="26" t="s">
        <v>53</v>
      </c>
      <c r="M22" s="5">
        <v>18218769.795200098</v>
      </c>
      <c r="O22" s="30" t="s">
        <v>53</v>
      </c>
      <c r="P22" s="17">
        <v>18218769.795200098</v>
      </c>
      <c r="Q22" s="35" cm="1">
        <f t="array" ref="Q22">IFERROR(_xlfn.IFS(P22=$T$20,P22,P22=$T$21,P22,P22=$T$22,P22),"")</f>
        <v>18218769.795200098</v>
      </c>
      <c r="S22">
        <v>3</v>
      </c>
      <c r="T22" s="28">
        <f t="shared" si="2"/>
        <v>18218769.795200098</v>
      </c>
      <c r="AD22" s="26" t="s">
        <v>63</v>
      </c>
      <c r="AE22" s="5">
        <v>17504256.664899994</v>
      </c>
      <c r="AF22" s="14">
        <v>0.19248640165927625</v>
      </c>
    </row>
    <row r="23" spans="4:32" x14ac:dyDescent="0.3">
      <c r="D23" s="26" t="s">
        <v>36</v>
      </c>
      <c r="E23" s="5">
        <v>8319978.0707999887</v>
      </c>
      <c r="L23" s="26" t="s">
        <v>52</v>
      </c>
      <c r="M23" s="5">
        <v>17685312.63379997</v>
      </c>
      <c r="O23" s="30" t="s">
        <v>51</v>
      </c>
      <c r="P23" s="17">
        <v>18810561.9067</v>
      </c>
      <c r="Q23" s="35" cm="1">
        <f t="array" ref="Q23">IFERROR(_xlfn.IFS(P23=$T$20,P23,P23=$T$21,P23,P23=$T$22,P23),"")</f>
        <v>18810561.9067</v>
      </c>
      <c r="AD23" s="26" t="s">
        <v>64</v>
      </c>
      <c r="AE23" s="5">
        <v>22159074.907300018</v>
      </c>
      <c r="AF23" s="14">
        <v>0.24367333470135161</v>
      </c>
    </row>
    <row r="24" spans="4:32" x14ac:dyDescent="0.3">
      <c r="D24" s="26" t="s">
        <v>44</v>
      </c>
      <c r="E24" s="5">
        <v>9959009.4897999894</v>
      </c>
      <c r="H24" s="14" cm="1">
        <f t="array" ref="H24">SUM(H19:H21/SUM(E20:E31))</f>
        <v>0.31724990015887361</v>
      </c>
      <c r="L24" s="26" t="s">
        <v>50</v>
      </c>
      <c r="M24" s="5">
        <v>17943295.256499998</v>
      </c>
      <c r="O24" s="34" t="s">
        <v>49</v>
      </c>
      <c r="P24" s="36">
        <v>18279687.7623</v>
      </c>
      <c r="Q24" s="37" cm="1">
        <f t="array" ref="Q24">IFERROR(_xlfn.IFS(P24=$T$20,P24,P24=$T$21,P24,P24=$T$22,P24),"")</f>
        <v>18279687.7623</v>
      </c>
    </row>
    <row r="25" spans="4:32" x14ac:dyDescent="0.3">
      <c r="D25" s="26" t="s">
        <v>42</v>
      </c>
      <c r="E25" s="5">
        <v>9533687.8908000086</v>
      </c>
    </row>
    <row r="26" spans="4:32" x14ac:dyDescent="0.3">
      <c r="D26" s="26" t="s">
        <v>41</v>
      </c>
      <c r="E26" s="5">
        <v>5954016.0794999972</v>
      </c>
    </row>
    <row r="27" spans="4:32" x14ac:dyDescent="0.3">
      <c r="D27" s="26" t="s">
        <v>37</v>
      </c>
      <c r="E27" s="5">
        <v>5798547.8301999979</v>
      </c>
      <c r="G27" t="str">
        <f>"In "&amp;'Analysis 1'!W8</f>
        <v>In Blank</v>
      </c>
      <c r="Q27" s="14">
        <f>SUM(Q20:Q24)/SUM(P20:P24)</f>
        <v>0.60820829697469669</v>
      </c>
    </row>
    <row r="28" spans="4:32" x14ac:dyDescent="0.3">
      <c r="D28" s="26" t="s">
        <v>47</v>
      </c>
      <c r="E28" s="5">
        <v>5751692.7551999949</v>
      </c>
    </row>
    <row r="29" spans="4:32" x14ac:dyDescent="0.3">
      <c r="D29" s="26" t="s">
        <v>46</v>
      </c>
      <c r="E29" s="5">
        <v>6227143.4898999836</v>
      </c>
    </row>
    <row r="30" spans="4:32" x14ac:dyDescent="0.3">
      <c r="D30" s="26" t="s">
        <v>45</v>
      </c>
      <c r="E30" s="5">
        <v>6574675.5991000123</v>
      </c>
      <c r="M30" s="29">
        <v>18279687.7623</v>
      </c>
    </row>
    <row r="31" spans="4:32" x14ac:dyDescent="0.3">
      <c r="D31" s="26" t="s">
        <v>38</v>
      </c>
      <c r="E31" s="5">
        <v>9357255.8182999678</v>
      </c>
    </row>
    <row r="32" spans="4:32" x14ac:dyDescent="0.3">
      <c r="P32" s="25"/>
    </row>
    <row r="57" spans="3:6" x14ac:dyDescent="0.3">
      <c r="D57" t="s">
        <v>10</v>
      </c>
    </row>
    <row r="58" spans="3:6" x14ac:dyDescent="0.3">
      <c r="D58" s="9">
        <v>2</v>
      </c>
    </row>
    <row r="60" spans="3:6" x14ac:dyDescent="0.3">
      <c r="C60" s="10" t="s">
        <v>9</v>
      </c>
      <c r="D60" s="11" t="s">
        <v>0</v>
      </c>
      <c r="E60" s="11" t="s">
        <v>15</v>
      </c>
      <c r="F60" s="11" t="s">
        <v>16</v>
      </c>
    </row>
    <row r="61" spans="3:6" x14ac:dyDescent="0.3">
      <c r="C61" s="11">
        <v>2005</v>
      </c>
      <c r="D61" s="16">
        <v>737</v>
      </c>
      <c r="E61" s="17">
        <v>24216268.768399958</v>
      </c>
      <c r="F61" s="17">
        <v>9724279.3556000032</v>
      </c>
    </row>
    <row r="62" spans="3:6" x14ac:dyDescent="0.3">
      <c r="C62" s="11">
        <v>2006</v>
      </c>
      <c r="D62" s="16">
        <v>1904</v>
      </c>
      <c r="E62" s="17">
        <v>49939100.190400012</v>
      </c>
      <c r="F62" s="17">
        <v>20263468.179200087</v>
      </c>
    </row>
    <row r="63" spans="3:6" x14ac:dyDescent="0.3">
      <c r="C63" s="11">
        <v>2007</v>
      </c>
      <c r="D63" s="16">
        <v>17537</v>
      </c>
      <c r="E63" s="17">
        <v>74066717.813799039</v>
      </c>
      <c r="F63" s="17">
        <v>30782470.505600207</v>
      </c>
    </row>
    <row r="64" spans="3:6" x14ac:dyDescent="0.3">
      <c r="C64" s="11">
        <v>2008</v>
      </c>
      <c r="D64" s="16">
        <v>23166</v>
      </c>
      <c r="E64" s="17">
        <v>72866643.499998361</v>
      </c>
      <c r="F64" s="17">
        <v>30167409.314100407</v>
      </c>
    </row>
    <row r="65" spans="3:8" x14ac:dyDescent="0.3">
      <c r="C65" s="11" t="s">
        <v>26</v>
      </c>
      <c r="D65" s="16">
        <v>17054</v>
      </c>
      <c r="E65" s="17">
        <v>86004214.925498098</v>
      </c>
      <c r="F65" s="17">
        <v>35352950.291500613</v>
      </c>
    </row>
    <row r="70" spans="3:8" x14ac:dyDescent="0.3">
      <c r="E70" s="13" t="s">
        <v>9</v>
      </c>
      <c r="F70" s="13" t="str" cm="1">
        <f t="array" ref="F70">_xlfn.IFS($D$58=1,$D$60,$D$58=2,E60,$D$58=3,F60)</f>
        <v xml:space="preserve"> Total Revenue</v>
      </c>
      <c r="G70" s="11" t="str">
        <f>"Average"&amp;F70</f>
        <v>Average Total Revenue</v>
      </c>
      <c r="H70" s="11" t="s">
        <v>11</v>
      </c>
    </row>
    <row r="71" spans="3:8" x14ac:dyDescent="0.3">
      <c r="E71" s="12">
        <v>2005</v>
      </c>
      <c r="F71" s="13" cm="1">
        <f t="array" ref="F71">_xlfn.IFS($D$58=1,$D$61,$D$58=2,E61,$D$58=3,F61)</f>
        <v>24216268.768399958</v>
      </c>
      <c r="G71" s="11">
        <f>AVERAGE($F$71:$F$75)</f>
        <v>55272182.568149343</v>
      </c>
      <c r="H71" s="11" t="str">
        <f>IF(F71&gt;G71,F71,"")</f>
        <v/>
      </c>
    </row>
    <row r="72" spans="3:8" x14ac:dyDescent="0.3">
      <c r="E72" s="12">
        <v>2006</v>
      </c>
      <c r="F72" s="13" cm="1">
        <f t="array" ref="F72">_xlfn.IFS($D$58=1,$D$61,$D$58=2,E62,$D$58=3,F62)</f>
        <v>49939100.190400012</v>
      </c>
      <c r="G72" s="11">
        <f>AVERAGE($F$71:$F$75)</f>
        <v>55272182.568149343</v>
      </c>
      <c r="H72" s="11" t="str">
        <f t="shared" ref="H72:H74" si="3">IF(F72&gt;G72,F72,"")</f>
        <v/>
      </c>
    </row>
    <row r="73" spans="3:8" x14ac:dyDescent="0.3">
      <c r="E73" s="12">
        <v>2007</v>
      </c>
      <c r="F73" s="13" cm="1">
        <f t="array" ref="F73">_xlfn.IFS($D$58=1,$D$61,$D$58=2,E63,$D$58=3,F63)</f>
        <v>74066717.813799039</v>
      </c>
      <c r="G73" s="11">
        <f>AVERAGE($F$71:$F$75)</f>
        <v>55272182.568149343</v>
      </c>
      <c r="H73" s="11">
        <f t="shared" si="3"/>
        <v>74066717.813799039</v>
      </c>
    </row>
    <row r="74" spans="3:8" x14ac:dyDescent="0.3">
      <c r="E74" s="12">
        <v>2008</v>
      </c>
      <c r="F74" s="13" cm="1">
        <f t="array" ref="F74">_xlfn.IFS($D$58=1,$D$61,$D$58=2,E64,$D$58=3,F64)</f>
        <v>72866643.499998361</v>
      </c>
      <c r="G74" s="11">
        <f>AVERAGE($F$71:$F$75)</f>
        <v>55272182.568149343</v>
      </c>
      <c r="H74" s="11">
        <f t="shared" si="3"/>
        <v>72866643.499998361</v>
      </c>
    </row>
    <row r="75" spans="3:8" x14ac:dyDescent="0.3">
      <c r="E75" s="8"/>
      <c r="F75" s="6"/>
    </row>
    <row r="77" spans="3:8" x14ac:dyDescent="0.3">
      <c r="E77" t="s">
        <v>11</v>
      </c>
      <c r="F77" t="s">
        <v>14</v>
      </c>
    </row>
    <row r="78" spans="3:8" x14ac:dyDescent="0.3">
      <c r="D78" t="s">
        <v>12</v>
      </c>
      <c r="E78">
        <f>SUM(H71:H74)</f>
        <v>146933361.31379741</v>
      </c>
      <c r="F78" t="str">
        <f>""&amp;F70&amp;" from the higjhlighted years"</f>
        <v xml:space="preserve"> Total Revenue from the higjhlighted years</v>
      </c>
    </row>
    <row r="79" spans="3:8" x14ac:dyDescent="0.3">
      <c r="D79" t="s">
        <v>13</v>
      </c>
      <c r="E79" s="15">
        <f>F71/SUM(H71:H74)</f>
        <v>0.1648112351876482</v>
      </c>
    </row>
  </sheetData>
  <pageMargins left="0.7" right="0.7" top="0.75" bottom="0.75" header="0.3" footer="0.3"/>
  <tableParts count="1">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54C0C-DEDE-4DDD-9776-318422DDC980}">
  <dimension ref="A1"/>
  <sheetViews>
    <sheetView showGridLines="0" showRowColHeaders="0" tabSelected="1" zoomScaleNormal="100" workbookViewId="0">
      <selection activeCell="T18" sqref="T18"/>
    </sheetView>
  </sheetViews>
  <sheetFormatPr defaultRowHeight="14.4" x14ac:dyDescent="0.3"/>
  <cols>
    <col min="5" max="5" width="12" bestFit="1" customWidth="1"/>
  </cols>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10</xdr:col>
                    <xdr:colOff>434340</xdr:colOff>
                    <xdr:row>6</xdr:row>
                    <xdr:rowOff>38100</xdr:rowOff>
                  </from>
                  <to>
                    <xdr:col>11</xdr:col>
                    <xdr:colOff>594360</xdr:colOff>
                    <xdr:row>7</xdr:row>
                    <xdr:rowOff>76200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12</xdr:col>
                    <xdr:colOff>518160</xdr:colOff>
                    <xdr:row>6</xdr:row>
                    <xdr:rowOff>68580</xdr:rowOff>
                  </from>
                  <to>
                    <xdr:col>13</xdr:col>
                    <xdr:colOff>533400</xdr:colOff>
                    <xdr:row>7</xdr:row>
                    <xdr:rowOff>68580</xdr:rowOff>
                  </to>
                </anchor>
              </controlPr>
            </control>
          </mc:Choice>
        </mc:AlternateContent>
        <mc:AlternateContent xmlns:mc="http://schemas.openxmlformats.org/markup-compatibility/2006">
          <mc:Choice Requires="x14">
            <control shapeId="4099" r:id="rId6" name="Option Button 3">
              <controlPr defaultSize="0" autoFill="0" autoLine="0" autoPict="0">
                <anchor moveWithCells="1">
                  <from>
                    <xdr:col>15</xdr:col>
                    <xdr:colOff>30480</xdr:colOff>
                    <xdr:row>6</xdr:row>
                    <xdr:rowOff>60960</xdr:rowOff>
                  </from>
                  <to>
                    <xdr:col>16</xdr:col>
                    <xdr:colOff>160020</xdr:colOff>
                    <xdr:row>7</xdr:row>
                    <xdr:rowOff>106680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9CD80-8A53-4EF1-8A26-ABE44C00AA49}">
  <dimension ref="A1"/>
  <sheetViews>
    <sheetView workbookViewId="0">
      <selection activeCell="I30" activeCellId="1" sqref="A1 I30"/>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FB521182-46A1-43C8-8594-765ECF77499E}">
  <ds:schemaRefs/>
</ds:datastoreItem>
</file>

<file path=customXml/itemProps2.xml><?xml version="1.0" encoding="utf-8"?>
<ds:datastoreItem xmlns:ds="http://schemas.openxmlformats.org/officeDocument/2006/customXml" ds:itemID="{1EC22E04-7F36-41E7-BF2A-B75D9A828AE9}">
  <ds:schemaRefs/>
</ds:datastoreItem>
</file>

<file path=customXml/itemProps3.xml><?xml version="1.0" encoding="utf-8"?>
<ds:datastoreItem xmlns:ds="http://schemas.openxmlformats.org/officeDocument/2006/customXml" ds:itemID="{F1849A9E-E6F1-4950-9EEE-1B0C7961A8EB}">
  <ds:schemaRefs/>
</ds:datastoreItem>
</file>

<file path=customXml/itemProps4.xml><?xml version="1.0" encoding="utf-8"?>
<ds:datastoreItem xmlns:ds="http://schemas.openxmlformats.org/officeDocument/2006/customXml" ds:itemID="{5A93BB20-72C7-4629-8E45-329963640A96}">
  <ds:schemaRefs/>
</ds:datastoreItem>
</file>

<file path=customXml/itemProps5.xml><?xml version="1.0" encoding="utf-8"?>
<ds:datastoreItem xmlns:ds="http://schemas.openxmlformats.org/officeDocument/2006/customXml" ds:itemID="{90A5C15F-6A45-47B3-8EA4-82F645990E79}">
  <ds:schemaRefs/>
</ds:datastoreItem>
</file>

<file path=customXml/itemProps6.xml><?xml version="1.0" encoding="utf-8"?>
<ds:datastoreItem xmlns:ds="http://schemas.openxmlformats.org/officeDocument/2006/customXml" ds:itemID="{60D3EE3A-494F-44BE-86B1-2B51CD9900A5}">
  <ds:schemaRefs/>
</ds:datastoreItem>
</file>

<file path=customXml/itemProps7.xml><?xml version="1.0" encoding="utf-8"?>
<ds:datastoreItem xmlns:ds="http://schemas.openxmlformats.org/officeDocument/2006/customXml" ds:itemID="{3AE3FC71-7579-4413-B932-3F765C951F00}">
  <ds:schemaRefs/>
</ds:datastoreItem>
</file>

<file path=customXml/itemProps8.xml><?xml version="1.0" encoding="utf-8"?>
<ds:datastoreItem xmlns:ds="http://schemas.openxmlformats.org/officeDocument/2006/customXml" ds:itemID="{9BC0A9C6-BA2E-4D12-8FBA-002DEFA3743F}">
  <ds:schemaRefs/>
</ds:datastoreItem>
</file>

<file path=customXml/itemProps9.xml><?xml version="1.0" encoding="utf-8"?>
<ds:datastoreItem xmlns:ds="http://schemas.openxmlformats.org/officeDocument/2006/customXml" ds:itemID="{E90A1657-0187-4A72-92CF-DC1723A7878E}">
  <ds:schemaRefs/>
</ds:datastoreItem>
</file>

<file path=customXml/itemProps10.xml><?xml version="1.0" encoding="utf-8"?>
<ds:datastoreItem xmlns:ds="http://schemas.openxmlformats.org/officeDocument/2006/customXml" ds:itemID="{A16353BA-9CDD-4F4E-A769-0C031291BEAF}">
  <ds:schemaRefs/>
</ds:datastoreItem>
</file>

<file path=customXml/itemProps11.xml><?xml version="1.0" encoding="utf-8"?>
<ds:datastoreItem xmlns:ds="http://schemas.openxmlformats.org/officeDocument/2006/customXml" ds:itemID="{35142C60-431E-4698-AC4B-4964560A6893}">
  <ds:schemaRefs/>
</ds:datastoreItem>
</file>

<file path=customXml/itemProps12.xml><?xml version="1.0" encoding="utf-8"?>
<ds:datastoreItem xmlns:ds="http://schemas.openxmlformats.org/officeDocument/2006/customXml" ds:itemID="{9A97C5C2-9EC4-426A-8F53-C72912C9EDCC}">
  <ds:schemaRefs/>
</ds:datastoreItem>
</file>

<file path=customXml/itemProps13.xml><?xml version="1.0" encoding="utf-8"?>
<ds:datastoreItem xmlns:ds="http://schemas.openxmlformats.org/officeDocument/2006/customXml" ds:itemID="{EB9223C7-AFE9-41CC-B413-460861108F17}">
  <ds:schemaRefs/>
</ds:datastoreItem>
</file>

<file path=customXml/itemProps14.xml><?xml version="1.0" encoding="utf-8"?>
<ds:datastoreItem xmlns:ds="http://schemas.openxmlformats.org/officeDocument/2006/customXml" ds:itemID="{068B0B58-77C2-4D33-B4E9-682F8609C4AE}">
  <ds:schemaRefs/>
</ds:datastoreItem>
</file>

<file path=customXml/itemProps15.xml><?xml version="1.0" encoding="utf-8"?>
<ds:datastoreItem xmlns:ds="http://schemas.openxmlformats.org/officeDocument/2006/customXml" ds:itemID="{64EFB62E-11C2-43CD-8054-D660ED23DB73}">
  <ds:schemaRefs/>
</ds:datastoreItem>
</file>

<file path=customXml/itemProps16.xml><?xml version="1.0" encoding="utf-8"?>
<ds:datastoreItem xmlns:ds="http://schemas.openxmlformats.org/officeDocument/2006/customXml" ds:itemID="{2E66FA6A-6556-41FD-B2F5-E8C022D97B5A}">
  <ds:schemaRefs/>
</ds:datastoreItem>
</file>

<file path=customXml/itemProps17.xml><?xml version="1.0" encoding="utf-8"?>
<ds:datastoreItem xmlns:ds="http://schemas.openxmlformats.org/officeDocument/2006/customXml" ds:itemID="{219D4FAA-1915-4CFE-AB55-83A8DC67B783}">
  <ds:schemaRefs/>
</ds:datastoreItem>
</file>

<file path=customXml/itemProps18.xml><?xml version="1.0" encoding="utf-8"?>
<ds:datastoreItem xmlns:ds="http://schemas.openxmlformats.org/officeDocument/2006/customXml" ds:itemID="{0FCB3EE5-B9AD-4124-8220-6FF442FB4079}">
  <ds:schemaRefs/>
</ds:datastoreItem>
</file>

<file path=customXml/itemProps19.xml><?xml version="1.0" encoding="utf-8"?>
<ds:datastoreItem xmlns:ds="http://schemas.openxmlformats.org/officeDocument/2006/customXml" ds:itemID="{A1A58261-88E8-4A48-8611-1D666CE26A0E}">
  <ds:schemaRefs/>
</ds:datastoreItem>
</file>

<file path=customXml/itemProps20.xml><?xml version="1.0" encoding="utf-8"?>
<ds:datastoreItem xmlns:ds="http://schemas.openxmlformats.org/officeDocument/2006/customXml" ds:itemID="{D2CA1025-5746-456C-B07D-F1377229A4AE}">
  <ds:schemaRefs>
    <ds:schemaRef ds:uri="http://schemas.microsoft.com/DataMashup"/>
  </ds:schemaRefs>
</ds:datastoreItem>
</file>

<file path=customXml/itemProps21.xml><?xml version="1.0" encoding="utf-8"?>
<ds:datastoreItem xmlns:ds="http://schemas.openxmlformats.org/officeDocument/2006/customXml" ds:itemID="{A2F6BB42-B04F-4286-B033-056543BE2850}">
  <ds:schemaRefs/>
</ds:datastoreItem>
</file>

<file path=customXml/itemProps22.xml><?xml version="1.0" encoding="utf-8"?>
<ds:datastoreItem xmlns:ds="http://schemas.openxmlformats.org/officeDocument/2006/customXml" ds:itemID="{89087CB4-E2B1-40BB-8CD8-F0A7BB1F6F2A}">
  <ds:schemaRefs/>
</ds:datastoreItem>
</file>

<file path=customXml/itemProps23.xml><?xml version="1.0" encoding="utf-8"?>
<ds:datastoreItem xmlns:ds="http://schemas.openxmlformats.org/officeDocument/2006/customXml" ds:itemID="{DFF6471E-3596-44B2-8BED-694CD672BAF0}">
  <ds:schemaRefs/>
</ds:datastoreItem>
</file>

<file path=customXml/itemProps24.xml><?xml version="1.0" encoding="utf-8"?>
<ds:datastoreItem xmlns:ds="http://schemas.openxmlformats.org/officeDocument/2006/customXml" ds:itemID="{643D7EB9-9303-4F23-86B1-1BF1F67A359C}">
  <ds:schemaRefs/>
</ds:datastoreItem>
</file>

<file path=customXml/itemProps25.xml><?xml version="1.0" encoding="utf-8"?>
<ds:datastoreItem xmlns:ds="http://schemas.openxmlformats.org/officeDocument/2006/customXml" ds:itemID="{30AB33F5-9D2B-45BE-8539-0534AEEF9C03}">
  <ds:schemaRefs/>
</ds:datastoreItem>
</file>

<file path=customXml/itemProps26.xml><?xml version="1.0" encoding="utf-8"?>
<ds:datastoreItem xmlns:ds="http://schemas.openxmlformats.org/officeDocument/2006/customXml" ds:itemID="{062408DB-BF67-4A70-9FE5-DADFE571E2BA}">
  <ds:schemaRefs/>
</ds:datastoreItem>
</file>

<file path=customXml/itemProps27.xml><?xml version="1.0" encoding="utf-8"?>
<ds:datastoreItem xmlns:ds="http://schemas.openxmlformats.org/officeDocument/2006/customXml" ds:itemID="{CC5E6F9B-34AD-4BBA-A06D-5FEC9FDDB142}">
  <ds:schemaRefs/>
</ds:datastoreItem>
</file>

<file path=customXml/itemProps28.xml><?xml version="1.0" encoding="utf-8"?>
<ds:datastoreItem xmlns:ds="http://schemas.openxmlformats.org/officeDocument/2006/customXml" ds:itemID="{73CB3A9A-C27C-4783-B828-F387C7788A6E}">
  <ds:schemaRefs/>
</ds:datastoreItem>
</file>

<file path=customXml/itemProps29.xml><?xml version="1.0" encoding="utf-8"?>
<ds:datastoreItem xmlns:ds="http://schemas.openxmlformats.org/officeDocument/2006/customXml" ds:itemID="{4EF218F5-1B7D-4403-9ABB-8E85722ACC18}">
  <ds:schemaRefs/>
</ds:datastoreItem>
</file>

<file path=customXml/itemProps30.xml><?xml version="1.0" encoding="utf-8"?>
<ds:datastoreItem xmlns:ds="http://schemas.openxmlformats.org/officeDocument/2006/customXml" ds:itemID="{6EDC8C2E-FA88-4A73-8C20-9F111EE9E371}">
  <ds:schemaRefs/>
</ds:datastoreItem>
</file>

<file path=customXml/itemProps31.xml><?xml version="1.0" encoding="utf-8"?>
<ds:datastoreItem xmlns:ds="http://schemas.openxmlformats.org/officeDocument/2006/customXml" ds:itemID="{7512FF29-9161-4F93-932E-89087A9124BA}">
  <ds:schemaRefs/>
</ds:datastoreItem>
</file>

<file path=customXml/itemProps32.xml><?xml version="1.0" encoding="utf-8"?>
<ds:datastoreItem xmlns:ds="http://schemas.openxmlformats.org/officeDocument/2006/customXml" ds:itemID="{C6CA021F-2CD2-4114-B9BE-904B9A65CA01}">
  <ds:schemaRefs/>
</ds:datastoreItem>
</file>

<file path=customXml/itemProps33.xml><?xml version="1.0" encoding="utf-8"?>
<ds:datastoreItem xmlns:ds="http://schemas.openxmlformats.org/officeDocument/2006/customXml" ds:itemID="{5E3EE470-5A0D-447A-B478-60A26AB6FAC6}">
  <ds:schemaRefs/>
</ds:datastoreItem>
</file>

<file path=customXml/itemProps34.xml><?xml version="1.0" encoding="utf-8"?>
<ds:datastoreItem xmlns:ds="http://schemas.openxmlformats.org/officeDocument/2006/customXml" ds:itemID="{47FEB365-5571-4311-AA96-F216A1969C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TimeSeries Analysis</vt:lpstr>
      <vt:lpstr>Analysis 1</vt:lpstr>
      <vt:lpstr>Analysis 1 (2)</vt:lpstr>
      <vt:lpstr>TimeSeries Analysis (2)</vt:lpstr>
      <vt:lpstr>Sheet2</vt:lpstr>
      <vt:lpstr>'Analysis 1 (2)'!LookTable</vt:lpstr>
      <vt:lpstr>LookTable</vt:lpstr>
      <vt:lpstr>'Analysis 1 (2)'!Lookup</vt:lpstr>
      <vt:lpstr>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Yadav</dc:creator>
  <cp:lastModifiedBy>Khushi Yadav</cp:lastModifiedBy>
  <dcterms:created xsi:type="dcterms:W3CDTF">2025-07-09T03:08:53Z</dcterms:created>
  <dcterms:modified xsi:type="dcterms:W3CDTF">2025-07-20T10:50:32Z</dcterms:modified>
</cp:coreProperties>
</file>