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rikh\code\mitsuba\"/>
    </mc:Choice>
  </mc:AlternateContent>
  <bookViews>
    <workbookView xWindow="0" yWindow="0" windowWidth="38400" windowHeight="17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0" i="1" l="1"/>
  <c r="N90" i="1"/>
  <c r="F90" i="1"/>
  <c r="K74" i="1"/>
  <c r="K72" i="1"/>
  <c r="L74" i="1"/>
  <c r="J74" i="1"/>
  <c r="G74" i="1"/>
  <c r="H74" i="1"/>
  <c r="F74" i="1"/>
  <c r="F60" i="1"/>
  <c r="K58" i="1"/>
  <c r="K60" i="1" s="1"/>
  <c r="G60" i="1"/>
  <c r="H60" i="1"/>
  <c r="I60" i="1"/>
  <c r="J60" i="1"/>
  <c r="F41" i="1"/>
  <c r="F43" i="1" s="1"/>
  <c r="G29" i="1"/>
  <c r="F29" i="1"/>
  <c r="K11" i="1"/>
  <c r="L11" i="1"/>
  <c r="O11" i="1"/>
  <c r="P11" i="1"/>
  <c r="Q11" i="1"/>
  <c r="S11" i="1"/>
  <c r="O88" i="1"/>
  <c r="G86" i="1" l="1"/>
  <c r="O86" i="1"/>
  <c r="N88" i="1"/>
  <c r="N86" i="1"/>
  <c r="L70" i="1" l="1"/>
  <c r="F88" i="1"/>
  <c r="F86" i="1"/>
  <c r="L72" i="1" l="1"/>
  <c r="K56" i="1"/>
  <c r="K70" i="1"/>
  <c r="J72" i="1" l="1"/>
  <c r="F72" i="1"/>
  <c r="H72" i="1"/>
  <c r="G72" i="1"/>
  <c r="J70" i="1"/>
  <c r="H70" i="1"/>
  <c r="G70" i="1"/>
  <c r="F70" i="1"/>
  <c r="I56" i="1"/>
  <c r="I58" i="1"/>
  <c r="H58" i="1"/>
  <c r="J58" i="1"/>
  <c r="G58" i="1"/>
  <c r="G56" i="1"/>
  <c r="H56" i="1"/>
  <c r="J56" i="1"/>
  <c r="F58" i="1"/>
  <c r="F56" i="1"/>
  <c r="F39" i="1"/>
  <c r="G25" i="1"/>
  <c r="H25" i="1"/>
  <c r="I25" i="1"/>
  <c r="F25" i="1"/>
  <c r="S7" i="1"/>
  <c r="T7" i="1"/>
  <c r="R7" i="1"/>
  <c r="F7" i="1"/>
  <c r="G7" i="1"/>
  <c r="H7" i="1"/>
  <c r="I7" i="1"/>
  <c r="J7" i="1"/>
  <c r="K7" i="1"/>
  <c r="L7" i="1"/>
  <c r="M7" i="1"/>
  <c r="N7" i="1"/>
  <c r="T9" i="1" l="1"/>
  <c r="T11" i="1" s="1"/>
  <c r="I27" i="1"/>
  <c r="I29" i="1" s="1"/>
  <c r="H27" i="1"/>
  <c r="H29" i="1" s="1"/>
  <c r="G26" i="1"/>
  <c r="F26" i="1"/>
  <c r="S8" i="1"/>
  <c r="R9" i="1"/>
  <c r="R11" i="1" s="1"/>
  <c r="Q8" i="1"/>
  <c r="P8" i="1"/>
  <c r="O8" i="1"/>
  <c r="N9" i="1"/>
  <c r="N11" i="1" s="1"/>
  <c r="M9" i="1"/>
  <c r="M11" i="1" s="1"/>
  <c r="L8" i="1"/>
  <c r="K8" i="1"/>
  <c r="J9" i="1"/>
  <c r="J11" i="1" s="1"/>
  <c r="I9" i="1"/>
  <c r="I11" i="1" s="1"/>
  <c r="G9" i="1"/>
  <c r="G11" i="1" s="1"/>
  <c r="F9" i="1"/>
  <c r="F11" i="1" s="1"/>
  <c r="H9" i="1"/>
  <c r="H11" i="1" s="1"/>
</calcChain>
</file>

<file path=xl/sharedStrings.xml><?xml version="1.0" encoding="utf-8"?>
<sst xmlns="http://schemas.openxmlformats.org/spreadsheetml/2006/main" count="217" uniqueCount="93">
  <si>
    <t>Mitsuba Taito benchmark</t>
  </si>
  <si>
    <t>algorithm</t>
  </si>
  <si>
    <t>mlt (all mutations)</t>
  </si>
  <si>
    <t>max depth</t>
  </si>
  <si>
    <t>luminance samples</t>
  </si>
  <si>
    <t>100K</t>
  </si>
  <si>
    <t>scene</t>
  </si>
  <si>
    <t>SPP</t>
  </si>
  <si>
    <t>256</t>
  </si>
  <si>
    <t>N</t>
  </si>
  <si>
    <t>n</t>
  </si>
  <si>
    <t>cpus_per_task</t>
  </si>
  <si>
    <t>cpus_total</t>
  </si>
  <si>
    <t>time (m)</t>
  </si>
  <si>
    <t>time (s)</t>
  </si>
  <si>
    <t>Taito</t>
  </si>
  <si>
    <t>-</t>
  </si>
  <si>
    <t>CPU eff. (%)</t>
  </si>
  <si>
    <t>Memory (MB)</t>
  </si>
  <si>
    <t>Network RCV</t>
  </si>
  <si>
    <t xml:space="preserve"> 2,971 G</t>
  </si>
  <si>
    <t>3,961 G</t>
  </si>
  <si>
    <t>4,159 G</t>
  </si>
  <si>
    <t>2,946 G</t>
  </si>
  <si>
    <t>2,654 G</t>
  </si>
  <si>
    <t>4,081 G</t>
  </si>
  <si>
    <t>Note</t>
  </si>
  <si>
    <t>3,192 G</t>
  </si>
  <si>
    <t>3,883 G</t>
  </si>
  <si>
    <t>5,222 G</t>
  </si>
  <si>
    <t>5,386 G</t>
  </si>
  <si>
    <t>Startup and shutdown have large impact on short runs!</t>
  </si>
  <si>
    <t>pt</t>
  </si>
  <si>
    <t>320</t>
  </si>
  <si>
    <t>10,136 M</t>
  </si>
  <si>
    <t>3200 SPP</t>
  </si>
  <si>
    <t>10,044 M</t>
  </si>
  <si>
    <t>1,4 (??)</t>
  </si>
  <si>
    <t>20K SPP</t>
  </si>
  <si>
    <t>12,080 M</t>
  </si>
  <si>
    <t>Mutations per pixel</t>
  </si>
  <si>
    <t>DL samples</t>
  </si>
  <si>
    <t>2048 direct, 9k mpp</t>
  </si>
  <si>
    <t>95 G</t>
  </si>
  <si>
    <t>Conclusion: Mitsuba's MLT does not parallelize well over the network</t>
  </si>
  <si>
    <t>gpt</t>
  </si>
  <si>
    <t>kitchen2</t>
  </si>
  <si>
    <t>17</t>
  </si>
  <si>
    <t>ERROR!</t>
  </si>
  <si>
    <t>2 idle</t>
  </si>
  <si>
    <t>8 idle</t>
  </si>
  <si>
    <t>16 idle</t>
  </si>
  <si>
    <t>bdpt</t>
  </si>
  <si>
    <t>GPT doesn't work with network rendering!</t>
  </si>
  <si>
    <t>Most of these are too small =&gt; networking dominates due to MLT (due to sending LIGHT IMAGES?)</t>
  </si>
  <si>
    <t>light image</t>
  </si>
  <si>
    <t>no</t>
  </si>
  <si>
    <t>yes</t>
  </si>
  <si>
    <t>6,896 M</t>
  </si>
  <si>
    <t>5k</t>
  </si>
  <si>
    <t>10,345 M</t>
  </si>
  <si>
    <t>Mitchell</t>
  </si>
  <si>
    <t>7,886 M</t>
  </si>
  <si>
    <t>815,67 M</t>
  </si>
  <si>
    <t>2,082 G</t>
  </si>
  <si>
    <t>Mitchell filter</t>
  </si>
  <si>
    <t>Box filter</t>
  </si>
  <si>
    <t>3,21 G</t>
  </si>
  <si>
    <t>veach-bidir-scene</t>
  </si>
  <si>
    <t>The light image seemingly doesn't affect CPU utilization!</t>
  </si>
  <si>
    <t>29 G</t>
  </si>
  <si>
    <t>?</t>
  </si>
  <si>
    <t>8k</t>
  </si>
  <si>
    <t>eta 2,9m</t>
  </si>
  <si>
    <t>limit (15)</t>
  </si>
  <si>
    <t>4,02 G</t>
  </si>
  <si>
    <t>20,26 G</t>
  </si>
  <si>
    <t>Box</t>
  </si>
  <si>
    <t>12,9 M</t>
  </si>
  <si>
    <t>16,67 G</t>
  </si>
  <si>
    <t>10k</t>
  </si>
  <si>
    <t>12,2 M</t>
  </si>
  <si>
    <t>Bad util for simple pt</t>
  </si>
  <si>
    <t>Triton</t>
  </si>
  <si>
    <t>2k</t>
  </si>
  <si>
    <t>10,28 M</t>
  </si>
  <si>
    <t>BU</t>
  </si>
  <si>
    <t>1 idle</t>
  </si>
  <si>
    <t>12,40 M</t>
  </si>
  <si>
    <t>Short</t>
  </si>
  <si>
    <t>Setup time (s)</t>
  </si>
  <si>
    <t>Optimal eff</t>
  </si>
  <si>
    <t>Opimal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</si>
</sst>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Fon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"/>
  <sheetViews>
    <sheetView tabSelected="1" topLeftCell="A67" workbookViewId="0">
      <selection activeCell="J97" sqref="J97"/>
    </sheetView>
  </sheetViews>
  <sheetFormatPr defaultRowHeight="15" x14ac:dyDescent="0.25"/>
  <cols>
    <col min="1" max="1" width="20" customWidth="1"/>
    <col min="2" max="2" width="9.140625" style="2"/>
    <col min="5" max="5" width="14.140625" customWidth="1"/>
    <col min="6" max="6" width="10.5703125" customWidth="1"/>
    <col min="9" max="9" width="10.28515625" customWidth="1"/>
    <col min="11" max="11" width="9.140625" customWidth="1"/>
    <col min="13" max="13" width="11.42578125" customWidth="1"/>
    <col min="17" max="17" width="9.42578125" customWidth="1"/>
  </cols>
  <sheetData>
    <row r="1" spans="1:20" x14ac:dyDescent="0.25">
      <c r="A1" s="1" t="s">
        <v>0</v>
      </c>
    </row>
    <row r="3" spans="1:20" x14ac:dyDescent="0.25">
      <c r="A3" t="s">
        <v>6</v>
      </c>
      <c r="B3" s="2" t="s">
        <v>68</v>
      </c>
      <c r="E3" s="1" t="s">
        <v>15</v>
      </c>
    </row>
    <row r="4" spans="1:20" x14ac:dyDescent="0.25">
      <c r="A4" t="s">
        <v>1</v>
      </c>
      <c r="B4" s="2" t="s">
        <v>2</v>
      </c>
      <c r="E4" t="s">
        <v>9</v>
      </c>
      <c r="F4">
        <v>1</v>
      </c>
      <c r="G4">
        <v>1</v>
      </c>
      <c r="H4">
        <v>2</v>
      </c>
      <c r="I4">
        <v>4</v>
      </c>
      <c r="J4">
        <v>1</v>
      </c>
      <c r="K4">
        <v>4</v>
      </c>
      <c r="L4">
        <v>8</v>
      </c>
      <c r="M4">
        <v>2</v>
      </c>
      <c r="N4">
        <v>4</v>
      </c>
      <c r="O4">
        <v>4</v>
      </c>
      <c r="P4">
        <v>4</v>
      </c>
      <c r="Q4">
        <v>4</v>
      </c>
      <c r="R4">
        <v>16</v>
      </c>
      <c r="S4">
        <v>1</v>
      </c>
      <c r="T4">
        <v>4</v>
      </c>
    </row>
    <row r="5" spans="1:20" x14ac:dyDescent="0.25">
      <c r="A5" t="s">
        <v>3</v>
      </c>
      <c r="B5" s="2">
        <v>10</v>
      </c>
      <c r="E5" t="s">
        <v>10</v>
      </c>
      <c r="F5">
        <v>1</v>
      </c>
      <c r="G5">
        <v>1</v>
      </c>
      <c r="H5">
        <v>2</v>
      </c>
      <c r="I5">
        <v>4</v>
      </c>
      <c r="J5">
        <v>1</v>
      </c>
      <c r="K5">
        <v>4</v>
      </c>
      <c r="L5">
        <v>8</v>
      </c>
      <c r="M5">
        <v>2</v>
      </c>
      <c r="N5">
        <v>4</v>
      </c>
      <c r="O5">
        <v>4</v>
      </c>
      <c r="P5">
        <v>4</v>
      </c>
      <c r="Q5">
        <v>4</v>
      </c>
      <c r="R5">
        <v>16</v>
      </c>
      <c r="S5">
        <v>1</v>
      </c>
      <c r="T5">
        <v>4</v>
      </c>
    </row>
    <row r="6" spans="1:20" x14ac:dyDescent="0.25">
      <c r="A6" t="s">
        <v>41</v>
      </c>
      <c r="B6" s="2">
        <v>256</v>
      </c>
      <c r="E6" t="s">
        <v>11</v>
      </c>
      <c r="F6">
        <v>1</v>
      </c>
      <c r="G6">
        <v>2</v>
      </c>
      <c r="H6">
        <v>1</v>
      </c>
      <c r="I6">
        <v>1</v>
      </c>
      <c r="J6">
        <v>4</v>
      </c>
      <c r="K6">
        <v>16</v>
      </c>
      <c r="L6">
        <v>8</v>
      </c>
      <c r="M6">
        <v>2</v>
      </c>
      <c r="N6">
        <v>4</v>
      </c>
      <c r="O6">
        <v>16</v>
      </c>
      <c r="P6">
        <v>16</v>
      </c>
      <c r="Q6">
        <v>16</v>
      </c>
      <c r="R6">
        <v>1</v>
      </c>
      <c r="S6">
        <v>16</v>
      </c>
      <c r="T6">
        <v>16</v>
      </c>
    </row>
    <row r="7" spans="1:20" x14ac:dyDescent="0.25">
      <c r="A7" t="s">
        <v>4</v>
      </c>
      <c r="B7" s="2" t="s">
        <v>5</v>
      </c>
      <c r="E7" t="s">
        <v>12</v>
      </c>
      <c r="F7">
        <f t="shared" ref="F7:N7" si="0">F6*F5</f>
        <v>1</v>
      </c>
      <c r="G7">
        <f t="shared" si="0"/>
        <v>2</v>
      </c>
      <c r="H7">
        <f t="shared" si="0"/>
        <v>2</v>
      </c>
      <c r="I7">
        <f t="shared" si="0"/>
        <v>4</v>
      </c>
      <c r="J7">
        <f t="shared" si="0"/>
        <v>4</v>
      </c>
      <c r="K7">
        <f t="shared" si="0"/>
        <v>64</v>
      </c>
      <c r="L7">
        <f t="shared" si="0"/>
        <v>64</v>
      </c>
      <c r="M7">
        <f t="shared" si="0"/>
        <v>4</v>
      </c>
      <c r="N7">
        <f t="shared" si="0"/>
        <v>16</v>
      </c>
      <c r="O7">
        <v>62</v>
      </c>
      <c r="P7">
        <v>56</v>
      </c>
      <c r="Q7">
        <v>48</v>
      </c>
      <c r="R7">
        <f>R6*R5</f>
        <v>16</v>
      </c>
      <c r="S7">
        <f t="shared" ref="S7:T7" si="1">S6*S5</f>
        <v>16</v>
      </c>
      <c r="T7">
        <f t="shared" si="1"/>
        <v>64</v>
      </c>
    </row>
    <row r="8" spans="1:20" x14ac:dyDescent="0.25">
      <c r="A8" t="s">
        <v>40</v>
      </c>
      <c r="B8" s="2" t="s">
        <v>8</v>
      </c>
      <c r="E8" t="s">
        <v>13</v>
      </c>
      <c r="F8">
        <v>13.252700000000001</v>
      </c>
      <c r="G8">
        <v>6.7607999999999997</v>
      </c>
      <c r="H8">
        <v>7.9131</v>
      </c>
      <c r="I8">
        <v>3.7277</v>
      </c>
      <c r="J8">
        <v>3.7139000000000002</v>
      </c>
      <c r="K8">
        <f>K9/60</f>
        <v>0.57708333333333328</v>
      </c>
      <c r="L8">
        <f>L9/60</f>
        <v>0.69711666666666661</v>
      </c>
      <c r="M8">
        <v>3.6499000000000001</v>
      </c>
      <c r="N8">
        <v>1.0607</v>
      </c>
      <c r="O8">
        <f>O9/60</f>
        <v>0.60273333333333334</v>
      </c>
      <c r="P8">
        <f>P9/60</f>
        <v>0.70030000000000003</v>
      </c>
      <c r="Q8">
        <f>Q9/60</f>
        <v>0.91961666666666664</v>
      </c>
      <c r="R8">
        <v>1.1278999999999999</v>
      </c>
      <c r="S8">
        <f>S9/60</f>
        <v>0.95111666666666672</v>
      </c>
      <c r="T8">
        <v>14.421200000000001</v>
      </c>
    </row>
    <row r="9" spans="1:20" x14ac:dyDescent="0.25">
      <c r="A9" t="s">
        <v>66</v>
      </c>
      <c r="E9" t="s">
        <v>14</v>
      </c>
      <c r="F9">
        <f>60*F8</f>
        <v>795.16200000000003</v>
      </c>
      <c r="G9">
        <f>60*G8</f>
        <v>405.64799999999997</v>
      </c>
      <c r="H9">
        <f>60*H8</f>
        <v>474.786</v>
      </c>
      <c r="I9">
        <f>60*I8</f>
        <v>223.66200000000001</v>
      </c>
      <c r="J9">
        <f>60*J8</f>
        <v>222.834</v>
      </c>
      <c r="K9">
        <v>34.625</v>
      </c>
      <c r="L9">
        <v>41.826999999999998</v>
      </c>
      <c r="M9">
        <f>60*M8</f>
        <v>218.994</v>
      </c>
      <c r="N9">
        <f>60*N8</f>
        <v>63.641999999999996</v>
      </c>
      <c r="O9">
        <v>36.164000000000001</v>
      </c>
      <c r="P9">
        <v>42.018000000000001</v>
      </c>
      <c r="Q9">
        <v>55.177</v>
      </c>
      <c r="R9">
        <f>60*R8</f>
        <v>67.673999999999992</v>
      </c>
      <c r="S9">
        <v>57.067</v>
      </c>
      <c r="T9">
        <f>60*T8</f>
        <v>865.27200000000005</v>
      </c>
    </row>
    <row r="10" spans="1:20" x14ac:dyDescent="0.25">
      <c r="A10" t="s">
        <v>90</v>
      </c>
      <c r="B10" s="4">
        <v>1</v>
      </c>
      <c r="E10" t="s">
        <v>17</v>
      </c>
      <c r="F10">
        <v>99.38</v>
      </c>
      <c r="G10">
        <v>98.05</v>
      </c>
      <c r="H10">
        <v>94.58</v>
      </c>
      <c r="I10">
        <v>90.36</v>
      </c>
      <c r="J10">
        <v>94.21</v>
      </c>
      <c r="K10" s="1">
        <v>27.84</v>
      </c>
      <c r="L10" s="1">
        <v>28.12</v>
      </c>
      <c r="M10">
        <v>91.7</v>
      </c>
      <c r="N10">
        <v>75.17</v>
      </c>
      <c r="O10" s="1">
        <v>31.21</v>
      </c>
      <c r="P10" s="1">
        <v>27.36</v>
      </c>
      <c r="Q10" s="1">
        <v>22.92</v>
      </c>
      <c r="R10" s="3">
        <v>71.12</v>
      </c>
      <c r="S10" s="3">
        <v>82.14</v>
      </c>
      <c r="T10" s="4">
        <v>48.95</v>
      </c>
    </row>
    <row r="11" spans="1:20" x14ac:dyDescent="0.25">
      <c r="B11" s="4"/>
      <c r="E11" t="s">
        <v>91</v>
      </c>
      <c r="F11">
        <f>(100/(F4*F6) + 500*(F4-1)/(F4*F6) + 100*$B$10/(F4*F6) + 100*F9)/(1+5+$B$10+F9)</f>
        <v>99.376684510111417</v>
      </c>
      <c r="G11">
        <f>(100/(G4*G6) + 500*(G4-1)/(G4*G6) + 100*$B$10/(G4*G6) + 100*G9)/(1+5+$B$10+G9)</f>
        <v>98.545976231558129</v>
      </c>
      <c r="H11">
        <f t="shared" ref="H11:T11" si="2">(100/(H4*H6) + 500*(H4-1)/(H4*H6) + 100*$B$10/(H4*H6) + 100*H9)/(1+5+$B$10+H9)</f>
        <v>99.273536383373525</v>
      </c>
      <c r="I11">
        <f t="shared" si="2"/>
        <v>98.807779348137103</v>
      </c>
      <c r="J11">
        <f t="shared" si="2"/>
        <v>97.17187187274294</v>
      </c>
      <c r="K11">
        <f>(100/(K4*K6) + 500*(K4-1)/(K4*K6) + 100*$B$10/(K4*K6) + 100*K9)/(1+5+$B$10+K9)</f>
        <v>83.821321321321321</v>
      </c>
      <c r="L11">
        <f t="shared" si="2"/>
        <v>86.847696970938216</v>
      </c>
      <c r="M11">
        <f t="shared" si="2"/>
        <v>97.676929476003792</v>
      </c>
      <c r="N11">
        <f t="shared" si="2"/>
        <v>91.594943518020443</v>
      </c>
      <c r="O11">
        <f t="shared" si="2"/>
        <v>84.39816745436012</v>
      </c>
      <c r="P11">
        <f t="shared" si="2"/>
        <v>86.261424374719496</v>
      </c>
      <c r="Q11">
        <f t="shared" si="2"/>
        <v>89.16902552390755</v>
      </c>
      <c r="R11">
        <f t="shared" si="2"/>
        <v>97.070600208908061</v>
      </c>
      <c r="S11">
        <f t="shared" si="2"/>
        <v>89.269046466979873</v>
      </c>
      <c r="T11">
        <f t="shared" si="2"/>
        <v>99.227950111891715</v>
      </c>
    </row>
    <row r="12" spans="1:20" x14ac:dyDescent="0.25">
      <c r="E12" t="s">
        <v>18</v>
      </c>
      <c r="F12">
        <v>51.02</v>
      </c>
      <c r="G12">
        <v>57.92</v>
      </c>
      <c r="H12">
        <v>116.57</v>
      </c>
      <c r="I12">
        <v>289.17</v>
      </c>
      <c r="J12">
        <v>71.7</v>
      </c>
      <c r="K12">
        <v>693.55</v>
      </c>
      <c r="L12">
        <v>1150</v>
      </c>
      <c r="M12">
        <v>130.4</v>
      </c>
      <c r="N12">
        <v>360.84</v>
      </c>
      <c r="O12">
        <v>639.16999999999996</v>
      </c>
      <c r="P12">
        <v>533.47</v>
      </c>
      <c r="Q12">
        <v>539.30999999999995</v>
      </c>
      <c r="R12" s="3">
        <v>2440</v>
      </c>
      <c r="S12">
        <v>154.36000000000001</v>
      </c>
    </row>
    <row r="13" spans="1:20" x14ac:dyDescent="0.25">
      <c r="E13" t="s">
        <v>19</v>
      </c>
      <c r="F13" t="s">
        <v>16</v>
      </c>
      <c r="G13" t="s">
        <v>16</v>
      </c>
      <c r="H13" t="s">
        <v>23</v>
      </c>
      <c r="I13" t="s">
        <v>22</v>
      </c>
      <c r="J13" t="s">
        <v>16</v>
      </c>
      <c r="K13" t="s">
        <v>20</v>
      </c>
      <c r="L13" t="s">
        <v>21</v>
      </c>
      <c r="M13" t="s">
        <v>24</v>
      </c>
      <c r="N13" t="s">
        <v>25</v>
      </c>
      <c r="O13" t="s">
        <v>27</v>
      </c>
      <c r="P13" t="s">
        <v>28</v>
      </c>
      <c r="Q13" t="s">
        <v>30</v>
      </c>
      <c r="R13" s="3" t="s">
        <v>29</v>
      </c>
      <c r="S13" s="3" t="s">
        <v>16</v>
      </c>
      <c r="T13" s="1" t="s">
        <v>43</v>
      </c>
    </row>
    <row r="14" spans="1:20" x14ac:dyDescent="0.25">
      <c r="E14" t="s">
        <v>26</v>
      </c>
      <c r="O14" t="s">
        <v>49</v>
      </c>
      <c r="P14" t="s">
        <v>50</v>
      </c>
      <c r="Q14" t="s">
        <v>51</v>
      </c>
      <c r="T14" t="s">
        <v>42</v>
      </c>
    </row>
    <row r="16" spans="1:20" x14ac:dyDescent="0.25">
      <c r="E16" s="3" t="s">
        <v>54</v>
      </c>
    </row>
    <row r="17" spans="1:21" x14ac:dyDescent="0.25">
      <c r="E17" s="3" t="s">
        <v>31</v>
      </c>
    </row>
    <row r="18" spans="1:21" x14ac:dyDescent="0.25">
      <c r="E18" s="1" t="s">
        <v>44</v>
      </c>
    </row>
    <row r="21" spans="1:21" x14ac:dyDescent="0.25">
      <c r="A21" t="s">
        <v>6</v>
      </c>
      <c r="B21" s="2" t="s">
        <v>68</v>
      </c>
      <c r="E21" s="1" t="s">
        <v>15</v>
      </c>
    </row>
    <row r="22" spans="1:21" x14ac:dyDescent="0.25">
      <c r="A22" t="s">
        <v>1</v>
      </c>
      <c r="B22" s="2" t="s">
        <v>32</v>
      </c>
      <c r="E22" t="s">
        <v>9</v>
      </c>
      <c r="F22">
        <v>1</v>
      </c>
      <c r="G22">
        <v>4</v>
      </c>
      <c r="H22">
        <v>4</v>
      </c>
      <c r="I22">
        <v>8</v>
      </c>
    </row>
    <row r="23" spans="1:21" x14ac:dyDescent="0.25">
      <c r="A23" t="s">
        <v>3</v>
      </c>
      <c r="B23" s="2">
        <v>10</v>
      </c>
      <c r="E23" t="s">
        <v>10</v>
      </c>
      <c r="F23">
        <v>1</v>
      </c>
      <c r="G23">
        <v>4</v>
      </c>
      <c r="H23">
        <v>4</v>
      </c>
      <c r="I23">
        <v>8</v>
      </c>
    </row>
    <row r="24" spans="1:21" x14ac:dyDescent="0.25">
      <c r="A24" t="s">
        <v>7</v>
      </c>
      <c r="B24" s="2" t="s">
        <v>33</v>
      </c>
      <c r="E24" t="s">
        <v>11</v>
      </c>
      <c r="F24">
        <v>16</v>
      </c>
      <c r="G24">
        <v>16</v>
      </c>
      <c r="H24">
        <v>16</v>
      </c>
      <c r="I24">
        <v>16</v>
      </c>
    </row>
    <row r="25" spans="1:21" x14ac:dyDescent="0.25">
      <c r="A25" t="s">
        <v>66</v>
      </c>
      <c r="E25" t="s">
        <v>12</v>
      </c>
      <c r="F25">
        <f>F24*F23</f>
        <v>16</v>
      </c>
      <c r="G25">
        <f t="shared" ref="G25:I25" si="3">G24*G23</f>
        <v>64</v>
      </c>
      <c r="H25">
        <f t="shared" si="3"/>
        <v>64</v>
      </c>
      <c r="I25">
        <f t="shared" si="3"/>
        <v>128</v>
      </c>
    </row>
    <row r="26" spans="1:21" x14ac:dyDescent="0.25">
      <c r="A26" t="s">
        <v>90</v>
      </c>
      <c r="B26" s="4">
        <v>1</v>
      </c>
      <c r="E26" t="s">
        <v>13</v>
      </c>
      <c r="F26">
        <f>F27/60</f>
        <v>0.93446666666666667</v>
      </c>
      <c r="G26">
        <f>G27/60</f>
        <v>0.26241666666666663</v>
      </c>
      <c r="H26">
        <v>2.5710999999999999</v>
      </c>
      <c r="I26">
        <v>9.1</v>
      </c>
    </row>
    <row r="27" spans="1:21" x14ac:dyDescent="0.25">
      <c r="E27" t="s">
        <v>14</v>
      </c>
      <c r="F27">
        <v>56.067999999999998</v>
      </c>
      <c r="G27">
        <v>15.744999999999999</v>
      </c>
      <c r="H27">
        <f>60*H26</f>
        <v>154.26599999999999</v>
      </c>
      <c r="I27">
        <f t="shared" ref="I27" si="4">60*I26</f>
        <v>546</v>
      </c>
    </row>
    <row r="28" spans="1:21" x14ac:dyDescent="0.25">
      <c r="E28" t="s">
        <v>17</v>
      </c>
      <c r="F28">
        <v>88.1</v>
      </c>
      <c r="G28">
        <v>63.52</v>
      </c>
      <c r="H28">
        <v>88.18</v>
      </c>
      <c r="I28">
        <v>81.3</v>
      </c>
      <c r="M28" s="1"/>
      <c r="N28" s="1"/>
      <c r="Q28" s="1"/>
      <c r="R28" s="1"/>
      <c r="S28" s="1"/>
      <c r="T28" s="3"/>
      <c r="U28" s="3"/>
    </row>
    <row r="29" spans="1:21" x14ac:dyDescent="0.25">
      <c r="E29" t="s">
        <v>91</v>
      </c>
      <c r="F29">
        <f>(100/(F22*F24) + 500*(F22-1)/(F22*F24) + 100*$B$26/(F22*F24) + 100*F27)/(1+5+$B$26+F27)</f>
        <v>89.099067672987886</v>
      </c>
      <c r="G29">
        <f>(100/(G22*G24) + 500*(G22-1)/(G22*G24) + 100*$B$26/(G22*G24) + 100*G27)/(1+5+$B$26+G27)</f>
        <v>70.391844361398114</v>
      </c>
      <c r="H29">
        <f t="shared" ref="H29:I29" si="5">(100/(H22*H24) + 500*(H22-1)/(H22*H24) + 100*$B$26/(H22*H24) + 100*H27)/(1+5+$B$26+H27)</f>
        <v>95.824057767911398</v>
      </c>
      <c r="I29">
        <f t="shared" si="5"/>
        <v>98.786448915009046</v>
      </c>
      <c r="M29" s="1"/>
      <c r="N29" s="1"/>
      <c r="Q29" s="1"/>
      <c r="R29" s="1"/>
      <c r="S29" s="1"/>
      <c r="T29" s="3"/>
      <c r="U29" s="3"/>
    </row>
    <row r="30" spans="1:21" x14ac:dyDescent="0.25">
      <c r="E30" t="s">
        <v>18</v>
      </c>
      <c r="F30">
        <v>27.15</v>
      </c>
      <c r="G30" t="s">
        <v>37</v>
      </c>
      <c r="H30">
        <v>114.12</v>
      </c>
      <c r="I30">
        <v>242.6</v>
      </c>
      <c r="T30" s="3"/>
    </row>
    <row r="31" spans="1:21" x14ac:dyDescent="0.25">
      <c r="E31" t="s">
        <v>19</v>
      </c>
      <c r="F31" t="s">
        <v>16</v>
      </c>
      <c r="G31" t="s">
        <v>34</v>
      </c>
      <c r="H31" t="s">
        <v>36</v>
      </c>
      <c r="I31" t="s">
        <v>39</v>
      </c>
      <c r="T31" s="3"/>
      <c r="U31" s="3"/>
    </row>
    <row r="32" spans="1:21" x14ac:dyDescent="0.25">
      <c r="E32" t="s">
        <v>26</v>
      </c>
      <c r="H32" t="s">
        <v>35</v>
      </c>
      <c r="I32" t="s">
        <v>38</v>
      </c>
    </row>
    <row r="35" spans="1:7" x14ac:dyDescent="0.25">
      <c r="A35" t="s">
        <v>6</v>
      </c>
      <c r="B35" s="2" t="s">
        <v>46</v>
      </c>
      <c r="E35" s="1" t="s">
        <v>15</v>
      </c>
    </row>
    <row r="36" spans="1:7" x14ac:dyDescent="0.25">
      <c r="A36" t="s">
        <v>1</v>
      </c>
      <c r="B36" s="2" t="s">
        <v>45</v>
      </c>
      <c r="E36" t="s">
        <v>9</v>
      </c>
      <c r="F36">
        <v>1</v>
      </c>
      <c r="G36">
        <v>8</v>
      </c>
    </row>
    <row r="37" spans="1:7" x14ac:dyDescent="0.25">
      <c r="A37" t="s">
        <v>3</v>
      </c>
      <c r="B37" s="2" t="s">
        <v>47</v>
      </c>
      <c r="E37" t="s">
        <v>10</v>
      </c>
      <c r="F37">
        <v>1</v>
      </c>
      <c r="G37">
        <v>8</v>
      </c>
    </row>
    <row r="38" spans="1:7" x14ac:dyDescent="0.25">
      <c r="A38" t="s">
        <v>66</v>
      </c>
      <c r="E38" t="s">
        <v>11</v>
      </c>
      <c r="F38">
        <v>16</v>
      </c>
      <c r="G38">
        <v>16</v>
      </c>
    </row>
    <row r="39" spans="1:7" x14ac:dyDescent="0.25">
      <c r="A39" t="s">
        <v>90</v>
      </c>
      <c r="B39" s="4">
        <v>16</v>
      </c>
      <c r="E39" t="s">
        <v>12</v>
      </c>
      <c r="F39">
        <f>F38*F37</f>
        <v>16</v>
      </c>
      <c r="G39" t="s">
        <v>16</v>
      </c>
    </row>
    <row r="40" spans="1:7" x14ac:dyDescent="0.25">
      <c r="E40" t="s">
        <v>13</v>
      </c>
      <c r="F40">
        <v>17.593399999999999</v>
      </c>
      <c r="G40" t="s">
        <v>16</v>
      </c>
    </row>
    <row r="41" spans="1:7" x14ac:dyDescent="0.25">
      <c r="E41" t="s">
        <v>14</v>
      </c>
      <c r="F41">
        <f>60*F40</f>
        <v>1055.604</v>
      </c>
      <c r="G41" t="s">
        <v>16</v>
      </c>
    </row>
    <row r="42" spans="1:7" x14ac:dyDescent="0.25">
      <c r="E42" t="s">
        <v>17</v>
      </c>
      <c r="F42">
        <v>95.95</v>
      </c>
      <c r="G42" t="s">
        <v>16</v>
      </c>
    </row>
    <row r="43" spans="1:7" x14ac:dyDescent="0.25">
      <c r="E43" t="s">
        <v>91</v>
      </c>
      <c r="F43">
        <f>(100/(F36*F38) + 500*(F36-1)/(F36*F38) + 100*$B$39/(F36*F38) + 100*F41)/(1+5+$B$39+F41)</f>
        <v>98.057032082286256</v>
      </c>
    </row>
    <row r="44" spans="1:7" x14ac:dyDescent="0.25">
      <c r="E44" t="s">
        <v>18</v>
      </c>
      <c r="F44">
        <v>921.73</v>
      </c>
      <c r="G44" t="s">
        <v>16</v>
      </c>
    </row>
    <row r="45" spans="1:7" x14ac:dyDescent="0.25">
      <c r="E45" t="s">
        <v>19</v>
      </c>
      <c r="F45" t="s">
        <v>16</v>
      </c>
      <c r="G45" t="s">
        <v>16</v>
      </c>
    </row>
    <row r="46" spans="1:7" x14ac:dyDescent="0.25">
      <c r="E46" t="s">
        <v>7</v>
      </c>
      <c r="F46">
        <v>512</v>
      </c>
      <c r="G46">
        <v>512</v>
      </c>
    </row>
    <row r="47" spans="1:7" x14ac:dyDescent="0.25">
      <c r="G47" t="s">
        <v>48</v>
      </c>
    </row>
    <row r="49" spans="1:11" x14ac:dyDescent="0.25">
      <c r="E49" s="1" t="s">
        <v>53</v>
      </c>
    </row>
    <row r="52" spans="1:11" x14ac:dyDescent="0.25">
      <c r="A52" t="s">
        <v>6</v>
      </c>
      <c r="B52" s="2" t="s">
        <v>46</v>
      </c>
      <c r="E52" s="1" t="s">
        <v>15</v>
      </c>
    </row>
    <row r="53" spans="1:11" x14ac:dyDescent="0.25">
      <c r="A53" t="s">
        <v>1</v>
      </c>
      <c r="B53" s="2" t="s">
        <v>52</v>
      </c>
      <c r="E53" t="s">
        <v>9</v>
      </c>
      <c r="F53">
        <v>1</v>
      </c>
      <c r="G53">
        <v>1</v>
      </c>
      <c r="H53">
        <v>2</v>
      </c>
      <c r="I53">
        <v>2</v>
      </c>
      <c r="J53">
        <v>4</v>
      </c>
      <c r="K53">
        <v>16</v>
      </c>
    </row>
    <row r="54" spans="1:11" x14ac:dyDescent="0.25">
      <c r="A54" t="s">
        <v>3</v>
      </c>
      <c r="B54" s="2" t="s">
        <v>47</v>
      </c>
      <c r="E54" t="s">
        <v>10</v>
      </c>
      <c r="F54">
        <v>1</v>
      </c>
      <c r="G54">
        <v>1</v>
      </c>
      <c r="H54">
        <v>2</v>
      </c>
      <c r="I54">
        <v>2</v>
      </c>
      <c r="J54">
        <v>4</v>
      </c>
      <c r="K54">
        <v>16</v>
      </c>
    </row>
    <row r="55" spans="1:11" x14ac:dyDescent="0.25">
      <c r="A55" t="s">
        <v>55</v>
      </c>
      <c r="B55" s="2" t="s">
        <v>56</v>
      </c>
      <c r="E55" t="s">
        <v>11</v>
      </c>
      <c r="F55">
        <v>16</v>
      </c>
      <c r="G55">
        <v>16</v>
      </c>
      <c r="H55">
        <v>16</v>
      </c>
      <c r="I55">
        <v>16</v>
      </c>
      <c r="J55">
        <v>16</v>
      </c>
      <c r="K55">
        <v>16</v>
      </c>
    </row>
    <row r="56" spans="1:11" x14ac:dyDescent="0.25">
      <c r="A56" t="s">
        <v>66</v>
      </c>
      <c r="E56" t="s">
        <v>12</v>
      </c>
      <c r="F56">
        <f>F55*F54</f>
        <v>16</v>
      </c>
      <c r="G56">
        <f t="shared" ref="G56:I56" si="6">G55*G54</f>
        <v>16</v>
      </c>
      <c r="H56">
        <f t="shared" si="6"/>
        <v>32</v>
      </c>
      <c r="I56">
        <f t="shared" si="6"/>
        <v>32</v>
      </c>
      <c r="J56">
        <f>J55*J54</f>
        <v>64</v>
      </c>
      <c r="K56">
        <f>K55*K54</f>
        <v>256</v>
      </c>
    </row>
    <row r="57" spans="1:11" x14ac:dyDescent="0.25">
      <c r="A57" t="s">
        <v>90</v>
      </c>
      <c r="B57" s="4">
        <v>16</v>
      </c>
      <c r="E57" t="s">
        <v>13</v>
      </c>
      <c r="F57">
        <v>1.2444</v>
      </c>
      <c r="G57">
        <v>9.6783999999999999</v>
      </c>
      <c r="H57">
        <v>5.2404000000000002</v>
      </c>
      <c r="I57">
        <v>5.2401999999999997</v>
      </c>
      <c r="J57">
        <v>28.084199999999999</v>
      </c>
      <c r="K57" s="3">
        <v>10.957700000000001</v>
      </c>
    </row>
    <row r="58" spans="1:11" x14ac:dyDescent="0.25">
      <c r="E58" t="s">
        <v>14</v>
      </c>
      <c r="F58">
        <f>60*F57</f>
        <v>74.664000000000001</v>
      </c>
      <c r="G58">
        <f>60*G57</f>
        <v>580.70399999999995</v>
      </c>
      <c r="H58">
        <f t="shared" ref="H58:I58" si="7">60*H57</f>
        <v>314.42400000000004</v>
      </c>
      <c r="I58">
        <f t="shared" si="7"/>
        <v>314.41199999999998</v>
      </c>
      <c r="J58">
        <f>60*J57</f>
        <v>1685.0519999999999</v>
      </c>
      <c r="K58">
        <f>60*K57</f>
        <v>657.4620000000001</v>
      </c>
    </row>
    <row r="59" spans="1:11" x14ac:dyDescent="0.25">
      <c r="E59" t="s">
        <v>17</v>
      </c>
      <c r="F59">
        <v>79.37</v>
      </c>
      <c r="G59">
        <v>95.84</v>
      </c>
      <c r="H59">
        <v>82.7</v>
      </c>
      <c r="I59">
        <v>87.21</v>
      </c>
      <c r="J59">
        <v>84.14</v>
      </c>
      <c r="K59" s="1">
        <v>63.99</v>
      </c>
    </row>
    <row r="60" spans="1:11" x14ac:dyDescent="0.25">
      <c r="E60" t="s">
        <v>91</v>
      </c>
      <c r="F60">
        <f>(100/(F53*F55) + 500*(F53-1)/(F53*F55) + 100*$B$57/(F53*F55) + 100*F58)/(1+5+$B$57+F58)</f>
        <v>78.339919721923366</v>
      </c>
      <c r="G60">
        <f t="shared" ref="G60:K60" si="8">(100/(G53*G55) + 500*(G53-1)/(G53*G55) + 100*$B$57/(G53*G55) + 100*G58)/(1+5+$B$57+G58)</f>
        <v>96.526072499933633</v>
      </c>
      <c r="H60">
        <f t="shared" si="8"/>
        <v>93.664988229139425</v>
      </c>
      <c r="I60">
        <f t="shared" si="8"/>
        <v>93.664762255805385</v>
      </c>
      <c r="J60">
        <f t="shared" si="8"/>
        <v>98.740518742252718</v>
      </c>
      <c r="K60">
        <f t="shared" si="8"/>
        <v>96.815035277911051</v>
      </c>
    </row>
    <row r="61" spans="1:11" x14ac:dyDescent="0.25">
      <c r="E61" t="s">
        <v>18</v>
      </c>
      <c r="F61">
        <v>318.91000000000003</v>
      </c>
      <c r="G61">
        <v>311.44</v>
      </c>
      <c r="H61">
        <v>827.8</v>
      </c>
      <c r="I61" t="s">
        <v>63</v>
      </c>
      <c r="J61">
        <v>1950</v>
      </c>
      <c r="K61" t="s">
        <v>79</v>
      </c>
    </row>
    <row r="62" spans="1:11" x14ac:dyDescent="0.25">
      <c r="E62" t="s">
        <v>19</v>
      </c>
      <c r="F62" t="s">
        <v>16</v>
      </c>
      <c r="G62" t="s">
        <v>16</v>
      </c>
      <c r="H62" t="s">
        <v>58</v>
      </c>
      <c r="I62" t="s">
        <v>62</v>
      </c>
      <c r="J62" t="s">
        <v>60</v>
      </c>
      <c r="K62" t="s">
        <v>78</v>
      </c>
    </row>
    <row r="63" spans="1:11" x14ac:dyDescent="0.25">
      <c r="E63" t="s">
        <v>7</v>
      </c>
      <c r="F63">
        <v>64</v>
      </c>
      <c r="G63">
        <v>500</v>
      </c>
      <c r="H63">
        <v>500</v>
      </c>
      <c r="I63">
        <v>500</v>
      </c>
      <c r="J63" t="s">
        <v>59</v>
      </c>
      <c r="K63" t="s">
        <v>59</v>
      </c>
    </row>
    <row r="64" spans="1:11" x14ac:dyDescent="0.25">
      <c r="I64" t="s">
        <v>61</v>
      </c>
      <c r="K64" t="s">
        <v>77</v>
      </c>
    </row>
    <row r="66" spans="1:12" x14ac:dyDescent="0.25">
      <c r="A66" t="s">
        <v>6</v>
      </c>
      <c r="B66" s="2" t="s">
        <v>46</v>
      </c>
      <c r="E66" s="1" t="s">
        <v>15</v>
      </c>
    </row>
    <row r="67" spans="1:12" x14ac:dyDescent="0.25">
      <c r="A67" t="s">
        <v>1</v>
      </c>
      <c r="B67" s="2" t="s">
        <v>52</v>
      </c>
      <c r="E67" t="s">
        <v>9</v>
      </c>
      <c r="F67">
        <v>1</v>
      </c>
      <c r="G67">
        <v>1</v>
      </c>
      <c r="H67">
        <v>2</v>
      </c>
      <c r="J67">
        <v>4</v>
      </c>
      <c r="K67">
        <v>20</v>
      </c>
      <c r="L67">
        <v>16</v>
      </c>
    </row>
    <row r="68" spans="1:12" x14ac:dyDescent="0.25">
      <c r="A68" t="s">
        <v>3</v>
      </c>
      <c r="B68" s="2" t="s">
        <v>47</v>
      </c>
      <c r="E68" t="s">
        <v>10</v>
      </c>
      <c r="F68">
        <v>1</v>
      </c>
      <c r="G68">
        <v>1</v>
      </c>
      <c r="H68">
        <v>2</v>
      </c>
      <c r="J68">
        <v>4</v>
      </c>
      <c r="K68">
        <v>20</v>
      </c>
      <c r="L68">
        <v>16</v>
      </c>
    </row>
    <row r="69" spans="1:12" x14ac:dyDescent="0.25">
      <c r="A69" t="s">
        <v>55</v>
      </c>
      <c r="B69" s="2" t="s">
        <v>57</v>
      </c>
      <c r="E69" t="s">
        <v>11</v>
      </c>
      <c r="F69">
        <v>16</v>
      </c>
      <c r="G69">
        <v>16</v>
      </c>
      <c r="H69">
        <v>16</v>
      </c>
      <c r="J69">
        <v>16</v>
      </c>
      <c r="K69">
        <v>16</v>
      </c>
      <c r="L69">
        <v>16</v>
      </c>
    </row>
    <row r="70" spans="1:12" x14ac:dyDescent="0.25">
      <c r="A70" t="s">
        <v>65</v>
      </c>
      <c r="E70" t="s">
        <v>12</v>
      </c>
      <c r="F70">
        <f>F69*F68</f>
        <v>16</v>
      </c>
      <c r="G70">
        <f t="shared" ref="G70" si="9">G69*G68</f>
        <v>16</v>
      </c>
      <c r="H70">
        <f t="shared" ref="H70" si="10">H69*H68</f>
        <v>32</v>
      </c>
      <c r="J70">
        <f>J69*J68</f>
        <v>64</v>
      </c>
      <c r="K70">
        <f>K69*K68</f>
        <v>320</v>
      </c>
      <c r="L70">
        <f>L69*L68</f>
        <v>256</v>
      </c>
    </row>
    <row r="71" spans="1:12" ht="14.25" customHeight="1" x14ac:dyDescent="0.25">
      <c r="A71" t="s">
        <v>90</v>
      </c>
      <c r="B71" s="4">
        <v>16</v>
      </c>
      <c r="E71" t="s">
        <v>13</v>
      </c>
      <c r="F71">
        <v>1.4516</v>
      </c>
      <c r="G71">
        <v>11.061299999999999</v>
      </c>
      <c r="H71">
        <v>6.0278999999999998</v>
      </c>
      <c r="J71">
        <v>32.767200000000003</v>
      </c>
      <c r="K71" s="3" t="s">
        <v>74</v>
      </c>
      <c r="L71" s="3">
        <v>13.1717</v>
      </c>
    </row>
    <row r="72" spans="1:12" x14ac:dyDescent="0.25">
      <c r="E72" t="s">
        <v>14</v>
      </c>
      <c r="F72">
        <f>60*F71</f>
        <v>87.096000000000004</v>
      </c>
      <c r="G72">
        <f>60*G71</f>
        <v>663.678</v>
      </c>
      <c r="H72">
        <f t="shared" ref="H72" si="11">60*H71</f>
        <v>361.67399999999998</v>
      </c>
      <c r="J72">
        <f>60*J71</f>
        <v>1966.0320000000002</v>
      </c>
      <c r="K72" s="5">
        <f>60*15</f>
        <v>900</v>
      </c>
      <c r="L72">
        <f>60*L71</f>
        <v>790.30200000000002</v>
      </c>
    </row>
    <row r="73" spans="1:12" x14ac:dyDescent="0.25">
      <c r="E73" t="s">
        <v>17</v>
      </c>
      <c r="F73">
        <v>80.2</v>
      </c>
      <c r="G73">
        <v>95.75</v>
      </c>
      <c r="H73" s="3">
        <v>88.79</v>
      </c>
      <c r="J73" s="3">
        <v>85.15</v>
      </c>
      <c r="K73" s="1">
        <v>55.47</v>
      </c>
      <c r="L73" s="1">
        <v>63.83</v>
      </c>
    </row>
    <row r="74" spans="1:12" x14ac:dyDescent="0.25">
      <c r="E74" t="s">
        <v>92</v>
      </c>
      <c r="F74">
        <f>(100/(F67*F69) + 500*(F67-1)/(F67*F69) + 100*$B$71/(F67*F69) + 100*F72)/(1+5+$B$71+F72)</f>
        <v>80.808187284593387</v>
      </c>
      <c r="G74">
        <f t="shared" ref="G74:L74" si="12">(100/(G67*G69) + 500*(G67-1)/(G67*G69) + 100*$B$71/(G67*G69) + 100*G72)/(1+5+$B$71+G72)</f>
        <v>96.946452999804578</v>
      </c>
      <c r="H74">
        <f t="shared" si="12"/>
        <v>94.445153958829621</v>
      </c>
      <c r="J74">
        <f t="shared" si="12"/>
        <v>98.918528474390754</v>
      </c>
      <c r="K74">
        <f t="shared" si="12"/>
        <v>97.651843817787423</v>
      </c>
      <c r="L74">
        <f t="shared" si="12"/>
        <v>97.335889238238977</v>
      </c>
    </row>
    <row r="75" spans="1:12" x14ac:dyDescent="0.25">
      <c r="E75" t="s">
        <v>18</v>
      </c>
      <c r="F75">
        <v>440.02</v>
      </c>
      <c r="G75">
        <v>437.05</v>
      </c>
      <c r="H75">
        <v>1080</v>
      </c>
      <c r="J75">
        <v>2600</v>
      </c>
      <c r="K75" t="s">
        <v>70</v>
      </c>
      <c r="L75" t="s">
        <v>76</v>
      </c>
    </row>
    <row r="76" spans="1:12" x14ac:dyDescent="0.25">
      <c r="E76" t="s">
        <v>19</v>
      </c>
      <c r="F76" t="s">
        <v>16</v>
      </c>
      <c r="G76" t="s">
        <v>16</v>
      </c>
      <c r="H76" s="3" t="s">
        <v>64</v>
      </c>
      <c r="J76" s="3" t="s">
        <v>67</v>
      </c>
      <c r="K76" t="s">
        <v>71</v>
      </c>
      <c r="L76" t="s">
        <v>75</v>
      </c>
    </row>
    <row r="77" spans="1:12" x14ac:dyDescent="0.25">
      <c r="E77" t="s">
        <v>7</v>
      </c>
      <c r="F77">
        <v>64</v>
      </c>
      <c r="G77">
        <v>500</v>
      </c>
      <c r="H77">
        <v>500</v>
      </c>
      <c r="J77" t="s">
        <v>59</v>
      </c>
      <c r="K77" t="s">
        <v>72</v>
      </c>
      <c r="L77" t="s">
        <v>59</v>
      </c>
    </row>
    <row r="78" spans="1:12" x14ac:dyDescent="0.25">
      <c r="K78" t="s">
        <v>73</v>
      </c>
    </row>
    <row r="79" spans="1:12" x14ac:dyDescent="0.25">
      <c r="E79" s="1" t="s">
        <v>69</v>
      </c>
    </row>
    <row r="82" spans="1:15" x14ac:dyDescent="0.25">
      <c r="A82" t="s">
        <v>6</v>
      </c>
      <c r="B82" s="2" t="s">
        <v>46</v>
      </c>
      <c r="E82" s="1" t="s">
        <v>15</v>
      </c>
      <c r="M82" s="1" t="s">
        <v>83</v>
      </c>
    </row>
    <row r="83" spans="1:15" x14ac:dyDescent="0.25">
      <c r="A83" t="s">
        <v>1</v>
      </c>
      <c r="B83" s="2" t="s">
        <v>32</v>
      </c>
      <c r="E83" t="s">
        <v>9</v>
      </c>
      <c r="F83">
        <v>8</v>
      </c>
      <c r="G83">
        <v>8</v>
      </c>
      <c r="M83" t="s">
        <v>9</v>
      </c>
      <c r="N83">
        <v>4</v>
      </c>
      <c r="O83">
        <v>10</v>
      </c>
    </row>
    <row r="84" spans="1:15" x14ac:dyDescent="0.25">
      <c r="A84" t="s">
        <v>3</v>
      </c>
      <c r="B84" s="2" t="s">
        <v>47</v>
      </c>
      <c r="E84" t="s">
        <v>10</v>
      </c>
      <c r="F84">
        <v>8</v>
      </c>
      <c r="G84">
        <v>8</v>
      </c>
      <c r="M84" t="s">
        <v>10</v>
      </c>
      <c r="N84">
        <v>4</v>
      </c>
      <c r="O84">
        <v>10</v>
      </c>
    </row>
    <row r="85" spans="1:15" x14ac:dyDescent="0.25">
      <c r="A85" t="s">
        <v>66</v>
      </c>
      <c r="E85" t="s">
        <v>11</v>
      </c>
      <c r="F85">
        <v>16</v>
      </c>
      <c r="G85">
        <v>16</v>
      </c>
      <c r="M85" t="s">
        <v>11</v>
      </c>
      <c r="N85">
        <v>12</v>
      </c>
      <c r="O85">
        <v>12</v>
      </c>
    </row>
    <row r="86" spans="1:15" x14ac:dyDescent="0.25">
      <c r="A86" t="s">
        <v>90</v>
      </c>
      <c r="B86" s="4">
        <v>16</v>
      </c>
      <c r="E86" t="s">
        <v>12</v>
      </c>
      <c r="F86">
        <f>F85*F84</f>
        <v>128</v>
      </c>
      <c r="G86">
        <f>G85*G84</f>
        <v>128</v>
      </c>
      <c r="M86" t="s">
        <v>12</v>
      </c>
      <c r="N86">
        <f>N85*N84</f>
        <v>48</v>
      </c>
      <c r="O86">
        <f>O85*O84</f>
        <v>120</v>
      </c>
    </row>
    <row r="87" spans="1:15" x14ac:dyDescent="0.25">
      <c r="E87" t="s">
        <v>13</v>
      </c>
      <c r="F87">
        <v>9.6265000000000001</v>
      </c>
      <c r="M87" t="s">
        <v>13</v>
      </c>
      <c r="N87">
        <v>4.8578000000000001</v>
      </c>
      <c r="O87" s="3">
        <v>4.3205999999999998</v>
      </c>
    </row>
    <row r="88" spans="1:15" x14ac:dyDescent="0.25">
      <c r="E88" t="s">
        <v>14</v>
      </c>
      <c r="F88">
        <f>60*F87</f>
        <v>577.59</v>
      </c>
      <c r="M88" t="s">
        <v>14</v>
      </c>
      <c r="N88">
        <f>60*N87</f>
        <v>291.46800000000002</v>
      </c>
      <c r="O88">
        <f>60*O87</f>
        <v>259.23599999999999</v>
      </c>
    </row>
    <row r="89" spans="1:15" x14ac:dyDescent="0.25">
      <c r="E89" t="s">
        <v>17</v>
      </c>
      <c r="F89" s="1">
        <v>75.48</v>
      </c>
      <c r="M89" t="s">
        <v>17</v>
      </c>
      <c r="N89" s="3">
        <v>83.57</v>
      </c>
      <c r="O89" s="1">
        <v>74.53</v>
      </c>
    </row>
    <row r="90" spans="1:15" x14ac:dyDescent="0.25">
      <c r="E90" t="s">
        <v>92</v>
      </c>
      <c r="F90">
        <f>(100/(F83*F85) + 500*(F83-1)/(F83*F85) + 100*$B$86/(F83*F85) + 100*F88)/(1+5+$B$86+F88)</f>
        <v>96.398580696809475</v>
      </c>
      <c r="M90" t="s">
        <v>91</v>
      </c>
      <c r="N90">
        <f>(100/(N83*N85) + 500*(N83-1)/(N83*N85) + 100*$B$86/(N83*N85) + 100*N88)/(1+5+$B$86+N88)</f>
        <v>93.194414315549494</v>
      </c>
      <c r="O90">
        <f>(100/(O83*O85) + 500*(O83-1)/(O83*O85) + 100*$B$86/(O83*O85) + 100*O88)/(1+5+$B$86+O88)</f>
        <v>92.361101234076244</v>
      </c>
    </row>
    <row r="91" spans="1:15" x14ac:dyDescent="0.25">
      <c r="E91" t="s">
        <v>18</v>
      </c>
      <c r="F91">
        <v>5350</v>
      </c>
      <c r="M91" t="s">
        <v>18</v>
      </c>
      <c r="N91">
        <v>2330</v>
      </c>
      <c r="O91">
        <v>8600</v>
      </c>
    </row>
    <row r="92" spans="1:15" x14ac:dyDescent="0.25">
      <c r="E92" t="s">
        <v>19</v>
      </c>
      <c r="F92" t="s">
        <v>81</v>
      </c>
      <c r="M92" t="s">
        <v>19</v>
      </c>
      <c r="N92" t="s">
        <v>85</v>
      </c>
      <c r="O92" t="s">
        <v>88</v>
      </c>
    </row>
    <row r="93" spans="1:15" x14ac:dyDescent="0.25">
      <c r="E93" t="s">
        <v>7</v>
      </c>
      <c r="F93" t="s">
        <v>80</v>
      </c>
      <c r="G93" t="s">
        <v>80</v>
      </c>
      <c r="M93" t="s">
        <v>7</v>
      </c>
      <c r="N93" t="s">
        <v>84</v>
      </c>
      <c r="O93" t="s">
        <v>59</v>
      </c>
    </row>
    <row r="94" spans="1:15" x14ac:dyDescent="0.25">
      <c r="E94" t="s">
        <v>86</v>
      </c>
      <c r="F94">
        <v>43.73</v>
      </c>
      <c r="O94" s="1" t="s">
        <v>89</v>
      </c>
    </row>
    <row r="95" spans="1:15" x14ac:dyDescent="0.25">
      <c r="E95" s="1" t="s">
        <v>82</v>
      </c>
      <c r="G95" t="s">
        <v>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erikh</dc:creator>
  <cp:lastModifiedBy>erikh</cp:lastModifiedBy>
  <dcterms:created xsi:type="dcterms:W3CDTF">2017-05-29T08:26:14Z</dcterms:created>
  <dcterms:modified xsi:type="dcterms:W3CDTF">2017-06-07T12:34:49Z</dcterms:modified>
</cp:coreProperties>
</file>