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高度専門士情報技術科1年\23010035茂木翔\1年後期\統計基礎\20240110\"/>
    </mc:Choice>
  </mc:AlternateContent>
  <xr:revisionPtr revIDLastSave="0" documentId="13_ncr:1_{FD59DD77-6581-4E20-B01B-66C397F2C0B1}" xr6:coauthVersionLast="47" xr6:coauthVersionMax="47" xr10:uidLastSave="{00000000-0000-0000-0000-000000000000}"/>
  <bookViews>
    <workbookView xWindow="-120" yWindow="-120" windowWidth="29040" windowHeight="15840" activeTab="5" xr2:uid="{7A38EDCC-F321-4EE2-B4F8-2E1976885BB5}"/>
  </bookViews>
  <sheets>
    <sheet name="chap4-8" sheetId="1" r:id="rId1"/>
    <sheet name="chap4-8_answer" sheetId="2" r:id="rId2"/>
    <sheet name="【補足】t分布" sheetId="3" r:id="rId3"/>
    <sheet name="chap4-9" sheetId="4" r:id="rId4"/>
    <sheet name="chap4-9_answer" sheetId="5" r:id="rId5"/>
    <sheet name="chap4-10" sheetId="6" r:id="rId6"/>
    <sheet name="chap4-10_answer" sheetId="7" r:id="rId7"/>
  </sheets>
  <definedNames>
    <definedName name="solver_eng" localSheetId="0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lin" localSheetId="0" hidden="1">2</definedName>
    <definedName name="solver_lin" localSheetId="1" hidden="1">2</definedName>
    <definedName name="solver_lin" localSheetId="3" hidden="1">2</definedName>
    <definedName name="solver_lin" localSheetId="4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opt" localSheetId="0" hidden="1">'chap4-8'!$C$1</definedName>
    <definedName name="solver_opt" localSheetId="1" hidden="1">'chap4-8_answer'!$C$1</definedName>
    <definedName name="solver_opt" localSheetId="3" hidden="1">'chap4-9'!#REF!</definedName>
    <definedName name="solver_opt" localSheetId="4" hidden="1">'chap4-9_answer'!#REF!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6" l="1"/>
  <c r="D19" i="6"/>
  <c r="C19" i="6"/>
  <c r="D18" i="6"/>
  <c r="C18" i="6"/>
  <c r="F41" i="1" l="1"/>
  <c r="F35" i="1"/>
  <c r="F34" i="1"/>
  <c r="F29" i="1"/>
  <c r="F27" i="1"/>
  <c r="F12" i="1"/>
  <c r="F24" i="1"/>
  <c r="F8" i="1"/>
  <c r="D12" i="7"/>
  <c r="D11" i="7"/>
  <c r="D13" i="7" s="1"/>
  <c r="F7" i="7"/>
  <c r="D7" i="7"/>
  <c r="C12" i="7" s="1"/>
  <c r="E12" i="7" s="1"/>
  <c r="F6" i="7"/>
  <c r="D6" i="7"/>
  <c r="C11" i="7" s="1"/>
  <c r="D20" i="6"/>
  <c r="C20" i="6"/>
  <c r="E19" i="6"/>
  <c r="E18" i="6"/>
  <c r="D12" i="6"/>
  <c r="D11" i="6"/>
  <c r="F7" i="6"/>
  <c r="D7" i="6"/>
  <c r="C12" i="6" s="1"/>
  <c r="F6" i="6"/>
  <c r="D6" i="6"/>
  <c r="C11" i="6" s="1"/>
  <c r="B56" i="3"/>
  <c r="E56" i="3" s="1"/>
  <c r="E55" i="3"/>
  <c r="D55" i="3"/>
  <c r="C55" i="3"/>
  <c r="B7" i="3"/>
  <c r="C7" i="3" s="1"/>
  <c r="E6" i="3"/>
  <c r="B6" i="3"/>
  <c r="D6" i="3" s="1"/>
  <c r="E5" i="3"/>
  <c r="D5" i="3"/>
  <c r="C5" i="3"/>
  <c r="F16" i="2"/>
  <c r="F34" i="2" s="1"/>
  <c r="F12" i="2"/>
  <c r="F8" i="2"/>
  <c r="F24" i="2" s="1"/>
  <c r="E20" i="6" l="1"/>
  <c r="C21" i="6" s="1"/>
  <c r="E12" i="6"/>
  <c r="F27" i="2"/>
  <c r="F29" i="2" s="1"/>
  <c r="F35" i="2" s="1"/>
  <c r="F41" i="2" s="1"/>
  <c r="D13" i="6"/>
  <c r="C6" i="3"/>
  <c r="D21" i="6"/>
  <c r="E21" i="6" s="1"/>
  <c r="B57" i="3"/>
  <c r="C13" i="6"/>
  <c r="E11" i="6"/>
  <c r="C13" i="7"/>
  <c r="E11" i="7"/>
  <c r="B8" i="3"/>
  <c r="E7" i="3"/>
  <c r="B58" i="3"/>
  <c r="E57" i="3"/>
  <c r="D57" i="3"/>
  <c r="D7" i="3"/>
  <c r="C57" i="3"/>
  <c r="C56" i="3"/>
  <c r="D56" i="3"/>
  <c r="D8" i="3" l="1"/>
  <c r="C8" i="3"/>
  <c r="E8" i="3"/>
  <c r="B9" i="3"/>
  <c r="C14" i="7"/>
  <c r="E13" i="7"/>
  <c r="D14" i="7" s="1"/>
  <c r="D19" i="7" s="1"/>
  <c r="E58" i="3"/>
  <c r="D58" i="3"/>
  <c r="C58" i="3"/>
  <c r="B59" i="3"/>
  <c r="E13" i="6"/>
  <c r="D14" i="6" s="1"/>
  <c r="E14" i="7" l="1"/>
  <c r="C19" i="7"/>
  <c r="E19" i="7" s="1"/>
  <c r="C18" i="7"/>
  <c r="C14" i="6"/>
  <c r="E14" i="6" s="1"/>
  <c r="D18" i="7"/>
  <c r="D20" i="7" s="1"/>
  <c r="B60" i="3"/>
  <c r="E59" i="3"/>
  <c r="D59" i="3"/>
  <c r="C59" i="3"/>
  <c r="B10" i="3"/>
  <c r="E9" i="3"/>
  <c r="D9" i="3"/>
  <c r="C9" i="3"/>
  <c r="D10" i="3" l="1"/>
  <c r="C10" i="3"/>
  <c r="B11" i="3"/>
  <c r="E10" i="3"/>
  <c r="E60" i="3"/>
  <c r="D60" i="3"/>
  <c r="C60" i="3"/>
  <c r="B61" i="3"/>
  <c r="C25" i="7"/>
  <c r="E18" i="7"/>
  <c r="C20" i="7"/>
  <c r="B62" i="3" l="1"/>
  <c r="E61" i="3"/>
  <c r="D61" i="3"/>
  <c r="C61" i="3"/>
  <c r="E20" i="7"/>
  <c r="D21" i="7" s="1"/>
  <c r="E11" i="3"/>
  <c r="B12" i="3"/>
  <c r="D11" i="3"/>
  <c r="C11" i="3"/>
  <c r="C21" i="7" l="1"/>
  <c r="E21" i="7" s="1"/>
  <c r="E62" i="3"/>
  <c r="D62" i="3"/>
  <c r="C62" i="3"/>
  <c r="B63" i="3"/>
  <c r="D12" i="3"/>
  <c r="C12" i="3"/>
  <c r="E12" i="3"/>
  <c r="B13" i="3"/>
  <c r="B64" i="3" l="1"/>
  <c r="E63" i="3"/>
  <c r="D63" i="3"/>
  <c r="C63" i="3"/>
  <c r="B14" i="3"/>
  <c r="E13" i="3"/>
  <c r="D13" i="3"/>
  <c r="C13" i="3"/>
  <c r="E64" i="3" l="1"/>
  <c r="D64" i="3"/>
  <c r="C64" i="3"/>
  <c r="B65" i="3"/>
  <c r="D14" i="3"/>
  <c r="C14" i="3"/>
  <c r="B15" i="3"/>
  <c r="E14" i="3"/>
  <c r="B16" i="3" l="1"/>
  <c r="E15" i="3"/>
  <c r="D15" i="3"/>
  <c r="C15" i="3"/>
  <c r="B66" i="3"/>
  <c r="E65" i="3"/>
  <c r="D65" i="3"/>
  <c r="C65" i="3"/>
  <c r="E66" i="3" l="1"/>
  <c r="D66" i="3"/>
  <c r="C66" i="3"/>
  <c r="B67" i="3"/>
  <c r="D16" i="3"/>
  <c r="C16" i="3"/>
  <c r="E16" i="3"/>
  <c r="B17" i="3"/>
  <c r="B68" i="3" l="1"/>
  <c r="E67" i="3"/>
  <c r="D67" i="3"/>
  <c r="C67" i="3"/>
  <c r="B18" i="3"/>
  <c r="E17" i="3"/>
  <c r="D17" i="3"/>
  <c r="C17" i="3"/>
  <c r="D18" i="3" l="1"/>
  <c r="C18" i="3"/>
  <c r="B19" i="3"/>
  <c r="E18" i="3"/>
  <c r="E68" i="3"/>
  <c r="D68" i="3"/>
  <c r="C68" i="3"/>
  <c r="B69" i="3"/>
  <c r="B70" i="3" l="1"/>
  <c r="E69" i="3"/>
  <c r="D69" i="3"/>
  <c r="C69" i="3"/>
  <c r="B20" i="3"/>
  <c r="E19" i="3"/>
  <c r="D19" i="3"/>
  <c r="C19" i="3"/>
  <c r="D20" i="3" l="1"/>
  <c r="C20" i="3"/>
  <c r="E20" i="3"/>
  <c r="B21" i="3"/>
  <c r="E70" i="3"/>
  <c r="D70" i="3"/>
  <c r="C70" i="3"/>
  <c r="B71" i="3"/>
  <c r="B72" i="3" l="1"/>
  <c r="E71" i="3"/>
  <c r="D71" i="3"/>
  <c r="C71" i="3"/>
  <c r="B22" i="3"/>
  <c r="E21" i="3"/>
  <c r="D21" i="3"/>
  <c r="C21" i="3"/>
  <c r="D22" i="3" l="1"/>
  <c r="C22" i="3"/>
  <c r="B23" i="3"/>
  <c r="E22" i="3"/>
  <c r="E72" i="3"/>
  <c r="D72" i="3"/>
  <c r="C72" i="3"/>
  <c r="B73" i="3"/>
  <c r="B74" i="3" l="1"/>
  <c r="E73" i="3"/>
  <c r="D73" i="3"/>
  <c r="C73" i="3"/>
  <c r="B24" i="3"/>
  <c r="E23" i="3"/>
  <c r="D23" i="3"/>
  <c r="C23" i="3"/>
  <c r="D24" i="3" l="1"/>
  <c r="C24" i="3"/>
  <c r="E24" i="3"/>
  <c r="B25" i="3"/>
  <c r="E74" i="3"/>
  <c r="D74" i="3"/>
  <c r="C74" i="3"/>
  <c r="B75" i="3"/>
  <c r="B76" i="3" l="1"/>
  <c r="E75" i="3"/>
  <c r="D75" i="3"/>
  <c r="C75" i="3"/>
  <c r="E25" i="3"/>
  <c r="B26" i="3"/>
  <c r="D25" i="3"/>
  <c r="C25" i="3"/>
  <c r="D26" i="3" l="1"/>
  <c r="C26" i="3"/>
  <c r="B27" i="3"/>
  <c r="E26" i="3"/>
  <c r="E76" i="3"/>
  <c r="D76" i="3"/>
  <c r="C76" i="3"/>
  <c r="B77" i="3"/>
  <c r="B28" i="3" l="1"/>
  <c r="E27" i="3"/>
  <c r="D27" i="3"/>
  <c r="C27" i="3"/>
  <c r="B78" i="3"/>
  <c r="E77" i="3"/>
  <c r="D77" i="3"/>
  <c r="C77" i="3"/>
  <c r="E78" i="3" l="1"/>
  <c r="D78" i="3"/>
  <c r="C78" i="3"/>
  <c r="B79" i="3"/>
  <c r="D28" i="3"/>
  <c r="C28" i="3"/>
  <c r="E28" i="3"/>
  <c r="B29" i="3"/>
  <c r="B30" i="3" l="1"/>
  <c r="E29" i="3"/>
  <c r="D29" i="3"/>
  <c r="C29" i="3"/>
  <c r="B80" i="3"/>
  <c r="E79" i="3"/>
  <c r="D79" i="3"/>
  <c r="C79" i="3"/>
  <c r="E80" i="3" l="1"/>
  <c r="D80" i="3"/>
  <c r="C80" i="3"/>
  <c r="B81" i="3"/>
  <c r="D30" i="3"/>
  <c r="C30" i="3"/>
  <c r="B31" i="3"/>
  <c r="E30" i="3"/>
  <c r="B82" i="3" l="1"/>
  <c r="E81" i="3"/>
  <c r="D81" i="3"/>
  <c r="C81" i="3"/>
  <c r="B32" i="3"/>
  <c r="E31" i="3"/>
  <c r="D31" i="3"/>
  <c r="C31" i="3"/>
  <c r="D32" i="3" l="1"/>
  <c r="C32" i="3"/>
  <c r="E32" i="3"/>
  <c r="B33" i="3"/>
  <c r="E82" i="3"/>
  <c r="D82" i="3"/>
  <c r="C82" i="3"/>
  <c r="B83" i="3"/>
  <c r="B84" i="3" l="1"/>
  <c r="E83" i="3"/>
  <c r="D83" i="3"/>
  <c r="C83" i="3"/>
  <c r="D33" i="3"/>
  <c r="B34" i="3"/>
  <c r="E33" i="3"/>
  <c r="C33" i="3"/>
  <c r="D34" i="3" l="1"/>
  <c r="C34" i="3"/>
  <c r="E34" i="3"/>
  <c r="B35" i="3"/>
  <c r="E84" i="3"/>
  <c r="D84" i="3"/>
  <c r="C84" i="3"/>
  <c r="B85" i="3"/>
  <c r="B86" i="3" l="1"/>
  <c r="E85" i="3"/>
  <c r="D85" i="3"/>
  <c r="C85" i="3"/>
  <c r="D35" i="3"/>
  <c r="B36" i="3"/>
  <c r="E35" i="3"/>
  <c r="C35" i="3"/>
  <c r="D36" i="3" l="1"/>
  <c r="C36" i="3"/>
  <c r="B37" i="3"/>
  <c r="E36" i="3"/>
  <c r="E86" i="3"/>
  <c r="D86" i="3"/>
  <c r="C86" i="3"/>
  <c r="B87" i="3"/>
  <c r="B88" i="3" l="1"/>
  <c r="E87" i="3"/>
  <c r="D87" i="3"/>
  <c r="C87" i="3"/>
  <c r="D37" i="3"/>
  <c r="B38" i="3"/>
  <c r="E37" i="3"/>
  <c r="C37" i="3"/>
  <c r="D38" i="3" l="1"/>
  <c r="C38" i="3"/>
  <c r="B39" i="3"/>
  <c r="E38" i="3"/>
  <c r="E88" i="3"/>
  <c r="D88" i="3"/>
  <c r="C88" i="3"/>
  <c r="B89" i="3"/>
  <c r="D39" i="3" l="1"/>
  <c r="B40" i="3"/>
  <c r="E39" i="3"/>
  <c r="C39" i="3"/>
  <c r="B90" i="3"/>
  <c r="E89" i="3"/>
  <c r="D89" i="3"/>
  <c r="C89" i="3"/>
  <c r="D40" i="3" l="1"/>
  <c r="C40" i="3"/>
  <c r="B41" i="3"/>
  <c r="E40" i="3"/>
  <c r="E90" i="3"/>
  <c r="D90" i="3"/>
  <c r="C90" i="3"/>
  <c r="B91" i="3"/>
  <c r="E41" i="3" l="1"/>
  <c r="D41" i="3"/>
  <c r="B42" i="3"/>
  <c r="C41" i="3"/>
  <c r="B92" i="3"/>
  <c r="E91" i="3"/>
  <c r="D91" i="3"/>
  <c r="C91" i="3"/>
  <c r="E92" i="3" l="1"/>
  <c r="D92" i="3"/>
  <c r="C92" i="3"/>
  <c r="B93" i="3"/>
  <c r="D42" i="3"/>
  <c r="C42" i="3"/>
  <c r="B43" i="3"/>
  <c r="E42" i="3"/>
  <c r="B94" i="3" l="1"/>
  <c r="E93" i="3"/>
  <c r="D93" i="3"/>
  <c r="C93" i="3"/>
  <c r="D43" i="3"/>
  <c r="B44" i="3"/>
  <c r="E43" i="3"/>
  <c r="C43" i="3"/>
  <c r="D44" i="3" l="1"/>
  <c r="C44" i="3"/>
  <c r="E44" i="3"/>
  <c r="B45" i="3"/>
  <c r="E94" i="3"/>
  <c r="D94" i="3"/>
  <c r="C94" i="3"/>
  <c r="B95" i="3"/>
  <c r="B96" i="3" l="1"/>
  <c r="E95" i="3"/>
  <c r="D95" i="3"/>
  <c r="C95" i="3"/>
  <c r="D45" i="3"/>
  <c r="B46" i="3"/>
  <c r="E45" i="3"/>
  <c r="C45" i="3"/>
  <c r="D46" i="3" l="1"/>
  <c r="C46" i="3"/>
  <c r="B47" i="3"/>
  <c r="E46" i="3"/>
  <c r="E96" i="3"/>
  <c r="D96" i="3"/>
  <c r="C96" i="3"/>
  <c r="B97" i="3"/>
  <c r="D47" i="3" l="1"/>
  <c r="B48" i="3"/>
  <c r="E47" i="3"/>
  <c r="C47" i="3"/>
  <c r="B98" i="3"/>
  <c r="E97" i="3"/>
  <c r="D97" i="3"/>
  <c r="C97" i="3"/>
  <c r="D48" i="3" l="1"/>
  <c r="C48" i="3"/>
  <c r="E48" i="3"/>
  <c r="B49" i="3"/>
  <c r="E98" i="3"/>
  <c r="D98" i="3"/>
  <c r="C98" i="3"/>
  <c r="B99" i="3"/>
  <c r="D49" i="3" l="1"/>
  <c r="B50" i="3"/>
  <c r="E49" i="3"/>
  <c r="C49" i="3"/>
  <c r="B100" i="3"/>
  <c r="E99" i="3"/>
  <c r="D99" i="3"/>
  <c r="C99" i="3"/>
  <c r="D50" i="3" l="1"/>
  <c r="C50" i="3"/>
  <c r="E50" i="3"/>
  <c r="B51" i="3"/>
  <c r="E100" i="3"/>
  <c r="D100" i="3"/>
  <c r="C100" i="3"/>
  <c r="B101" i="3"/>
  <c r="B102" i="3" l="1"/>
  <c r="E101" i="3"/>
  <c r="D101" i="3"/>
  <c r="C101" i="3"/>
  <c r="E51" i="3"/>
  <c r="D51" i="3"/>
  <c r="B52" i="3"/>
  <c r="C51" i="3"/>
  <c r="D52" i="3" l="1"/>
  <c r="C52" i="3"/>
  <c r="B53" i="3"/>
  <c r="E52" i="3"/>
  <c r="E102" i="3"/>
  <c r="D102" i="3"/>
  <c r="C102" i="3"/>
  <c r="B103" i="3"/>
  <c r="D53" i="3" l="1"/>
  <c r="B54" i="3"/>
  <c r="E53" i="3"/>
  <c r="C53" i="3"/>
  <c r="B104" i="3"/>
  <c r="E103" i="3"/>
  <c r="D103" i="3"/>
  <c r="C103" i="3"/>
  <c r="D54" i="3" l="1"/>
  <c r="C54" i="3"/>
  <c r="E54" i="3"/>
  <c r="E104" i="3"/>
  <c r="D104" i="3"/>
  <c r="C104" i="3"/>
  <c r="B105" i="3"/>
  <c r="E105" i="3" l="1"/>
  <c r="D105" i="3"/>
  <c r="C105" i="3"/>
</calcChain>
</file>

<file path=xl/sharedStrings.xml><?xml version="1.0" encoding="utf-8"?>
<sst xmlns="http://schemas.openxmlformats.org/spreadsheetml/2006/main" count="834" uniqueCount="263">
  <si>
    <t>商品ID</t>
    <rPh sb="0" eb="2">
      <t xml:space="preserve">ショウヒン </t>
    </rPh>
    <phoneticPr fontId="2"/>
  </si>
  <si>
    <t>タイプ</t>
    <phoneticPr fontId="2"/>
  </si>
  <si>
    <t>仕入単価</t>
    <rPh sb="0" eb="2">
      <t xml:space="preserve">シイレ </t>
    </rPh>
    <rPh sb="2" eb="4">
      <t xml:space="preserve">タンカ </t>
    </rPh>
    <phoneticPr fontId="2"/>
  </si>
  <si>
    <t>ID_DA07</t>
  </si>
  <si>
    <t>青果物</t>
  </si>
  <si>
    <t>例1. 1標本によるt検定を計算してみよう</t>
    <rPh sb="0" eb="1">
      <t xml:space="preserve">レイ </t>
    </rPh>
    <rPh sb="5" eb="7">
      <t xml:space="preserve">ヒョウホン </t>
    </rPh>
    <rPh sb="11" eb="13">
      <t xml:space="preserve">ケンテイ </t>
    </rPh>
    <rPh sb="14" eb="16">
      <t xml:space="preserve">ケイサン </t>
    </rPh>
    <phoneticPr fontId="2"/>
  </si>
  <si>
    <t>ID_DA08</t>
  </si>
  <si>
    <t>ID_DA43</t>
  </si>
  <si>
    <t>STEP1 : 「平均 仕入単価は70円である」という仮説を立てます</t>
    <rPh sb="0" eb="3">
      <t>シュウエキリツ</t>
    </rPh>
    <rPh sb="12" eb="14">
      <t xml:space="preserve">シイレ </t>
    </rPh>
    <rPh sb="14" eb="16">
      <t xml:space="preserve">タンカ </t>
    </rPh>
    <rPh sb="19" eb="20">
      <t xml:space="preserve">エン </t>
    </rPh>
    <phoneticPr fontId="2"/>
  </si>
  <si>
    <t>ID_DA44</t>
  </si>
  <si>
    <t>（この意味は、真の平均が70ということになります。）</t>
    <rPh sb="1" eb="3">
      <t>イミ</t>
    </rPh>
    <phoneticPr fontId="2"/>
  </si>
  <si>
    <t>ID_DA55</t>
  </si>
  <si>
    <t>ID_DA56</t>
  </si>
  <si>
    <t>STEP2 : サンプル平均を求めます</t>
    <rPh sb="0" eb="3">
      <t>シュウエキリツ</t>
    </rPh>
    <phoneticPr fontId="2"/>
  </si>
  <si>
    <t>ID_DB08</t>
  </si>
  <si>
    <t>サンプル平均=</t>
    <rPh sb="0" eb="2">
      <t>ヘイキｎ</t>
    </rPh>
    <phoneticPr fontId="2"/>
  </si>
  <si>
    <t>ID_DB21</t>
  </si>
  <si>
    <t>ID_DB32</t>
  </si>
  <si>
    <t>ID_DB44</t>
  </si>
  <si>
    <t>STEP3 : サンプルの標準偏差を求めます</t>
    <rPh sb="0" eb="3">
      <t>シュウエキリツ</t>
    </rPh>
    <phoneticPr fontId="2"/>
  </si>
  <si>
    <t>ID_DB56</t>
  </si>
  <si>
    <t>サンプル標準偏差=</t>
    <rPh sb="0" eb="2">
      <t>ヘイキｎ</t>
    </rPh>
    <phoneticPr fontId="2"/>
  </si>
  <si>
    <t>ID_DB57</t>
  </si>
  <si>
    <t>ID_DC08</t>
  </si>
  <si>
    <t>ID_DC32</t>
  </si>
  <si>
    <t>STEP4 : サンプル数を確認します。</t>
    <rPh sb="0" eb="3">
      <t>シュウエキリツ</t>
    </rPh>
    <phoneticPr fontId="2"/>
  </si>
  <si>
    <t>ID_DC33</t>
  </si>
  <si>
    <t>サンプル数</t>
    <rPh sb="0" eb="2">
      <t>ヘイキｎ</t>
    </rPh>
    <phoneticPr fontId="2"/>
  </si>
  <si>
    <t>ID_DC44</t>
  </si>
  <si>
    <t>ID_DC45</t>
  </si>
  <si>
    <t>ID_DD08</t>
  </si>
  <si>
    <t>STEP5 : 中心極限定理の式に当てはめます。</t>
    <rPh sb="0" eb="3">
      <t>シュウエキリツ</t>
    </rPh>
    <phoneticPr fontId="2"/>
  </si>
  <si>
    <t>ID_DD09</t>
  </si>
  <si>
    <t>ただし、母集団の標準偏差はわからないので、代わりにサンプルの標準偏差を使います。</t>
    <phoneticPr fontId="2"/>
  </si>
  <si>
    <t>ID_DD20</t>
  </si>
  <si>
    <t>ID_DD33</t>
  </si>
  <si>
    <t>（母集団の平均 =）</t>
    <rPh sb="1" eb="4">
      <t xml:space="preserve">ボシュウダンノ </t>
    </rPh>
    <rPh sb="5" eb="7">
      <t xml:space="preserve">ヘイキン </t>
    </rPh>
    <phoneticPr fontId="2"/>
  </si>
  <si>
    <t>ID_DD57</t>
  </si>
  <si>
    <t>分子</t>
    <rPh sb="0" eb="1">
      <t>ブンシ</t>
    </rPh>
    <phoneticPr fontId="2"/>
  </si>
  <si>
    <t>ID_DE09</t>
  </si>
  <si>
    <t xml:space="preserve">サンプル平均 - 母集団の平均 = </t>
    <rPh sb="0" eb="2">
      <t>ヘイキｎ</t>
    </rPh>
    <phoneticPr fontId="2"/>
  </si>
  <si>
    <t>ID_DE21</t>
  </si>
  <si>
    <t>ID_DE32</t>
  </si>
  <si>
    <t>分母</t>
    <rPh sb="0" eb="2">
      <t>ブンボ</t>
    </rPh>
    <phoneticPr fontId="2"/>
  </si>
  <si>
    <t>ID_DE33</t>
  </si>
  <si>
    <t>サンプルの標準偏差/sqrt(サンプル数）=</t>
    <rPh sb="0" eb="2">
      <t>ヘイキｎ</t>
    </rPh>
    <phoneticPr fontId="2"/>
  </si>
  <si>
    <t>ID_DE56</t>
  </si>
  <si>
    <t>ID_DE57</t>
  </si>
  <si>
    <t>t値 = 分子/分母</t>
    <rPh sb="1" eb="2">
      <t xml:space="preserve">チ </t>
    </rPh>
    <phoneticPr fontId="2"/>
  </si>
  <si>
    <t>ID_DF09</t>
  </si>
  <si>
    <t>ID_DF20</t>
  </si>
  <si>
    <t>ID_DF21</t>
  </si>
  <si>
    <t>STEP6 : T値の累積確率を計算しましょう。</t>
    <rPh sb="0" eb="3">
      <t>シュウエキリツ</t>
    </rPh>
    <phoneticPr fontId="2"/>
  </si>
  <si>
    <t>ID_DF44</t>
  </si>
  <si>
    <t>ID_DF56</t>
  </si>
  <si>
    <t>自由度（サンプル数-1) =</t>
    <rPh sb="0" eb="2">
      <t>ジユウド</t>
    </rPh>
    <phoneticPr fontId="2"/>
  </si>
  <si>
    <t>ID_DF57</t>
  </si>
  <si>
    <t>累積確率</t>
    <rPh sb="0" eb="2">
      <t>ルイセキ</t>
    </rPh>
    <phoneticPr fontId="2"/>
  </si>
  <si>
    <t>ID_DG09</t>
  </si>
  <si>
    <t>ID_DG32</t>
  </si>
  <si>
    <t>ID_DG44</t>
  </si>
  <si>
    <t>STEP7 : 今のT値よりもより大きい値が出る確率を計算しましょう</t>
    <rPh sb="0" eb="3">
      <t>シュウエキリツ</t>
    </rPh>
    <phoneticPr fontId="2"/>
  </si>
  <si>
    <t>ID_DG56</t>
  </si>
  <si>
    <t>ポイント: この確率をP値と言います。</t>
    <rPh sb="0" eb="2">
      <t>カクリツ</t>
    </rPh>
    <phoneticPr fontId="2"/>
  </si>
  <si>
    <t>ID_DH08</t>
  </si>
  <si>
    <t>ID_DH32</t>
  </si>
  <si>
    <t xml:space="preserve">p値 = </t>
    <phoneticPr fontId="2"/>
  </si>
  <si>
    <t>ID_DH57</t>
  </si>
  <si>
    <t>ID_DI20</t>
  </si>
  <si>
    <t>ID_DI32</t>
  </si>
  <si>
    <t>STEP8 : STEP1で設定した仮説についてどう思いますか？</t>
    <rPh sb="0" eb="3">
      <t>シュウエキリツ</t>
    </rPh>
    <phoneticPr fontId="2"/>
  </si>
  <si>
    <t>ID_DI44</t>
  </si>
  <si>
    <t>ID_DI56</t>
  </si>
  <si>
    <t>ID_DJ32</t>
  </si>
  <si>
    <t>ID_DJ44</t>
  </si>
  <si>
    <t>ID_DJ56</t>
  </si>
  <si>
    <t>ID_DK08</t>
  </si>
  <si>
    <t>ID_DK32</t>
  </si>
  <si>
    <t>ID_DK44</t>
  </si>
  <si>
    <t>ID_DL20</t>
  </si>
  <si>
    <t>ID_DL44</t>
  </si>
  <si>
    <t>ID_DL56</t>
  </si>
  <si>
    <t>ID_DM20</t>
  </si>
  <si>
    <t>ID_DM56</t>
  </si>
  <si>
    <t>ID_DN08</t>
  </si>
  <si>
    <t>ID_DN20</t>
  </si>
  <si>
    <t>ID_DN32</t>
  </si>
  <si>
    <t>ID_DN44</t>
  </si>
  <si>
    <t>ID_DN56</t>
  </si>
  <si>
    <t>ID_DO19</t>
  </si>
  <si>
    <t>ID_DO31</t>
  </si>
  <si>
    <t>ID_DO32</t>
  </si>
  <si>
    <t>ID_DO44</t>
  </si>
  <si>
    <t>ID_DP31</t>
  </si>
  <si>
    <t>ID_DP56</t>
  </si>
  <si>
    <t>ID_DQ07</t>
  </si>
  <si>
    <t>ID_DQ08</t>
  </si>
  <si>
    <t>ID_DQ19</t>
  </si>
  <si>
    <t>ID_DQ20</t>
  </si>
  <si>
    <t>ID_DQ31</t>
  </si>
  <si>
    <t>ID_DQ32</t>
  </si>
  <si>
    <t>ID_DQ55</t>
  </si>
  <si>
    <t>ID_DQ56</t>
  </si>
  <si>
    <t>ID_DR07</t>
  </si>
  <si>
    <t>ID_DR19</t>
  </si>
  <si>
    <t>ID_DR31</t>
  </si>
  <si>
    <t>ID_DR32</t>
  </si>
  <si>
    <t>ID_DR43</t>
  </si>
  <si>
    <t>ID_DR44</t>
  </si>
  <si>
    <t>ID_DR55</t>
  </si>
  <si>
    <t>ID_DR56</t>
  </si>
  <si>
    <t>ID_DS08</t>
  </si>
  <si>
    <t>ID_DS31</t>
  </si>
  <si>
    <t>ID_DS32</t>
  </si>
  <si>
    <t>ID_DS43</t>
  </si>
  <si>
    <t>ID_DS44</t>
  </si>
  <si>
    <t>ID_DS55</t>
  </si>
  <si>
    <t>ID_DT07</t>
  </si>
  <si>
    <t>ID_DT08</t>
  </si>
  <si>
    <t>ID_DT19</t>
  </si>
  <si>
    <t>ID_DT20</t>
  </si>
  <si>
    <t>ID_DT32</t>
  </si>
  <si>
    <t>ID_DT55</t>
  </si>
  <si>
    <t>ID_DT56</t>
  </si>
  <si>
    <t>ID_DU08</t>
  </si>
  <si>
    <t>ID_DU19</t>
  </si>
  <si>
    <t>ID_DU20</t>
  </si>
  <si>
    <t>ID_DU32</t>
  </si>
  <si>
    <t>ID_DU43</t>
  </si>
  <si>
    <t>ID_DU44</t>
  </si>
  <si>
    <t>ID_DU55</t>
  </si>
  <si>
    <t>ID_DU56</t>
  </si>
  <si>
    <t>ID_DV07</t>
  </si>
  <si>
    <t>ID_DV08</t>
  </si>
  <si>
    <t>ID_DV20</t>
  </si>
  <si>
    <t>ID_DV43</t>
  </si>
  <si>
    <t>ID_DV55</t>
  </si>
  <si>
    <t>ID_DV56</t>
  </si>
  <si>
    <t>ID_DW07</t>
  </si>
  <si>
    <t>ID_DW08</t>
  </si>
  <si>
    <t>ID_DW19</t>
  </si>
  <si>
    <t>ID_DW20</t>
  </si>
  <si>
    <t>ID_DW31</t>
  </si>
  <si>
    <t>ID_DW55</t>
  </si>
  <si>
    <t>ID_DW56</t>
  </si>
  <si>
    <t>ID_DX07</t>
  </si>
  <si>
    <t>ID_DX20</t>
  </si>
  <si>
    <t>ID_DX31</t>
  </si>
  <si>
    <t>ID_DX44</t>
  </si>
  <si>
    <t>ID_DX56</t>
  </si>
  <si>
    <t>ID_DY07</t>
  </si>
  <si>
    <t>ID_DY31</t>
  </si>
  <si>
    <t>ID_DY44</t>
  </si>
  <si>
    <t>ID_DY55</t>
  </si>
  <si>
    <t>ID_DY56</t>
  </si>
  <si>
    <t>ID_DZ07</t>
  </si>
  <si>
    <t>ID_DZ08</t>
  </si>
  <si>
    <t>ID_DZ19</t>
  </si>
  <si>
    <t>ID_DZ20</t>
  </si>
  <si>
    <t>ID_DZ31</t>
  </si>
  <si>
    <t>ID_DZ43</t>
  </si>
  <si>
    <t>ID_DZ55</t>
  </si>
  <si>
    <t>ID_DZ56</t>
  </si>
  <si>
    <t>自由度=</t>
    <rPh sb="0" eb="3">
      <t xml:space="preserve">ジユウド </t>
    </rPh>
    <phoneticPr fontId="2"/>
  </si>
  <si>
    <t>x</t>
    <phoneticPr fontId="2"/>
  </si>
  <si>
    <t>自由度=2</t>
    <rPh sb="0" eb="3">
      <t xml:space="preserve">ジユウド </t>
    </rPh>
    <phoneticPr fontId="2"/>
  </si>
  <si>
    <t>自由度=10</t>
    <rPh sb="0" eb="3">
      <t xml:space="preserve">ジユウド </t>
    </rPh>
    <phoneticPr fontId="2"/>
  </si>
  <si>
    <t>自由度=100</t>
    <rPh sb="0" eb="3">
      <t xml:space="preserve">ジユウド </t>
    </rPh>
    <phoneticPr fontId="2"/>
  </si>
  <si>
    <t>例2. 2標本によるt検定を「データ分析ツール」を使って計算してみよう</t>
    <rPh sb="0" eb="1">
      <t xml:space="preserve">レイ </t>
    </rPh>
    <rPh sb="5" eb="7">
      <t xml:space="preserve">ヒョウホン </t>
    </rPh>
    <rPh sb="11" eb="13">
      <t xml:space="preserve">ケンテイ </t>
    </rPh>
    <rPh sb="25" eb="26">
      <t xml:space="preserve">ツカッテ </t>
    </rPh>
    <rPh sb="28" eb="30">
      <t xml:space="preserve">ケイサン </t>
    </rPh>
    <phoneticPr fontId="2"/>
  </si>
  <si>
    <t>A社</t>
    <rPh sb="1" eb="2">
      <t xml:space="preserve">シャ </t>
    </rPh>
    <phoneticPr fontId="2"/>
  </si>
  <si>
    <t>B社</t>
    <rPh sb="1" eb="2">
      <t xml:space="preserve">シャ </t>
    </rPh>
    <phoneticPr fontId="2"/>
  </si>
  <si>
    <t>ID_DN23</t>
  </si>
  <si>
    <t>ID_DH26</t>
  </si>
  <si>
    <t>ID_DO11</t>
  </si>
  <si>
    <t>ID_DH50</t>
  </si>
  <si>
    <t>ID_DO23</t>
  </si>
  <si>
    <t>ID_DI14</t>
  </si>
  <si>
    <t>ID_DP11</t>
  </si>
  <si>
    <t>ID_DI26</t>
  </si>
  <si>
    <t>ID_DP23</t>
  </si>
  <si>
    <t>ID_DI50</t>
  </si>
  <si>
    <t>ID_DP59</t>
  </si>
  <si>
    <t>ID_DJ26</t>
  </si>
  <si>
    <t>ID_DQ11</t>
  </si>
  <si>
    <t>ID_DK38</t>
  </si>
  <si>
    <t>ID_DQ23</t>
  </si>
  <si>
    <t>ID_DL26</t>
  </si>
  <si>
    <t>ID_DQ59</t>
  </si>
  <si>
    <t>ID_DL38</t>
  </si>
  <si>
    <t>ID_DR23</t>
  </si>
  <si>
    <t>ID_DM14</t>
  </si>
  <si>
    <t>ID_DR35</t>
  </si>
  <si>
    <t>ID_DM50</t>
  </si>
  <si>
    <t>ID_DR47</t>
  </si>
  <si>
    <t>ID_DN02</t>
  </si>
  <si>
    <t>ID_DR59</t>
  </si>
  <si>
    <t>ID_DN50</t>
  </si>
  <si>
    <t>ID_DS11</t>
  </si>
  <si>
    <t>ID_DO25</t>
  </si>
  <si>
    <t>ID_DS35</t>
  </si>
  <si>
    <t>ID_DO38</t>
  </si>
  <si>
    <t>ID_DS47</t>
  </si>
  <si>
    <t>ID_DO50</t>
  </si>
  <si>
    <t>ID_DS59</t>
  </si>
  <si>
    <t>ID_DP13</t>
  </si>
  <si>
    <t>ID_DT11</t>
  </si>
  <si>
    <t>ID_DP25</t>
  </si>
  <si>
    <t>ID_DT47</t>
  </si>
  <si>
    <t>ID_DT59</t>
  </si>
  <si>
    <t>ID_DQ13</t>
  </si>
  <si>
    <t>ID_DU11</t>
  </si>
  <si>
    <t>ID_DU23</t>
  </si>
  <si>
    <t>ID_DU35</t>
  </si>
  <si>
    <t>ID_DR25</t>
  </si>
  <si>
    <t>ID_DU59</t>
  </si>
  <si>
    <t>ID_DS01</t>
  </si>
  <si>
    <t>ID_DV23</t>
  </si>
  <si>
    <t>ID_DS25</t>
  </si>
  <si>
    <t>ID_DW11</t>
  </si>
  <si>
    <t>ID_DT49</t>
  </si>
  <si>
    <t>ID_DX47</t>
  </si>
  <si>
    <t>ID_DU01</t>
  </si>
  <si>
    <t>ID_DX59</t>
  </si>
  <si>
    <t>ID_DY35</t>
  </si>
  <si>
    <t>ID_DY47</t>
  </si>
  <si>
    <t>ID_DV01</t>
  </si>
  <si>
    <t>ID_DZ35</t>
  </si>
  <si>
    <t>ID_DA01</t>
  </si>
  <si>
    <t>ID_DV37</t>
  </si>
  <si>
    <t>ID_DV49</t>
  </si>
  <si>
    <t>ID_DW01</t>
  </si>
  <si>
    <t>ID_DW25</t>
  </si>
  <si>
    <t>ID_DW37</t>
  </si>
  <si>
    <t>t-検定: 分散が等しくないと仮定した２標本による検定</t>
  </si>
  <si>
    <t>A社</t>
  </si>
  <si>
    <t>B社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</si>
  <si>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</si>
  <si>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</si>
  <si>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</si>
  <si>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</si>
  <si>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</si>
  <si>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</si>
  <si>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</si>
  <si>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</si>
  <si>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</si>
  <si>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</si>
  <si>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例1. ネットスーパー（ECサイト)のA/Bテストの効果をカイ二乗検定により結論づけよう</t>
    <rPh sb="0" eb="1">
      <t xml:space="preserve">レイ </t>
    </rPh>
    <rPh sb="26" eb="28">
      <t xml:space="preserve">コウカ </t>
    </rPh>
    <rPh sb="31" eb="33">
      <t xml:space="preserve">ニジョウ </t>
    </rPh>
    <rPh sb="33" eb="35">
      <t xml:space="preserve">ケンテイニ </t>
    </rPh>
    <rPh sb="38" eb="40">
      <t xml:space="preserve">ケツロンヅケヨウ </t>
    </rPh>
    <phoneticPr fontId="2"/>
  </si>
  <si>
    <t>ABテストの例</t>
    <rPh sb="0" eb="1">
      <t>レイ</t>
    </rPh>
    <phoneticPr fontId="2"/>
  </si>
  <si>
    <t>ページ訪問数</t>
    <rPh sb="0" eb="1">
      <t>ホウｍンスウ</t>
    </rPh>
    <phoneticPr fontId="2"/>
  </si>
  <si>
    <t>離脱数</t>
    <rPh sb="0" eb="2">
      <t>リダツ</t>
    </rPh>
    <phoneticPr fontId="2"/>
  </si>
  <si>
    <t>登録数</t>
    <rPh sb="0" eb="2">
      <t xml:space="preserve">トウロク </t>
    </rPh>
    <phoneticPr fontId="2"/>
  </si>
  <si>
    <t>CV率</t>
    <rPh sb="0" eb="1">
      <t>リツ</t>
    </rPh>
    <phoneticPr fontId="2"/>
  </si>
  <si>
    <t>旧デザイン</t>
    <rPh sb="0" eb="1">
      <t>キュウ</t>
    </rPh>
    <phoneticPr fontId="2"/>
  </si>
  <si>
    <t>新デザイン</t>
    <rPh sb="0" eb="1">
      <t>シｎ</t>
    </rPh>
    <phoneticPr fontId="2"/>
  </si>
  <si>
    <t>実績</t>
    <rPh sb="0" eb="2">
      <t>ジッセキ</t>
    </rPh>
    <phoneticPr fontId="2"/>
  </si>
  <si>
    <t>合計</t>
    <rPh sb="0" eb="2">
      <t>ゴウケイ</t>
    </rPh>
    <phoneticPr fontId="2"/>
  </si>
  <si>
    <t>比率</t>
    <rPh sb="0" eb="2">
      <t>ヒリツ</t>
    </rPh>
    <phoneticPr fontId="2"/>
  </si>
  <si>
    <t>期待度数</t>
    <rPh sb="0" eb="2">
      <t>キタイ</t>
    </rPh>
    <rPh sb="2" eb="4">
      <t xml:space="preserve">ドスウ </t>
    </rPh>
    <phoneticPr fontId="2"/>
  </si>
  <si>
    <t>カイ二乗検定</t>
    <rPh sb="0" eb="1">
      <t>カイ</t>
    </rPh>
    <phoneticPr fontId="2"/>
  </si>
  <si>
    <t xml:space="preserve">p値 = </t>
    <rPh sb="0" eb="1">
      <t>アタイ</t>
    </rPh>
    <phoneticPr fontId="2"/>
  </si>
  <si>
    <t>（有意水準= ）</t>
    <rPh sb="1" eb="3">
      <t>ユウイ</t>
    </rPh>
    <rPh sb="3" eb="5">
      <t>スイジュン</t>
    </rPh>
    <phoneticPr fontId="2"/>
  </si>
  <si>
    <t xml:space="preserve">結論 = </t>
    <rPh sb="0" eb="2">
      <t>ケツロｎ</t>
    </rPh>
    <phoneticPr fontId="2"/>
  </si>
  <si>
    <t>帰無仮説「2つの事象は独立である」を棄却することができる</t>
    <rPh sb="0" eb="1">
      <t>カエリ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</si>
</sst>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%"/>
    <numFmt numFmtId="179" formatCode="0.000%"/>
  </numFmts>
  <fonts count="14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 Regular"/>
      <charset val="128"/>
    </font>
    <font>
      <b/>
      <sz val="12"/>
      <color rgb="FF333333"/>
      <name val="游ゴシック Regular"/>
      <charset val="128"/>
    </font>
    <font>
      <b/>
      <sz val="12"/>
      <color theme="1"/>
      <name val="游ゴシック Regular"/>
      <charset val="128"/>
    </font>
    <font>
      <b/>
      <sz val="12"/>
      <color rgb="FFFF0000"/>
      <name val="游ゴシック Regular"/>
      <charset val="128"/>
    </font>
    <font>
      <sz val="12"/>
      <color rgb="FFFF0000"/>
      <name val="游ゴシック Regular"/>
      <charset val="128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Arial"/>
      <family val="2"/>
    </font>
    <font>
      <sz val="12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0" fontId="3" fillId="0" borderId="1" xfId="2" applyNumberFormat="1" applyFont="1" applyBorder="1">
      <alignment vertical="center"/>
    </xf>
    <xf numFmtId="10" fontId="6" fillId="0" borderId="1" xfId="2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10" fontId="7" fillId="0" borderId="1" xfId="2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8" fillId="3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10" fillId="3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0" borderId="1" xfId="0" applyFont="1" applyBorder="1">
      <alignment vertical="center"/>
    </xf>
    <xf numFmtId="178" fontId="0" fillId="0" borderId="1" xfId="2" applyNumberFormat="1" applyFont="1" applyBorder="1">
      <alignment vertical="center"/>
    </xf>
    <xf numFmtId="178" fontId="0" fillId="0" borderId="0" xfId="2" applyNumberFormat="1" applyFont="1">
      <alignment vertical="center"/>
    </xf>
    <xf numFmtId="10" fontId="0" fillId="0" borderId="1" xfId="2" applyNumberFormat="1" applyFont="1" applyBorder="1">
      <alignment vertical="center"/>
    </xf>
    <xf numFmtId="9" fontId="0" fillId="0" borderId="1" xfId="0" applyNumberFormat="1" applyBorder="1">
      <alignment vertical="center"/>
    </xf>
    <xf numFmtId="9" fontId="0" fillId="0" borderId="0" xfId="2" applyFont="1">
      <alignment vertical="center"/>
    </xf>
    <xf numFmtId="9" fontId="0" fillId="0" borderId="0" xfId="0" applyNumberFormat="1">
      <alignment vertical="center"/>
    </xf>
    <xf numFmtId="38" fontId="1" fillId="0" borderId="1" xfId="1" applyBorder="1">
      <alignment vertical="center"/>
    </xf>
    <xf numFmtId="38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0" fontId="1" fillId="0" borderId="1" xfId="2" applyNumberFormat="1" applyBorder="1">
      <alignment vertical="center"/>
    </xf>
    <xf numFmtId="9" fontId="1" fillId="0" borderId="1" xfId="0" applyNumberFormat="1" applyFont="1" applyBorder="1">
      <alignment vertical="center"/>
    </xf>
    <xf numFmtId="9" fontId="0" fillId="0" borderId="1" xfId="2" applyFont="1" applyBorder="1">
      <alignment vertical="center"/>
    </xf>
    <xf numFmtId="10" fontId="0" fillId="0" borderId="0" xfId="2" applyNumberFormat="1" applyFont="1">
      <alignment vertical="center"/>
    </xf>
    <xf numFmtId="38" fontId="13" fillId="0" borderId="1" xfId="1" applyFont="1" applyBorder="1">
      <alignment vertical="center"/>
    </xf>
    <xf numFmtId="38" fontId="13" fillId="0" borderId="0" xfId="1" applyFont="1">
      <alignment vertical="center"/>
    </xf>
    <xf numFmtId="38" fontId="13" fillId="0" borderId="1" xfId="0" applyNumberFormat="1" applyFont="1" applyBorder="1">
      <alignment vertical="center"/>
    </xf>
    <xf numFmtId="38" fontId="13" fillId="0" borderId="0" xfId="0" applyNumberFormat="1" applyFont="1">
      <alignment vertical="center"/>
    </xf>
    <xf numFmtId="0" fontId="13" fillId="0" borderId="0" xfId="0" applyFont="1">
      <alignment vertical="center"/>
    </xf>
    <xf numFmtId="10" fontId="13" fillId="0" borderId="1" xfId="2" applyNumberFormat="1" applyFont="1" applyBorder="1">
      <alignment vertical="center"/>
    </xf>
    <xf numFmtId="9" fontId="13" fillId="0" borderId="1" xfId="0" applyNumberFormat="1" applyFont="1" applyBorder="1">
      <alignment vertical="center"/>
    </xf>
    <xf numFmtId="10" fontId="13" fillId="0" borderId="0" xfId="2" applyNumberFormat="1" applyFont="1">
      <alignment vertical="center"/>
    </xf>
    <xf numFmtId="9" fontId="13" fillId="0" borderId="0" xfId="0" applyNumberFormat="1" applyFont="1">
      <alignment vertical="center"/>
    </xf>
    <xf numFmtId="179" fontId="13" fillId="0" borderId="0" xfId="2" applyNumberFormat="1" applyFont="1">
      <alignment vertical="center"/>
    </xf>
    <xf numFmtId="0" fontId="0" fillId="4" borderId="1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597057449593254E-2"/>
          <c:y val="8.9145114624657323E-2"/>
          <c:w val="0.97065169701401488"/>
          <c:h val="0.869447257109390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【補足】t分布!$C$4</c:f>
              <c:strCache>
                <c:ptCount val="1"/>
                <c:pt idx="0">
                  <c:v>自由度=2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【補足】t分布!$B$5:$B$105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0.79999999999999993</c:v>
                </c:pt>
                <c:pt idx="59">
                  <c:v>0.89999999999999991</c:v>
                </c:pt>
                <c:pt idx="60">
                  <c:v>0.99999999999999989</c:v>
                </c:pt>
                <c:pt idx="61">
                  <c:v>1.0999999999999999</c:v>
                </c:pt>
                <c:pt idx="62">
                  <c:v>1.2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1.5000000000000002</c:v>
                </c:pt>
                <c:pt idx="66">
                  <c:v>1.6000000000000003</c:v>
                </c:pt>
                <c:pt idx="67">
                  <c:v>1.7000000000000004</c:v>
                </c:pt>
                <c:pt idx="68">
                  <c:v>1.8000000000000005</c:v>
                </c:pt>
                <c:pt idx="69">
                  <c:v>1.9000000000000006</c:v>
                </c:pt>
                <c:pt idx="70">
                  <c:v>2.0000000000000004</c:v>
                </c:pt>
                <c:pt idx="71">
                  <c:v>2.1000000000000005</c:v>
                </c:pt>
                <c:pt idx="72">
                  <c:v>2.2000000000000006</c:v>
                </c:pt>
                <c:pt idx="73">
                  <c:v>2.3000000000000007</c:v>
                </c:pt>
                <c:pt idx="74">
                  <c:v>2.4000000000000008</c:v>
                </c:pt>
                <c:pt idx="75">
                  <c:v>2.5000000000000009</c:v>
                </c:pt>
                <c:pt idx="76">
                  <c:v>2.600000000000001</c:v>
                </c:pt>
                <c:pt idx="77">
                  <c:v>2.7000000000000011</c:v>
                </c:pt>
                <c:pt idx="78">
                  <c:v>2.8000000000000012</c:v>
                </c:pt>
                <c:pt idx="79">
                  <c:v>2.9000000000000012</c:v>
                </c:pt>
                <c:pt idx="80">
                  <c:v>3.0000000000000013</c:v>
                </c:pt>
                <c:pt idx="81">
                  <c:v>3.1000000000000014</c:v>
                </c:pt>
                <c:pt idx="82">
                  <c:v>3.2000000000000015</c:v>
                </c:pt>
                <c:pt idx="83">
                  <c:v>3.3000000000000016</c:v>
                </c:pt>
                <c:pt idx="84">
                  <c:v>3.4000000000000017</c:v>
                </c:pt>
                <c:pt idx="85">
                  <c:v>3.5000000000000018</c:v>
                </c:pt>
                <c:pt idx="86">
                  <c:v>3.6000000000000019</c:v>
                </c:pt>
                <c:pt idx="87">
                  <c:v>3.700000000000002</c:v>
                </c:pt>
                <c:pt idx="88">
                  <c:v>3.800000000000002</c:v>
                </c:pt>
                <c:pt idx="89">
                  <c:v>3.9000000000000021</c:v>
                </c:pt>
                <c:pt idx="90">
                  <c:v>4.0000000000000018</c:v>
                </c:pt>
                <c:pt idx="91">
                  <c:v>4.1000000000000014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4.6999999999999993</c:v>
                </c:pt>
                <c:pt idx="98">
                  <c:v>4.7999999999999989</c:v>
                </c:pt>
                <c:pt idx="99">
                  <c:v>4.8999999999999986</c:v>
                </c:pt>
                <c:pt idx="100">
                  <c:v>4.9999999999999982</c:v>
                </c:pt>
              </c:numCache>
            </c:numRef>
          </c:xVal>
          <c:yVal>
            <c:numRef>
              <c:f>【補足】t分布!$C$5:$C$105</c:f>
              <c:numCache>
                <c:formatCode>General</c:formatCode>
                <c:ptCount val="101"/>
                <c:pt idx="0">
                  <c:v>7.1277811011064901E-3</c:v>
                </c:pt>
                <c:pt idx="1">
                  <c:v>7.5385786763763523E-3</c:v>
                </c:pt>
                <c:pt idx="2">
                  <c:v>7.9808383284487912E-3</c:v>
                </c:pt>
                <c:pt idx="3">
                  <c:v>8.4575544019378172E-3</c:v>
                </c:pt>
                <c:pt idx="4">
                  <c:v>8.9720599624717422E-3</c:v>
                </c:pt>
                <c:pt idx="5">
                  <c:v>9.5280708315178386E-3</c:v>
                </c:pt>
                <c:pt idx="6">
                  <c:v>1.0129736011421229E-2</c:v>
                </c:pt>
                <c:pt idx="7">
                  <c:v>1.0781695505270951E-2</c:v>
                </c:pt>
                <c:pt idx="8">
                  <c:v>1.1489146700777076E-2</c:v>
                </c:pt>
                <c:pt idx="9">
                  <c:v>1.2257920678115777E-2</c:v>
                </c:pt>
                <c:pt idx="10">
                  <c:v>1.3094570021973066E-2</c:v>
                </c:pt>
                <c:pt idx="11">
                  <c:v>1.4006469971002149E-2</c:v>
                </c:pt>
                <c:pt idx="12">
                  <c:v>1.500193502636828E-2</c:v>
                </c:pt>
                <c:pt idx="13">
                  <c:v>1.6090353466756781E-2</c:v>
                </c:pt>
                <c:pt idx="14">
                  <c:v>1.7282342580047391E-2</c:v>
                </c:pt>
                <c:pt idx="15">
                  <c:v>1.8589927818456708E-2</c:v>
                </c:pt>
                <c:pt idx="16">
                  <c:v>2.0026749505662498E-2</c:v>
                </c:pt>
                <c:pt idx="17">
                  <c:v>2.1608301154202935E-2</c:v>
                </c:pt>
                <c:pt idx="18">
                  <c:v>2.3352203859274029E-2</c:v>
                </c:pt>
                <c:pt idx="19">
                  <c:v>2.527852157122084E-2</c:v>
                </c:pt>
                <c:pt idx="20">
                  <c:v>2.7410122234342093E-2</c:v>
                </c:pt>
                <c:pt idx="21">
                  <c:v>2.9773089691342101E-2</c:v>
                </c:pt>
                <c:pt idx="22">
                  <c:v>3.2397190704437848E-2</c:v>
                </c:pt>
                <c:pt idx="23">
                  <c:v>3.5316400157415793E-2</c:v>
                </c:pt>
                <c:pt idx="24">
                  <c:v>3.8569485068463728E-2</c:v>
                </c:pt>
                <c:pt idx="25">
                  <c:v>4.2200643868047887E-2</c:v>
                </c:pt>
                <c:pt idx="26">
                  <c:v>4.626019063258615E-2</c:v>
                </c:pt>
                <c:pt idx="27">
                  <c:v>5.080526342529075E-2</c:v>
                </c:pt>
                <c:pt idx="28">
                  <c:v>5.5900519948967178E-2</c:v>
                </c:pt>
                <c:pt idx="29">
                  <c:v>6.1618760182009583E-2</c:v>
                </c:pt>
                <c:pt idx="30">
                  <c:v>6.8041381743977045E-2</c:v>
                </c:pt>
                <c:pt idx="31">
                  <c:v>7.5258526010828566E-2</c:v>
                </c:pt>
                <c:pt idx="32">
                  <c:v>8.3368707696663782E-2</c:v>
                </c:pt>
                <c:pt idx="33">
                  <c:v>9.2477634283462951E-2</c:v>
                </c:pt>
                <c:pt idx="34">
                  <c:v>0.10269581267343122</c:v>
                </c:pt>
                <c:pt idx="35">
                  <c:v>0.11413441178180361</c:v>
                </c:pt>
                <c:pt idx="36">
                  <c:v>0.12689871404788011</c:v>
                </c:pt>
                <c:pt idx="37">
                  <c:v>0.14107837568979756</c:v>
                </c:pt>
                <c:pt idx="38">
                  <c:v>0.15673368198174173</c:v>
                </c:pt>
                <c:pt idx="39">
                  <c:v>0.17387712529157229</c:v>
                </c:pt>
                <c:pt idx="40">
                  <c:v>0.19245008972987507</c:v>
                </c:pt>
                <c:pt idx="41">
                  <c:v>0.21229536878003313</c:v>
                </c:pt>
                <c:pt idx="42">
                  <c:v>0.23312782382449362</c:v>
                </c:pt>
                <c:pt idx="43">
                  <c:v>0.25450773113432829</c:v>
                </c:pt>
                <c:pt idx="44">
                  <c:v>0.2758239639424232</c:v>
                </c:pt>
                <c:pt idx="45">
                  <c:v>0.29629629629629611</c:v>
                </c:pt>
                <c:pt idx="46">
                  <c:v>0.31500639696285704</c:v>
                </c:pt>
                <c:pt idx="47">
                  <c:v>0.33096385830912645</c:v>
                </c:pt>
                <c:pt idx="48">
                  <c:v>0.34320590294804149</c:v>
                </c:pt>
                <c:pt idx="49">
                  <c:v>0.35091821684507368</c:v>
                </c:pt>
                <c:pt idx="50">
                  <c:v>0.35355339059327379</c:v>
                </c:pt>
                <c:pt idx="51">
                  <c:v>0.35091821684507385</c:v>
                </c:pt>
                <c:pt idx="52">
                  <c:v>0.3432059029480416</c:v>
                </c:pt>
                <c:pt idx="53">
                  <c:v>0.33096385830912667</c:v>
                </c:pt>
                <c:pt idx="54">
                  <c:v>0.3150063969628572</c:v>
                </c:pt>
                <c:pt idx="55">
                  <c:v>0.29629629629629628</c:v>
                </c:pt>
                <c:pt idx="56">
                  <c:v>0.27582396394242342</c:v>
                </c:pt>
                <c:pt idx="57">
                  <c:v>0.25450773113432851</c:v>
                </c:pt>
                <c:pt idx="58">
                  <c:v>0.23312782382449387</c:v>
                </c:pt>
                <c:pt idx="59">
                  <c:v>0.21229536878003338</c:v>
                </c:pt>
                <c:pt idx="60">
                  <c:v>0.19245008972987526</c:v>
                </c:pt>
                <c:pt idx="61">
                  <c:v>0.17387712529157248</c:v>
                </c:pt>
                <c:pt idx="62">
                  <c:v>0.1567336819817419</c:v>
                </c:pt>
                <c:pt idx="63">
                  <c:v>0.1410783756897977</c:v>
                </c:pt>
                <c:pt idx="64">
                  <c:v>0.12689871404788033</c:v>
                </c:pt>
                <c:pt idx="65">
                  <c:v>0.11413441178180371</c:v>
                </c:pt>
                <c:pt idx="66">
                  <c:v>0.10269581267343132</c:v>
                </c:pt>
                <c:pt idx="67">
                  <c:v>9.2477634283463034E-2</c:v>
                </c:pt>
                <c:pt idx="68">
                  <c:v>8.3368707696663852E-2</c:v>
                </c:pt>
                <c:pt idx="69">
                  <c:v>7.5258526010828664E-2</c:v>
                </c:pt>
                <c:pt idx="70">
                  <c:v>6.8041381743977128E-2</c:v>
                </c:pt>
                <c:pt idx="71">
                  <c:v>6.1618760182009666E-2</c:v>
                </c:pt>
                <c:pt idx="72">
                  <c:v>5.5900519948967255E-2</c:v>
                </c:pt>
                <c:pt idx="73">
                  <c:v>5.080526342529082E-2</c:v>
                </c:pt>
                <c:pt idx="74">
                  <c:v>4.6260190632586171E-2</c:v>
                </c:pt>
                <c:pt idx="75">
                  <c:v>4.2200643868047942E-2</c:v>
                </c:pt>
                <c:pt idx="76">
                  <c:v>3.8569485068463763E-2</c:v>
                </c:pt>
                <c:pt idx="77">
                  <c:v>3.5316400157415821E-2</c:v>
                </c:pt>
                <c:pt idx="78">
                  <c:v>3.2397190704437875E-2</c:v>
                </c:pt>
                <c:pt idx="79">
                  <c:v>2.9773089691342115E-2</c:v>
                </c:pt>
                <c:pt idx="80">
                  <c:v>2.7410122234342117E-2</c:v>
                </c:pt>
                <c:pt idx="81">
                  <c:v>2.5278521571220861E-2</c:v>
                </c:pt>
                <c:pt idx="82">
                  <c:v>2.335220385927406E-2</c:v>
                </c:pt>
                <c:pt idx="83">
                  <c:v>2.1608301154202945E-2</c:v>
                </c:pt>
                <c:pt idx="84">
                  <c:v>2.0026749505662533E-2</c:v>
                </c:pt>
                <c:pt idx="85">
                  <c:v>1.8589927818456732E-2</c:v>
                </c:pt>
                <c:pt idx="86">
                  <c:v>1.7282342580047409E-2</c:v>
                </c:pt>
                <c:pt idx="87">
                  <c:v>1.6090353466756795E-2</c:v>
                </c:pt>
                <c:pt idx="88">
                  <c:v>1.5001935026368294E-2</c:v>
                </c:pt>
                <c:pt idx="89">
                  <c:v>1.4006469971002163E-2</c:v>
                </c:pt>
                <c:pt idx="90">
                  <c:v>1.3094570021973088E-2</c:v>
                </c:pt>
                <c:pt idx="91">
                  <c:v>1.2257920678115788E-2</c:v>
                </c:pt>
                <c:pt idx="92">
                  <c:v>1.1489146700777086E-2</c:v>
                </c:pt>
                <c:pt idx="93">
                  <c:v>1.0781695505270951E-2</c:v>
                </c:pt>
                <c:pt idx="94">
                  <c:v>1.0129736011421239E-2</c:v>
                </c:pt>
                <c:pt idx="95">
                  <c:v>9.5280708315178386E-3</c:v>
                </c:pt>
                <c:pt idx="96">
                  <c:v>8.9720599624717508E-3</c:v>
                </c:pt>
                <c:pt idx="97">
                  <c:v>8.4575544019378172E-3</c:v>
                </c:pt>
                <c:pt idx="98">
                  <c:v>7.9808383284488069E-3</c:v>
                </c:pt>
                <c:pt idx="99">
                  <c:v>7.5385786763763583E-3</c:v>
                </c:pt>
                <c:pt idx="100">
                  <c:v>7.1277811011065031E-3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C-41CB-B943-6614550E0C3B}"/>
            </c:ext>
          </c:extLst>
        </c:ser>
        <c:ser>
          <c:idx val="1"/>
          <c:order val="1"/>
          <c:tx>
            <c:strRef>
              <c:f>【補足】t分布!$D$4</c:f>
              <c:strCache>
                <c:ptCount val="1"/>
                <c:pt idx="0">
                  <c:v>自由度=10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【補足】t分布!$B$5:$B$105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0.79999999999999993</c:v>
                </c:pt>
                <c:pt idx="59">
                  <c:v>0.89999999999999991</c:v>
                </c:pt>
                <c:pt idx="60">
                  <c:v>0.99999999999999989</c:v>
                </c:pt>
                <c:pt idx="61">
                  <c:v>1.0999999999999999</c:v>
                </c:pt>
                <c:pt idx="62">
                  <c:v>1.2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1.5000000000000002</c:v>
                </c:pt>
                <c:pt idx="66">
                  <c:v>1.6000000000000003</c:v>
                </c:pt>
                <c:pt idx="67">
                  <c:v>1.7000000000000004</c:v>
                </c:pt>
                <c:pt idx="68">
                  <c:v>1.8000000000000005</c:v>
                </c:pt>
                <c:pt idx="69">
                  <c:v>1.9000000000000006</c:v>
                </c:pt>
                <c:pt idx="70">
                  <c:v>2.0000000000000004</c:v>
                </c:pt>
                <c:pt idx="71">
                  <c:v>2.1000000000000005</c:v>
                </c:pt>
                <c:pt idx="72">
                  <c:v>2.2000000000000006</c:v>
                </c:pt>
                <c:pt idx="73">
                  <c:v>2.3000000000000007</c:v>
                </c:pt>
                <c:pt idx="74">
                  <c:v>2.4000000000000008</c:v>
                </c:pt>
                <c:pt idx="75">
                  <c:v>2.5000000000000009</c:v>
                </c:pt>
                <c:pt idx="76">
                  <c:v>2.600000000000001</c:v>
                </c:pt>
                <c:pt idx="77">
                  <c:v>2.7000000000000011</c:v>
                </c:pt>
                <c:pt idx="78">
                  <c:v>2.8000000000000012</c:v>
                </c:pt>
                <c:pt idx="79">
                  <c:v>2.9000000000000012</c:v>
                </c:pt>
                <c:pt idx="80">
                  <c:v>3.0000000000000013</c:v>
                </c:pt>
                <c:pt idx="81">
                  <c:v>3.1000000000000014</c:v>
                </c:pt>
                <c:pt idx="82">
                  <c:v>3.2000000000000015</c:v>
                </c:pt>
                <c:pt idx="83">
                  <c:v>3.3000000000000016</c:v>
                </c:pt>
                <c:pt idx="84">
                  <c:v>3.4000000000000017</c:v>
                </c:pt>
                <c:pt idx="85">
                  <c:v>3.5000000000000018</c:v>
                </c:pt>
                <c:pt idx="86">
                  <c:v>3.6000000000000019</c:v>
                </c:pt>
                <c:pt idx="87">
                  <c:v>3.700000000000002</c:v>
                </c:pt>
                <c:pt idx="88">
                  <c:v>3.800000000000002</c:v>
                </c:pt>
                <c:pt idx="89">
                  <c:v>3.9000000000000021</c:v>
                </c:pt>
                <c:pt idx="90">
                  <c:v>4.0000000000000018</c:v>
                </c:pt>
                <c:pt idx="91">
                  <c:v>4.1000000000000014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4.6999999999999993</c:v>
                </c:pt>
                <c:pt idx="98">
                  <c:v>4.7999999999999989</c:v>
                </c:pt>
                <c:pt idx="99">
                  <c:v>4.8999999999999986</c:v>
                </c:pt>
                <c:pt idx="100">
                  <c:v>4.9999999999999982</c:v>
                </c:pt>
              </c:numCache>
            </c:numRef>
          </c:xVal>
          <c:yVal>
            <c:numRef>
              <c:f>【補足】t分布!$D$5:$D$105</c:f>
              <c:numCache>
                <c:formatCode>General</c:formatCode>
                <c:ptCount val="101"/>
                <c:pt idx="0">
                  <c:v>3.960010564637988E-4</c:v>
                </c:pt>
                <c:pt idx="1">
                  <c:v>4.6369681498458631E-4</c:v>
                </c:pt>
                <c:pt idx="2">
                  <c:v>5.4368878659587574E-4</c:v>
                </c:pt>
                <c:pt idx="3">
                  <c:v>6.3831807809212133E-4</c:v>
                </c:pt>
                <c:pt idx="4">
                  <c:v>7.5038582063150503E-4</c:v>
                </c:pt>
                <c:pt idx="5">
                  <c:v>8.8324462669310728E-4</c:v>
                </c:pt>
                <c:pt idx="6">
                  <c:v>1.0409079047853456E-3</c:v>
                </c:pt>
                <c:pt idx="7">
                  <c:v>1.228180273523943E-3</c:v>
                </c:pt>
                <c:pt idx="8">
                  <c:v>1.4508127901999924E-3</c:v>
                </c:pt>
                <c:pt idx="9">
                  <c:v>1.7156872014883373E-3</c:v>
                </c:pt>
                <c:pt idx="10">
                  <c:v>2.0310339110412045E-3</c:v>
                </c:pt>
                <c:pt idx="11">
                  <c:v>2.4066888019954754E-3</c:v>
                </c:pt>
                <c:pt idx="12">
                  <c:v>2.854394394609589E-3</c:v>
                </c:pt>
                <c:pt idx="13">
                  <c:v>3.3881509779623816E-3</c:v>
                </c:pt>
                <c:pt idx="14">
                  <c:v>4.0246232150294488E-3</c:v>
                </c:pt>
                <c:pt idx="15">
                  <c:v>4.7836071267012984E-3</c:v>
                </c:pt>
                <c:pt idx="16">
                  <c:v>5.6885611066299045E-3</c:v>
                </c:pt>
                <c:pt idx="17">
                  <c:v>6.7672024406868992E-3</c:v>
                </c:pt>
                <c:pt idx="18">
                  <c:v>8.0521673723421248E-3</c:v>
                </c:pt>
                <c:pt idx="19">
                  <c:v>9.5817276708976881E-3</c:v>
                </c:pt>
                <c:pt idx="20">
                  <c:v>1.1400549464542475E-2</c:v>
                </c:pt>
                <c:pt idx="21">
                  <c:v>1.3560470295244872E-2</c:v>
                </c:pt>
                <c:pt idx="22">
                  <c:v>1.6121257439422054E-2</c:v>
                </c:pt>
                <c:pt idx="23">
                  <c:v>1.915129409249092E-2</c:v>
                </c:pt>
                <c:pt idx="24">
                  <c:v>2.2728119798464879E-2</c:v>
                </c:pt>
                <c:pt idx="25">
                  <c:v>2.6938727628244358E-2</c:v>
                </c:pt>
                <c:pt idx="26">
                  <c:v>3.1879493750030442E-2</c:v>
                </c:pt>
                <c:pt idx="27">
                  <c:v>3.765558670975324E-2</c:v>
                </c:pt>
                <c:pt idx="28">
                  <c:v>4.4379676614245564E-2</c:v>
                </c:pt>
                <c:pt idx="29">
                  <c:v>5.2169742604354842E-2</c:v>
                </c:pt>
                <c:pt idx="30">
                  <c:v>6.1145766321218015E-2</c:v>
                </c:pt>
                <c:pt idx="31">
                  <c:v>7.1425107032802304E-2</c:v>
                </c:pt>
                <c:pt idx="32">
                  <c:v>8.3116389653879422E-2</c:v>
                </c:pt>
                <c:pt idx="33">
                  <c:v>9.631180963322912E-2</c:v>
                </c:pt>
                <c:pt idx="34">
                  <c:v>0.11107787729698314</c:v>
                </c:pt>
                <c:pt idx="35">
                  <c:v>0.12744479428709149</c:v>
                </c:pt>
                <c:pt idx="36">
                  <c:v>0.14539487566000589</c:v>
                </c:pt>
                <c:pt idx="37">
                  <c:v>0.16485069296801913</c:v>
                </c:pt>
                <c:pt idx="38">
                  <c:v>0.18566389362670296</c:v>
                </c:pt>
                <c:pt idx="39">
                  <c:v>0.20760591316421381</c:v>
                </c:pt>
                <c:pt idx="40">
                  <c:v>0.2303619892291385</c:v>
                </c:pt>
                <c:pt idx="41">
                  <c:v>0.25352995055982736</c:v>
                </c:pt>
                <c:pt idx="42">
                  <c:v>0.27662513233825625</c:v>
                </c:pt>
                <c:pt idx="43">
                  <c:v>0.29909241773685258</c:v>
                </c:pt>
                <c:pt idx="44">
                  <c:v>0.3203258105291244</c:v>
                </c:pt>
                <c:pt idx="45">
                  <c:v>0.33969513635207765</c:v>
                </c:pt>
                <c:pt idx="46">
                  <c:v>0.35657853369790382</c:v>
                </c:pt>
                <c:pt idx="47">
                  <c:v>0.37039846155274542</c:v>
                </c:pt>
                <c:pt idx="48">
                  <c:v>0.38065818105444921</c:v>
                </c:pt>
                <c:pt idx="49">
                  <c:v>0.38697522581518046</c:v>
                </c:pt>
                <c:pt idx="50">
                  <c:v>0.38910838396603115</c:v>
                </c:pt>
                <c:pt idx="51">
                  <c:v>0.38697522581518051</c:v>
                </c:pt>
                <c:pt idx="52">
                  <c:v>0.38065818105444926</c:v>
                </c:pt>
                <c:pt idx="53">
                  <c:v>0.37039846155274558</c:v>
                </c:pt>
                <c:pt idx="54">
                  <c:v>0.35657853369790399</c:v>
                </c:pt>
                <c:pt idx="55">
                  <c:v>0.33969513635207788</c:v>
                </c:pt>
                <c:pt idx="56">
                  <c:v>0.32032581052912462</c:v>
                </c:pt>
                <c:pt idx="57">
                  <c:v>0.29909241773685274</c:v>
                </c:pt>
                <c:pt idx="58">
                  <c:v>0.27662513233825647</c:v>
                </c:pt>
                <c:pt idx="59">
                  <c:v>0.25352995055982763</c:v>
                </c:pt>
                <c:pt idx="60">
                  <c:v>0.23036198922913872</c:v>
                </c:pt>
                <c:pt idx="61">
                  <c:v>0.20760591316421412</c:v>
                </c:pt>
                <c:pt idx="62">
                  <c:v>0.18566389362670319</c:v>
                </c:pt>
                <c:pt idx="63">
                  <c:v>0.16485069296801935</c:v>
                </c:pt>
                <c:pt idx="64">
                  <c:v>0.14539487566000611</c:v>
                </c:pt>
                <c:pt idx="65">
                  <c:v>0.12744479428709166</c:v>
                </c:pt>
                <c:pt idx="66">
                  <c:v>0.11107787729698326</c:v>
                </c:pt>
                <c:pt idx="67">
                  <c:v>9.6311809633229273E-2</c:v>
                </c:pt>
                <c:pt idx="68">
                  <c:v>8.3116389653879547E-2</c:v>
                </c:pt>
                <c:pt idx="69">
                  <c:v>7.1425107032802429E-2</c:v>
                </c:pt>
                <c:pt idx="70">
                  <c:v>6.1145766321218174E-2</c:v>
                </c:pt>
                <c:pt idx="71">
                  <c:v>5.2169742604354974E-2</c:v>
                </c:pt>
                <c:pt idx="72">
                  <c:v>4.4379676614245661E-2</c:v>
                </c:pt>
                <c:pt idx="73">
                  <c:v>3.7655586709753303E-2</c:v>
                </c:pt>
                <c:pt idx="74">
                  <c:v>3.1879493750030519E-2</c:v>
                </c:pt>
                <c:pt idx="75">
                  <c:v>2.693872762824441E-2</c:v>
                </c:pt>
                <c:pt idx="76">
                  <c:v>2.2728119798464935E-2</c:v>
                </c:pt>
                <c:pt idx="77">
                  <c:v>1.9151294092490955E-2</c:v>
                </c:pt>
                <c:pt idx="78">
                  <c:v>1.6121257439422103E-2</c:v>
                </c:pt>
                <c:pt idx="79">
                  <c:v>1.3560470295244891E-2</c:v>
                </c:pt>
                <c:pt idx="80">
                  <c:v>1.1400549464542494E-2</c:v>
                </c:pt>
                <c:pt idx="81">
                  <c:v>9.5817276708977071E-3</c:v>
                </c:pt>
                <c:pt idx="82">
                  <c:v>8.0521673723421439E-3</c:v>
                </c:pt>
                <c:pt idx="83">
                  <c:v>6.7672024406869149E-3</c:v>
                </c:pt>
                <c:pt idx="84">
                  <c:v>5.6885611066299149E-3</c:v>
                </c:pt>
                <c:pt idx="85">
                  <c:v>4.7836071267013079E-3</c:v>
                </c:pt>
                <c:pt idx="86">
                  <c:v>4.024623215029461E-3</c:v>
                </c:pt>
                <c:pt idx="87">
                  <c:v>3.3881509779623885E-3</c:v>
                </c:pt>
                <c:pt idx="88">
                  <c:v>2.8543943946095947E-3</c:v>
                </c:pt>
                <c:pt idx="89">
                  <c:v>2.4066888019954819E-3</c:v>
                </c:pt>
                <c:pt idx="90">
                  <c:v>2.0310339110412106E-3</c:v>
                </c:pt>
                <c:pt idx="91">
                  <c:v>1.7156872014883423E-3</c:v>
                </c:pt>
                <c:pt idx="92">
                  <c:v>1.4508127901999965E-3</c:v>
                </c:pt>
                <c:pt idx="93">
                  <c:v>1.2281802735239467E-3</c:v>
                </c:pt>
                <c:pt idx="94">
                  <c:v>1.0409079047853488E-3</c:v>
                </c:pt>
                <c:pt idx="95">
                  <c:v>8.8324462669310902E-4</c:v>
                </c:pt>
                <c:pt idx="96">
                  <c:v>7.5038582063150731E-4</c:v>
                </c:pt>
                <c:pt idx="97">
                  <c:v>6.3831807809212383E-4</c:v>
                </c:pt>
                <c:pt idx="98">
                  <c:v>5.4368878659587726E-4</c:v>
                </c:pt>
                <c:pt idx="99">
                  <c:v>4.6369681498458729E-4</c:v>
                </c:pt>
                <c:pt idx="100">
                  <c:v>3.9600105646380037E-4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FC-41CB-B943-6614550E0C3B}"/>
            </c:ext>
          </c:extLst>
        </c:ser>
        <c:ser>
          <c:idx val="2"/>
          <c:order val="2"/>
          <c:tx>
            <c:strRef>
              <c:f>【補足】t分布!$E$4</c:f>
              <c:strCache>
                <c:ptCount val="1"/>
                <c:pt idx="0">
                  <c:v>自由度=100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【補足】t分布!$B$5:$B$105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0.79999999999999993</c:v>
                </c:pt>
                <c:pt idx="59">
                  <c:v>0.89999999999999991</c:v>
                </c:pt>
                <c:pt idx="60">
                  <c:v>0.99999999999999989</c:v>
                </c:pt>
                <c:pt idx="61">
                  <c:v>1.0999999999999999</c:v>
                </c:pt>
                <c:pt idx="62">
                  <c:v>1.2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1.5000000000000002</c:v>
                </c:pt>
                <c:pt idx="66">
                  <c:v>1.6000000000000003</c:v>
                </c:pt>
                <c:pt idx="67">
                  <c:v>1.7000000000000004</c:v>
                </c:pt>
                <c:pt idx="68">
                  <c:v>1.8000000000000005</c:v>
                </c:pt>
                <c:pt idx="69">
                  <c:v>1.9000000000000006</c:v>
                </c:pt>
                <c:pt idx="70">
                  <c:v>2.0000000000000004</c:v>
                </c:pt>
                <c:pt idx="71">
                  <c:v>2.1000000000000005</c:v>
                </c:pt>
                <c:pt idx="72">
                  <c:v>2.2000000000000006</c:v>
                </c:pt>
                <c:pt idx="73">
                  <c:v>2.3000000000000007</c:v>
                </c:pt>
                <c:pt idx="74">
                  <c:v>2.4000000000000008</c:v>
                </c:pt>
                <c:pt idx="75">
                  <c:v>2.5000000000000009</c:v>
                </c:pt>
                <c:pt idx="76">
                  <c:v>2.600000000000001</c:v>
                </c:pt>
                <c:pt idx="77">
                  <c:v>2.7000000000000011</c:v>
                </c:pt>
                <c:pt idx="78">
                  <c:v>2.8000000000000012</c:v>
                </c:pt>
                <c:pt idx="79">
                  <c:v>2.9000000000000012</c:v>
                </c:pt>
                <c:pt idx="80">
                  <c:v>3.0000000000000013</c:v>
                </c:pt>
                <c:pt idx="81">
                  <c:v>3.1000000000000014</c:v>
                </c:pt>
                <c:pt idx="82">
                  <c:v>3.2000000000000015</c:v>
                </c:pt>
                <c:pt idx="83">
                  <c:v>3.3000000000000016</c:v>
                </c:pt>
                <c:pt idx="84">
                  <c:v>3.4000000000000017</c:v>
                </c:pt>
                <c:pt idx="85">
                  <c:v>3.5000000000000018</c:v>
                </c:pt>
                <c:pt idx="86">
                  <c:v>3.6000000000000019</c:v>
                </c:pt>
                <c:pt idx="87">
                  <c:v>3.700000000000002</c:v>
                </c:pt>
                <c:pt idx="88">
                  <c:v>3.800000000000002</c:v>
                </c:pt>
                <c:pt idx="89">
                  <c:v>3.9000000000000021</c:v>
                </c:pt>
                <c:pt idx="90">
                  <c:v>4.0000000000000018</c:v>
                </c:pt>
                <c:pt idx="91">
                  <c:v>4.1000000000000014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4.6999999999999993</c:v>
                </c:pt>
                <c:pt idx="98">
                  <c:v>4.7999999999999989</c:v>
                </c:pt>
                <c:pt idx="99">
                  <c:v>4.8999999999999986</c:v>
                </c:pt>
                <c:pt idx="100">
                  <c:v>4.9999999999999982</c:v>
                </c:pt>
              </c:numCache>
            </c:numRef>
          </c:xVal>
          <c:yVal>
            <c:numRef>
              <c:f>【補足】t分布!$E$5:$E$105</c:f>
              <c:numCache>
                <c:formatCode>General</c:formatCode>
                <c:ptCount val="101"/>
                <c:pt idx="0">
                  <c:v>5.0800582347272843E-6</c:v>
                </c:pt>
                <c:pt idx="1">
                  <c:v>7.5903293214642833E-6</c:v>
                </c:pt>
                <c:pt idx="2">
                  <c:v>1.1284571266224022E-5</c:v>
                </c:pt>
                <c:pt idx="3">
                  <c:v>1.6690894579059143E-5</c:v>
                </c:pt>
                <c:pt idx="4">
                  <c:v>2.455734900183979E-5</c:v>
                </c:pt>
                <c:pt idx="5">
                  <c:v>3.5935819475144637E-5</c:v>
                </c:pt>
                <c:pt idx="6">
                  <c:v>5.2294309899515349E-5</c:v>
                </c:pt>
                <c:pt idx="7">
                  <c:v>7.566560765550461E-5</c:v>
                </c:pt>
                <c:pt idx="8">
                  <c:v>1.0884188335886268E-4</c:v>
                </c:pt>
                <c:pt idx="9">
                  <c:v>1.5562635264186454E-4</c:v>
                </c:pt>
                <c:pt idx="10">
                  <c:v>2.2115455654062637E-4</c:v>
                </c:pt>
                <c:pt idx="11">
                  <c:v>3.1229888103352405E-4</c:v>
                </c:pt>
                <c:pt idx="12">
                  <c:v>4.3817032981298165E-4</c:v>
                </c:pt>
                <c:pt idx="13">
                  <c:v>6.1073089515979652E-4</c:v>
                </c:pt>
                <c:pt idx="14">
                  <c:v>8.4552766213671947E-4</c:v>
                </c:pt>
                <c:pt idx="15">
                  <c:v>1.1625554838789872E-3</c:v>
                </c:pt>
                <c:pt idx="16">
                  <c:v>1.587248097563385E-3</c:v>
                </c:pt>
                <c:pt idx="17">
                  <c:v>2.1515873500965793E-3</c:v>
                </c:pt>
                <c:pt idx="18">
                  <c:v>2.89530631274117E-3</c:v>
                </c:pt>
                <c:pt idx="19">
                  <c:v>3.8671442426298883E-3</c:v>
                </c:pt>
                <c:pt idx="20">
                  <c:v>5.1260897023202145E-3</c:v>
                </c:pt>
                <c:pt idx="21">
                  <c:v>6.742523277236118E-3</c:v>
                </c:pt>
                <c:pt idx="22">
                  <c:v>8.7991444754204669E-3</c:v>
                </c:pt>
                <c:pt idx="23">
                  <c:v>1.1391540551803886E-2</c:v>
                </c:pt>
                <c:pt idx="24">
                  <c:v>1.4628230984764347E-2</c:v>
                </c:pt>
                <c:pt idx="25">
                  <c:v>1.8630003746412733E-2</c:v>
                </c:pt>
                <c:pt idx="26">
                  <c:v>2.3528352578322451E-2</c:v>
                </c:pt>
                <c:pt idx="27">
                  <c:v>2.9462832757475244E-2</c:v>
                </c:pt>
                <c:pt idx="28">
                  <c:v>3.6577180701021894E-2</c:v>
                </c:pt>
                <c:pt idx="29">
                  <c:v>4.5014093813297136E-2</c:v>
                </c:pt>
                <c:pt idx="30">
                  <c:v>5.4908643295409496E-2</c:v>
                </c:pt>
                <c:pt idx="31">
                  <c:v>6.6380393981807229E-2</c:v>
                </c:pt>
                <c:pt idx="32">
                  <c:v>7.9524428396766253E-2</c:v>
                </c:pt>
                <c:pt idx="33">
                  <c:v>9.4401610393388222E-2</c:v>
                </c:pt>
                <c:pt idx="34">
                  <c:v>0.11102856656392097</c:v>
                </c:pt>
                <c:pt idx="35">
                  <c:v>0.12936799740683011</c:v>
                </c:pt>
                <c:pt idx="36">
                  <c:v>0.14932003891901918</c:v>
                </c:pt>
                <c:pt idx="37">
                  <c:v>0.17071546184990527</c:v>
                </c:pt>
                <c:pt idx="38">
                  <c:v>0.19331150436629108</c:v>
                </c:pt>
                <c:pt idx="39">
                  <c:v>0.2167910717379255</c:v>
                </c:pt>
                <c:pt idx="40">
                  <c:v>0.24076589692854578</c:v>
                </c:pt>
                <c:pt idx="41">
                  <c:v>0.26478403938284312</c:v>
                </c:pt>
                <c:pt idx="42">
                  <c:v>0.288341815501446</c:v>
                </c:pt>
                <c:pt idx="43">
                  <c:v>0.3108999221815027</c:v>
                </c:pt>
                <c:pt idx="44">
                  <c:v>0.33190316151245319</c:v>
                </c:pt>
                <c:pt idx="45">
                  <c:v>0.35080283339233015</c:v>
                </c:pt>
                <c:pt idx="46">
                  <c:v>0.3670805692026255</c:v>
                </c:pt>
                <c:pt idx="47">
                  <c:v>0.38027216790415669</c:v>
                </c:pt>
                <c:pt idx="48">
                  <c:v>0.38998989415392354</c:v>
                </c:pt>
                <c:pt idx="49">
                  <c:v>0.39594172444080772</c:v>
                </c:pt>
                <c:pt idx="50">
                  <c:v>0.39794618693589384</c:v>
                </c:pt>
                <c:pt idx="51">
                  <c:v>0.39594172444080772</c:v>
                </c:pt>
                <c:pt idx="52">
                  <c:v>0.3899898941539236</c:v>
                </c:pt>
                <c:pt idx="53">
                  <c:v>0.3802721679041568</c:v>
                </c:pt>
                <c:pt idx="54">
                  <c:v>0.36708056920262561</c:v>
                </c:pt>
                <c:pt idx="55">
                  <c:v>0.35080283339233032</c:v>
                </c:pt>
                <c:pt idx="56">
                  <c:v>0.33190316151245342</c:v>
                </c:pt>
                <c:pt idx="57">
                  <c:v>0.31089992218150292</c:v>
                </c:pt>
                <c:pt idx="58">
                  <c:v>0.28834181550144616</c:v>
                </c:pt>
                <c:pt idx="59">
                  <c:v>0.26478403938284339</c:v>
                </c:pt>
                <c:pt idx="60">
                  <c:v>0.240765896928546</c:v>
                </c:pt>
                <c:pt idx="61">
                  <c:v>0.21679107173792572</c:v>
                </c:pt>
                <c:pt idx="62">
                  <c:v>0.19331150436629133</c:v>
                </c:pt>
                <c:pt idx="63">
                  <c:v>0.17071546184990552</c:v>
                </c:pt>
                <c:pt idx="64">
                  <c:v>0.14932003891901943</c:v>
                </c:pt>
                <c:pt idx="65">
                  <c:v>0.1293679974068303</c:v>
                </c:pt>
                <c:pt idx="66">
                  <c:v>0.11102856656392117</c:v>
                </c:pt>
                <c:pt idx="67">
                  <c:v>9.4401610393388402E-2</c:v>
                </c:pt>
                <c:pt idx="68">
                  <c:v>7.9524428396766406E-2</c:v>
                </c:pt>
                <c:pt idx="69">
                  <c:v>6.6380393981807367E-2</c:v>
                </c:pt>
                <c:pt idx="70">
                  <c:v>5.4908643295409634E-2</c:v>
                </c:pt>
                <c:pt idx="71">
                  <c:v>4.5014093813297254E-2</c:v>
                </c:pt>
                <c:pt idx="72">
                  <c:v>3.6577180701022005E-2</c:v>
                </c:pt>
                <c:pt idx="73">
                  <c:v>2.9462832757475344E-2</c:v>
                </c:pt>
                <c:pt idx="74">
                  <c:v>2.3528352578322535E-2</c:v>
                </c:pt>
                <c:pt idx="75">
                  <c:v>1.8630003746412781E-2</c:v>
                </c:pt>
                <c:pt idx="76">
                  <c:v>1.4628230984764394E-2</c:v>
                </c:pt>
                <c:pt idx="77">
                  <c:v>1.1391540551803928E-2</c:v>
                </c:pt>
                <c:pt idx="78">
                  <c:v>8.799144475420493E-3</c:v>
                </c:pt>
                <c:pt idx="79">
                  <c:v>6.7425232772361423E-3</c:v>
                </c:pt>
                <c:pt idx="80">
                  <c:v>5.1260897023202327E-3</c:v>
                </c:pt>
                <c:pt idx="81">
                  <c:v>3.8671442426299056E-3</c:v>
                </c:pt>
                <c:pt idx="82">
                  <c:v>2.8953063127411835E-3</c:v>
                </c:pt>
                <c:pt idx="83">
                  <c:v>2.1515873500965888E-3</c:v>
                </c:pt>
                <c:pt idx="84">
                  <c:v>1.5872480975633936E-3</c:v>
                </c:pt>
                <c:pt idx="85">
                  <c:v>1.1625554838789916E-3</c:v>
                </c:pt>
                <c:pt idx="86">
                  <c:v>8.4552766213672262E-4</c:v>
                </c:pt>
                <c:pt idx="87">
                  <c:v>6.1073089515979913E-4</c:v>
                </c:pt>
                <c:pt idx="88">
                  <c:v>4.3817032981298361E-4</c:v>
                </c:pt>
                <c:pt idx="89">
                  <c:v>3.1229888103352573E-4</c:v>
                </c:pt>
                <c:pt idx="90">
                  <c:v>2.2115455654062751E-4</c:v>
                </c:pt>
                <c:pt idx="91">
                  <c:v>1.5562635264186549E-4</c:v>
                </c:pt>
                <c:pt idx="92">
                  <c:v>1.0884188335886366E-4</c:v>
                </c:pt>
                <c:pt idx="93">
                  <c:v>7.5665607655505017E-5</c:v>
                </c:pt>
                <c:pt idx="94">
                  <c:v>5.2294309899515627E-5</c:v>
                </c:pt>
                <c:pt idx="95">
                  <c:v>3.5935819475144766E-5</c:v>
                </c:pt>
                <c:pt idx="96">
                  <c:v>2.4557349001839969E-5</c:v>
                </c:pt>
                <c:pt idx="97">
                  <c:v>1.6690894579059261E-5</c:v>
                </c:pt>
                <c:pt idx="98">
                  <c:v>1.1284571266224103E-5</c:v>
                </c:pt>
                <c:pt idx="99">
                  <c:v>7.5903293214643383E-6</c:v>
                </c:pt>
                <c:pt idx="100">
                  <c:v>5.0800582347273215E-6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FC-41CB-B943-6614550E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95920"/>
        <c:axId val="954960256"/>
      </c:scatterChart>
      <c:valAx>
        <c:axId val="9542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4960256"/>
        <c:crosses val="autoZero"/>
        <c:crossBetween val="midCat"/>
      </c:valAx>
      <c:valAx>
        <c:axId val="9549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429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99479644315882"/>
          <c:y val="9.9173553719008271E-3"/>
          <c:w val="0.64698423984841802"/>
          <c:h val="5.5991930760721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241300</xdr:rowOff>
    </xdr:from>
    <xdr:to>
      <xdr:col>19</xdr:col>
      <xdr:colOff>0</xdr:colOff>
      <xdr:row>33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DA5C44-2527-4DB0-9A7E-41D8C0472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42FD-96F0-4DFC-8A93-832C2A464C20}">
  <dimension ref="A1:F136"/>
  <sheetViews>
    <sheetView zoomScaleNormal="100" workbookViewId="0">
      <pane ySplit="1" topLeftCell="A23" activePane="bottomLeft" state="frozen"/>
      <selection pane="bottomLeft" activeCell="F42" sqref="F42"/>
    </sheetView>
  </sheetViews>
  <sheetFormatPr defaultColWidth="10.88671875" defaultRowHeight="19.5" x14ac:dyDescent="0.4"/>
  <cols>
    <col min="1" max="1" width="9" bestFit="1" customWidth="1"/>
    <col min="2" max="2" width="9" customWidth="1"/>
    <col min="5" max="5" width="32.44140625" style="1" customWidth="1"/>
    <col min="6" max="6" width="10.88671875" style="2"/>
  </cols>
  <sheetData>
    <row r="1" spans="1:6" x14ac:dyDescent="0.4">
      <c r="A1" t="s">
        <v>0</v>
      </c>
      <c r="B1" t="s">
        <v>1</v>
      </c>
      <c r="C1" t="s">
        <v>2</v>
      </c>
    </row>
    <row r="2" spans="1:6" x14ac:dyDescent="0.4">
      <c r="A2" t="s">
        <v>3</v>
      </c>
      <c r="B2" t="s">
        <v>4</v>
      </c>
      <c r="C2">
        <v>85</v>
      </c>
      <c r="E2" s="1" t="s">
        <v>5</v>
      </c>
    </row>
    <row r="3" spans="1:6" x14ac:dyDescent="0.4">
      <c r="A3" t="s">
        <v>6</v>
      </c>
      <c r="B3" t="s">
        <v>4</v>
      </c>
      <c r="C3">
        <v>86</v>
      </c>
    </row>
    <row r="4" spans="1:6" x14ac:dyDescent="0.4">
      <c r="A4" t="s">
        <v>7</v>
      </c>
      <c r="B4" t="s">
        <v>4</v>
      </c>
      <c r="C4">
        <v>84</v>
      </c>
      <c r="E4" s="3" t="s">
        <v>8</v>
      </c>
    </row>
    <row r="5" spans="1:6" x14ac:dyDescent="0.4">
      <c r="A5" t="s">
        <v>9</v>
      </c>
      <c r="B5" t="s">
        <v>4</v>
      </c>
      <c r="C5">
        <v>82</v>
      </c>
      <c r="E5" s="3" t="s">
        <v>10</v>
      </c>
    </row>
    <row r="6" spans="1:6" x14ac:dyDescent="0.4">
      <c r="A6" t="s">
        <v>11</v>
      </c>
      <c r="B6" t="s">
        <v>4</v>
      </c>
      <c r="C6">
        <v>109</v>
      </c>
    </row>
    <row r="7" spans="1:6" x14ac:dyDescent="0.4">
      <c r="A7" t="s">
        <v>12</v>
      </c>
      <c r="B7" t="s">
        <v>4</v>
      </c>
      <c r="C7">
        <v>48</v>
      </c>
      <c r="E7" s="3" t="s">
        <v>13</v>
      </c>
    </row>
    <row r="8" spans="1:6" x14ac:dyDescent="0.4">
      <c r="A8" t="s">
        <v>14</v>
      </c>
      <c r="B8" t="s">
        <v>4</v>
      </c>
      <c r="C8">
        <v>93</v>
      </c>
      <c r="E8" s="4" t="s">
        <v>15</v>
      </c>
      <c r="F8" s="5">
        <f>SUM(C2:C136)/135</f>
        <v>75.844444444444449</v>
      </c>
    </row>
    <row r="9" spans="1:6" x14ac:dyDescent="0.4">
      <c r="A9" t="s">
        <v>16</v>
      </c>
      <c r="B9" t="s">
        <v>4</v>
      </c>
      <c r="C9">
        <v>95</v>
      </c>
    </row>
    <row r="10" spans="1:6" x14ac:dyDescent="0.4">
      <c r="A10" t="s">
        <v>17</v>
      </c>
      <c r="B10" t="s">
        <v>4</v>
      </c>
      <c r="C10">
        <v>42</v>
      </c>
    </row>
    <row r="11" spans="1:6" x14ac:dyDescent="0.4">
      <c r="A11" t="s">
        <v>18</v>
      </c>
      <c r="B11" t="s">
        <v>4</v>
      </c>
      <c r="C11">
        <v>79</v>
      </c>
      <c r="E11" s="3" t="s">
        <v>19</v>
      </c>
    </row>
    <row r="12" spans="1:6" x14ac:dyDescent="0.4">
      <c r="A12" t="s">
        <v>20</v>
      </c>
      <c r="B12" t="s">
        <v>4</v>
      </c>
      <c r="C12">
        <v>72</v>
      </c>
      <c r="E12" s="4" t="s">
        <v>21</v>
      </c>
      <c r="F12" s="5">
        <f>_xlfn.STDEV.S($C$2:$C$136)</f>
        <v>22.072089036334109</v>
      </c>
    </row>
    <row r="13" spans="1:6" x14ac:dyDescent="0.4">
      <c r="A13" t="s">
        <v>22</v>
      </c>
      <c r="B13" t="s">
        <v>4</v>
      </c>
      <c r="C13">
        <v>86</v>
      </c>
    </row>
    <row r="14" spans="1:6" x14ac:dyDescent="0.4">
      <c r="A14" t="s">
        <v>23</v>
      </c>
      <c r="B14" t="s">
        <v>4</v>
      </c>
      <c r="C14">
        <v>119</v>
      </c>
    </row>
    <row r="15" spans="1:6" x14ac:dyDescent="0.4">
      <c r="A15" t="s">
        <v>24</v>
      </c>
      <c r="B15" t="s">
        <v>4</v>
      </c>
      <c r="C15">
        <v>48</v>
      </c>
      <c r="E15" s="3" t="s">
        <v>25</v>
      </c>
    </row>
    <row r="16" spans="1:6" x14ac:dyDescent="0.4">
      <c r="A16" t="s">
        <v>26</v>
      </c>
      <c r="B16" t="s">
        <v>4</v>
      </c>
      <c r="C16">
        <v>63</v>
      </c>
      <c r="E16" s="4" t="s">
        <v>27</v>
      </c>
      <c r="F16" s="6">
        <v>135</v>
      </c>
    </row>
    <row r="17" spans="1:6" x14ac:dyDescent="0.4">
      <c r="A17" t="s">
        <v>28</v>
      </c>
      <c r="B17" t="s">
        <v>4</v>
      </c>
      <c r="C17">
        <v>60</v>
      </c>
    </row>
    <row r="18" spans="1:6" x14ac:dyDescent="0.4">
      <c r="A18" t="s">
        <v>29</v>
      </c>
      <c r="B18" t="s">
        <v>4</v>
      </c>
      <c r="C18">
        <v>60</v>
      </c>
    </row>
    <row r="19" spans="1:6" x14ac:dyDescent="0.4">
      <c r="A19" t="s">
        <v>30</v>
      </c>
      <c r="B19" t="s">
        <v>4</v>
      </c>
      <c r="C19">
        <v>51</v>
      </c>
      <c r="E19" s="3" t="s">
        <v>31</v>
      </c>
    </row>
    <row r="20" spans="1:6" x14ac:dyDescent="0.4">
      <c r="A20" t="s">
        <v>32</v>
      </c>
      <c r="B20" t="s">
        <v>4</v>
      </c>
      <c r="C20">
        <v>79</v>
      </c>
      <c r="E20" s="7" t="s">
        <v>33</v>
      </c>
    </row>
    <row r="21" spans="1:6" x14ac:dyDescent="0.4">
      <c r="A21" t="s">
        <v>34</v>
      </c>
      <c r="B21" t="s">
        <v>4</v>
      </c>
      <c r="C21">
        <v>47</v>
      </c>
    </row>
    <row r="22" spans="1:6" x14ac:dyDescent="0.4">
      <c r="A22" t="s">
        <v>35</v>
      </c>
      <c r="B22" t="s">
        <v>4</v>
      </c>
      <c r="C22">
        <v>106</v>
      </c>
      <c r="E22" s="1" t="s">
        <v>36</v>
      </c>
      <c r="F22" s="2">
        <v>70</v>
      </c>
    </row>
    <row r="23" spans="1:6" x14ac:dyDescent="0.4">
      <c r="A23" t="s">
        <v>37</v>
      </c>
      <c r="B23" t="s">
        <v>4</v>
      </c>
      <c r="C23">
        <v>58</v>
      </c>
      <c r="E23" s="1" t="s">
        <v>38</v>
      </c>
    </row>
    <row r="24" spans="1:6" x14ac:dyDescent="0.4">
      <c r="A24" t="s">
        <v>39</v>
      </c>
      <c r="B24" t="s">
        <v>4</v>
      </c>
      <c r="C24">
        <v>88</v>
      </c>
      <c r="E24" s="4" t="s">
        <v>40</v>
      </c>
      <c r="F24" s="5">
        <f>F8-F22</f>
        <v>5.8444444444444485</v>
      </c>
    </row>
    <row r="25" spans="1:6" x14ac:dyDescent="0.4">
      <c r="A25" t="s">
        <v>41</v>
      </c>
      <c r="B25" t="s">
        <v>4</v>
      </c>
      <c r="C25">
        <v>51</v>
      </c>
    </row>
    <row r="26" spans="1:6" x14ac:dyDescent="0.4">
      <c r="A26" t="s">
        <v>42</v>
      </c>
      <c r="B26" t="s">
        <v>4</v>
      </c>
      <c r="C26">
        <v>36</v>
      </c>
      <c r="E26" s="1" t="s">
        <v>43</v>
      </c>
    </row>
    <row r="27" spans="1:6" x14ac:dyDescent="0.4">
      <c r="A27" t="s">
        <v>44</v>
      </c>
      <c r="B27" t="s">
        <v>4</v>
      </c>
      <c r="C27">
        <v>72</v>
      </c>
      <c r="E27" s="4" t="s">
        <v>45</v>
      </c>
      <c r="F27" s="5">
        <f>F12/SQRT(F16)</f>
        <v>1.8996629611939848</v>
      </c>
    </row>
    <row r="28" spans="1:6" x14ac:dyDescent="0.4">
      <c r="A28" t="s">
        <v>46</v>
      </c>
      <c r="B28" t="s">
        <v>4</v>
      </c>
      <c r="C28">
        <v>60</v>
      </c>
    </row>
    <row r="29" spans="1:6" x14ac:dyDescent="0.4">
      <c r="A29" t="s">
        <v>47</v>
      </c>
      <c r="B29" t="s">
        <v>4</v>
      </c>
      <c r="C29">
        <v>90</v>
      </c>
      <c r="E29" s="4" t="s">
        <v>48</v>
      </c>
      <c r="F29" s="5">
        <f>F24/F27</f>
        <v>3.0765691408601619</v>
      </c>
    </row>
    <row r="30" spans="1:6" x14ac:dyDescent="0.4">
      <c r="A30" t="s">
        <v>49</v>
      </c>
      <c r="B30" t="s">
        <v>4</v>
      </c>
      <c r="C30">
        <v>78</v>
      </c>
    </row>
    <row r="31" spans="1:6" x14ac:dyDescent="0.4">
      <c r="A31" t="s">
        <v>50</v>
      </c>
      <c r="B31" t="s">
        <v>4</v>
      </c>
      <c r="C31">
        <v>90</v>
      </c>
    </row>
    <row r="32" spans="1:6" x14ac:dyDescent="0.4">
      <c r="A32" t="s">
        <v>51</v>
      </c>
      <c r="B32" t="s">
        <v>4</v>
      </c>
      <c r="C32">
        <v>105</v>
      </c>
      <c r="E32" s="3" t="s">
        <v>52</v>
      </c>
    </row>
    <row r="33" spans="1:6" x14ac:dyDescent="0.4">
      <c r="A33" t="s">
        <v>53</v>
      </c>
      <c r="B33" t="s">
        <v>4</v>
      </c>
      <c r="C33">
        <v>61</v>
      </c>
      <c r="E33" s="3"/>
    </row>
    <row r="34" spans="1:6" x14ac:dyDescent="0.4">
      <c r="A34" t="s">
        <v>54</v>
      </c>
      <c r="B34" t="s">
        <v>4</v>
      </c>
      <c r="C34">
        <v>68</v>
      </c>
      <c r="E34" s="4" t="s">
        <v>55</v>
      </c>
      <c r="F34" s="6">
        <f>F16-1</f>
        <v>134</v>
      </c>
    </row>
    <row r="35" spans="1:6" x14ac:dyDescent="0.4">
      <c r="A35" t="s">
        <v>56</v>
      </c>
      <c r="B35" t="s">
        <v>4</v>
      </c>
      <c r="C35">
        <v>107</v>
      </c>
      <c r="E35" s="4" t="s">
        <v>57</v>
      </c>
      <c r="F35" s="8">
        <f>_xlfn.T.DIST(F29,F34,TRUE)</f>
        <v>0.99873035497776275</v>
      </c>
    </row>
    <row r="36" spans="1:6" x14ac:dyDescent="0.4">
      <c r="A36" t="s">
        <v>58</v>
      </c>
      <c r="B36" t="s">
        <v>4</v>
      </c>
      <c r="C36">
        <v>109</v>
      </c>
    </row>
    <row r="37" spans="1:6" x14ac:dyDescent="0.4">
      <c r="A37" t="s">
        <v>59</v>
      </c>
      <c r="B37" t="s">
        <v>4</v>
      </c>
      <c r="C37">
        <v>92</v>
      </c>
    </row>
    <row r="38" spans="1:6" x14ac:dyDescent="0.4">
      <c r="A38" t="s">
        <v>60</v>
      </c>
      <c r="B38" t="s">
        <v>4</v>
      </c>
      <c r="C38">
        <v>60</v>
      </c>
      <c r="E38" s="3" t="s">
        <v>61</v>
      </c>
    </row>
    <row r="39" spans="1:6" x14ac:dyDescent="0.4">
      <c r="A39" t="s">
        <v>62</v>
      </c>
      <c r="B39" t="s">
        <v>4</v>
      </c>
      <c r="C39">
        <v>62</v>
      </c>
      <c r="E39" s="7" t="s">
        <v>63</v>
      </c>
    </row>
    <row r="40" spans="1:6" x14ac:dyDescent="0.4">
      <c r="A40" t="s">
        <v>64</v>
      </c>
      <c r="B40" t="s">
        <v>4</v>
      </c>
      <c r="C40">
        <v>98</v>
      </c>
    </row>
    <row r="41" spans="1:6" x14ac:dyDescent="0.4">
      <c r="A41" t="s">
        <v>65</v>
      </c>
      <c r="B41" t="s">
        <v>4</v>
      </c>
      <c r="C41">
        <v>59</v>
      </c>
      <c r="E41" s="4" t="s">
        <v>66</v>
      </c>
      <c r="F41" s="9">
        <f>1-F35</f>
        <v>1.2696450222372535E-3</v>
      </c>
    </row>
    <row r="42" spans="1:6" x14ac:dyDescent="0.4">
      <c r="A42" t="s">
        <v>67</v>
      </c>
      <c r="B42" t="s">
        <v>4</v>
      </c>
      <c r="C42">
        <v>74</v>
      </c>
    </row>
    <row r="43" spans="1:6" x14ac:dyDescent="0.4">
      <c r="A43" t="s">
        <v>68</v>
      </c>
      <c r="B43" t="s">
        <v>4</v>
      </c>
      <c r="C43">
        <v>89</v>
      </c>
    </row>
    <row r="44" spans="1:6" x14ac:dyDescent="0.4">
      <c r="A44" t="s">
        <v>69</v>
      </c>
      <c r="B44" t="s">
        <v>4</v>
      </c>
      <c r="C44">
        <v>62</v>
      </c>
      <c r="E44" s="3" t="s">
        <v>70</v>
      </c>
    </row>
    <row r="45" spans="1:6" x14ac:dyDescent="0.4">
      <c r="A45" t="s">
        <v>71</v>
      </c>
      <c r="B45" t="s">
        <v>4</v>
      </c>
      <c r="C45">
        <v>58</v>
      </c>
    </row>
    <row r="46" spans="1:6" x14ac:dyDescent="0.4">
      <c r="A46" t="s">
        <v>72</v>
      </c>
      <c r="B46" t="s">
        <v>4</v>
      </c>
      <c r="C46">
        <v>71</v>
      </c>
    </row>
    <row r="47" spans="1:6" x14ac:dyDescent="0.4">
      <c r="A47" t="s">
        <v>73</v>
      </c>
      <c r="B47" t="s">
        <v>4</v>
      </c>
      <c r="C47">
        <v>71</v>
      </c>
    </row>
    <row r="48" spans="1:6" x14ac:dyDescent="0.4">
      <c r="A48" t="s">
        <v>74</v>
      </c>
      <c r="B48" t="s">
        <v>4</v>
      </c>
      <c r="C48">
        <v>98</v>
      </c>
    </row>
    <row r="49" spans="1:5" x14ac:dyDescent="0.4">
      <c r="A49" t="s">
        <v>75</v>
      </c>
      <c r="B49" t="s">
        <v>4</v>
      </c>
      <c r="C49">
        <v>64</v>
      </c>
      <c r="E49" s="7"/>
    </row>
    <row r="50" spans="1:5" x14ac:dyDescent="0.4">
      <c r="A50" t="s">
        <v>76</v>
      </c>
      <c r="B50" t="s">
        <v>4</v>
      </c>
      <c r="C50">
        <v>51</v>
      </c>
    </row>
    <row r="51" spans="1:5" x14ac:dyDescent="0.4">
      <c r="A51" t="s">
        <v>77</v>
      </c>
      <c r="B51" t="s">
        <v>4</v>
      </c>
      <c r="C51">
        <v>76</v>
      </c>
    </row>
    <row r="52" spans="1:5" x14ac:dyDescent="0.4">
      <c r="A52" t="s">
        <v>78</v>
      </c>
      <c r="B52" t="s">
        <v>4</v>
      </c>
      <c r="C52">
        <v>78</v>
      </c>
    </row>
    <row r="53" spans="1:5" x14ac:dyDescent="0.4">
      <c r="A53" t="s">
        <v>79</v>
      </c>
      <c r="B53" t="s">
        <v>4</v>
      </c>
      <c r="C53">
        <v>53</v>
      </c>
    </row>
    <row r="54" spans="1:5" x14ac:dyDescent="0.4">
      <c r="A54" t="s">
        <v>80</v>
      </c>
      <c r="B54" t="s">
        <v>4</v>
      </c>
      <c r="C54">
        <v>80</v>
      </c>
    </row>
    <row r="55" spans="1:5" x14ac:dyDescent="0.4">
      <c r="A55" t="s">
        <v>81</v>
      </c>
      <c r="B55" t="s">
        <v>4</v>
      </c>
      <c r="C55">
        <v>44</v>
      </c>
    </row>
    <row r="56" spans="1:5" x14ac:dyDescent="0.4">
      <c r="A56" t="s">
        <v>82</v>
      </c>
      <c r="B56" t="s">
        <v>4</v>
      </c>
      <c r="C56">
        <v>106</v>
      </c>
    </row>
    <row r="57" spans="1:5" x14ac:dyDescent="0.4">
      <c r="A57" t="s">
        <v>83</v>
      </c>
      <c r="B57" t="s">
        <v>4</v>
      </c>
      <c r="C57">
        <v>75</v>
      </c>
    </row>
    <row r="58" spans="1:5" x14ac:dyDescent="0.4">
      <c r="A58" t="s">
        <v>84</v>
      </c>
      <c r="B58" t="s">
        <v>4</v>
      </c>
      <c r="C58">
        <v>67</v>
      </c>
    </row>
    <row r="59" spans="1:5" x14ac:dyDescent="0.4">
      <c r="A59" t="s">
        <v>85</v>
      </c>
      <c r="B59" t="s">
        <v>4</v>
      </c>
      <c r="C59">
        <v>79</v>
      </c>
    </row>
    <row r="60" spans="1:5" x14ac:dyDescent="0.4">
      <c r="A60" t="s">
        <v>86</v>
      </c>
      <c r="B60" t="s">
        <v>4</v>
      </c>
      <c r="C60">
        <v>73</v>
      </c>
    </row>
    <row r="61" spans="1:5" x14ac:dyDescent="0.4">
      <c r="A61" t="s">
        <v>87</v>
      </c>
      <c r="B61" t="s">
        <v>4</v>
      </c>
      <c r="C61">
        <v>85</v>
      </c>
    </row>
    <row r="62" spans="1:5" x14ac:dyDescent="0.4">
      <c r="A62" t="s">
        <v>88</v>
      </c>
      <c r="B62" t="s">
        <v>4</v>
      </c>
      <c r="C62">
        <v>44</v>
      </c>
    </row>
    <row r="63" spans="1:5" x14ac:dyDescent="0.4">
      <c r="A63" t="s">
        <v>89</v>
      </c>
      <c r="B63" t="s">
        <v>4</v>
      </c>
      <c r="C63">
        <v>39</v>
      </c>
    </row>
    <row r="64" spans="1:5" x14ac:dyDescent="0.4">
      <c r="A64" t="s">
        <v>90</v>
      </c>
      <c r="B64" t="s">
        <v>4</v>
      </c>
      <c r="C64">
        <v>67</v>
      </c>
    </row>
    <row r="65" spans="1:3" x14ac:dyDescent="0.4">
      <c r="A65" t="s">
        <v>91</v>
      </c>
      <c r="B65" t="s">
        <v>4</v>
      </c>
      <c r="C65">
        <v>56</v>
      </c>
    </row>
    <row r="66" spans="1:3" x14ac:dyDescent="0.4">
      <c r="A66" t="s">
        <v>92</v>
      </c>
      <c r="B66" t="s">
        <v>4</v>
      </c>
      <c r="C66">
        <v>40</v>
      </c>
    </row>
    <row r="67" spans="1:3" x14ac:dyDescent="0.4">
      <c r="A67" t="s">
        <v>93</v>
      </c>
      <c r="B67" t="s">
        <v>4</v>
      </c>
      <c r="C67">
        <v>39</v>
      </c>
    </row>
    <row r="68" spans="1:3" x14ac:dyDescent="0.4">
      <c r="A68" t="s">
        <v>94</v>
      </c>
      <c r="B68" t="s">
        <v>4</v>
      </c>
      <c r="C68">
        <v>23</v>
      </c>
    </row>
    <row r="69" spans="1:3" x14ac:dyDescent="0.4">
      <c r="A69" t="s">
        <v>95</v>
      </c>
      <c r="B69" t="s">
        <v>4</v>
      </c>
      <c r="C69">
        <v>101</v>
      </c>
    </row>
    <row r="70" spans="1:3" x14ac:dyDescent="0.4">
      <c r="A70" t="s">
        <v>96</v>
      </c>
      <c r="B70" t="s">
        <v>4</v>
      </c>
      <c r="C70">
        <v>29</v>
      </c>
    </row>
    <row r="71" spans="1:3" x14ac:dyDescent="0.4">
      <c r="A71" t="s">
        <v>97</v>
      </c>
      <c r="B71" t="s">
        <v>4</v>
      </c>
      <c r="C71">
        <v>82</v>
      </c>
    </row>
    <row r="72" spans="1:3" x14ac:dyDescent="0.4">
      <c r="A72" t="s">
        <v>98</v>
      </c>
      <c r="B72" t="s">
        <v>4</v>
      </c>
      <c r="C72">
        <v>42</v>
      </c>
    </row>
    <row r="73" spans="1:3" x14ac:dyDescent="0.4">
      <c r="A73" t="s">
        <v>99</v>
      </c>
      <c r="B73" t="s">
        <v>4</v>
      </c>
      <c r="C73">
        <v>59</v>
      </c>
    </row>
    <row r="74" spans="1:3" x14ac:dyDescent="0.4">
      <c r="A74" t="s">
        <v>100</v>
      </c>
      <c r="B74" t="s">
        <v>4</v>
      </c>
      <c r="C74">
        <v>78</v>
      </c>
    </row>
    <row r="75" spans="1:3" x14ac:dyDescent="0.4">
      <c r="A75" t="s">
        <v>101</v>
      </c>
      <c r="B75" t="s">
        <v>4</v>
      </c>
      <c r="C75">
        <v>83</v>
      </c>
    </row>
    <row r="76" spans="1:3" x14ac:dyDescent="0.4">
      <c r="A76" t="s">
        <v>102</v>
      </c>
      <c r="B76" t="s">
        <v>4</v>
      </c>
      <c r="C76">
        <v>47</v>
      </c>
    </row>
    <row r="77" spans="1:3" x14ac:dyDescent="0.4">
      <c r="A77" t="s">
        <v>103</v>
      </c>
      <c r="B77" t="s">
        <v>4</v>
      </c>
      <c r="C77">
        <v>81</v>
      </c>
    </row>
    <row r="78" spans="1:3" x14ac:dyDescent="0.4">
      <c r="A78" t="s">
        <v>104</v>
      </c>
      <c r="B78" t="s">
        <v>4</v>
      </c>
      <c r="C78">
        <v>25</v>
      </c>
    </row>
    <row r="79" spans="1:3" x14ac:dyDescent="0.4">
      <c r="A79" t="s">
        <v>105</v>
      </c>
      <c r="B79" t="s">
        <v>4</v>
      </c>
      <c r="C79">
        <v>65</v>
      </c>
    </row>
    <row r="80" spans="1:3" x14ac:dyDescent="0.4">
      <c r="A80" t="s">
        <v>106</v>
      </c>
      <c r="B80" t="s">
        <v>4</v>
      </c>
      <c r="C80">
        <v>107</v>
      </c>
    </row>
    <row r="81" spans="1:3" x14ac:dyDescent="0.4">
      <c r="A81" t="s">
        <v>107</v>
      </c>
      <c r="B81" t="s">
        <v>4</v>
      </c>
      <c r="C81">
        <v>48</v>
      </c>
    </row>
    <row r="82" spans="1:3" x14ac:dyDescent="0.4">
      <c r="A82" t="s">
        <v>108</v>
      </c>
      <c r="B82" t="s">
        <v>4</v>
      </c>
      <c r="C82">
        <v>83</v>
      </c>
    </row>
    <row r="83" spans="1:3" x14ac:dyDescent="0.4">
      <c r="A83" t="s">
        <v>109</v>
      </c>
      <c r="B83" t="s">
        <v>4</v>
      </c>
      <c r="C83">
        <v>91</v>
      </c>
    </row>
    <row r="84" spans="1:3" x14ac:dyDescent="0.4">
      <c r="A84" t="s">
        <v>110</v>
      </c>
      <c r="B84" t="s">
        <v>4</v>
      </c>
      <c r="C84">
        <v>53</v>
      </c>
    </row>
    <row r="85" spans="1:3" x14ac:dyDescent="0.4">
      <c r="A85" t="s">
        <v>111</v>
      </c>
      <c r="B85" t="s">
        <v>4</v>
      </c>
      <c r="C85">
        <v>94</v>
      </c>
    </row>
    <row r="86" spans="1:3" x14ac:dyDescent="0.4">
      <c r="A86" t="s">
        <v>112</v>
      </c>
      <c r="B86" t="s">
        <v>4</v>
      </c>
      <c r="C86">
        <v>86</v>
      </c>
    </row>
    <row r="87" spans="1:3" x14ac:dyDescent="0.4">
      <c r="A87" t="s">
        <v>113</v>
      </c>
      <c r="B87" t="s">
        <v>4</v>
      </c>
      <c r="C87">
        <v>90</v>
      </c>
    </row>
    <row r="88" spans="1:3" x14ac:dyDescent="0.4">
      <c r="A88" t="s">
        <v>114</v>
      </c>
      <c r="B88" t="s">
        <v>4</v>
      </c>
      <c r="C88">
        <v>93</v>
      </c>
    </row>
    <row r="89" spans="1:3" x14ac:dyDescent="0.4">
      <c r="A89" t="s">
        <v>115</v>
      </c>
      <c r="B89" t="s">
        <v>4</v>
      </c>
      <c r="C89">
        <v>81</v>
      </c>
    </row>
    <row r="90" spans="1:3" x14ac:dyDescent="0.4">
      <c r="A90" t="s">
        <v>116</v>
      </c>
      <c r="B90" t="s">
        <v>4</v>
      </c>
      <c r="C90">
        <v>66</v>
      </c>
    </row>
    <row r="91" spans="1:3" x14ac:dyDescent="0.4">
      <c r="A91" t="s">
        <v>117</v>
      </c>
      <c r="B91" t="s">
        <v>4</v>
      </c>
      <c r="C91">
        <v>104</v>
      </c>
    </row>
    <row r="92" spans="1:3" x14ac:dyDescent="0.4">
      <c r="A92" t="s">
        <v>118</v>
      </c>
      <c r="B92" t="s">
        <v>4</v>
      </c>
      <c r="C92">
        <v>88</v>
      </c>
    </row>
    <row r="93" spans="1:3" x14ac:dyDescent="0.4">
      <c r="A93" t="s">
        <v>119</v>
      </c>
      <c r="B93" t="s">
        <v>4</v>
      </c>
      <c r="C93">
        <v>45</v>
      </c>
    </row>
    <row r="94" spans="1:3" x14ac:dyDescent="0.4">
      <c r="A94" t="s">
        <v>120</v>
      </c>
      <c r="B94" t="s">
        <v>4</v>
      </c>
      <c r="C94">
        <v>42</v>
      </c>
    </row>
    <row r="95" spans="1:3" x14ac:dyDescent="0.4">
      <c r="A95" t="s">
        <v>121</v>
      </c>
      <c r="B95" t="s">
        <v>4</v>
      </c>
      <c r="C95">
        <v>128</v>
      </c>
    </row>
    <row r="96" spans="1:3" x14ac:dyDescent="0.4">
      <c r="A96" t="s">
        <v>122</v>
      </c>
      <c r="B96" t="s">
        <v>4</v>
      </c>
      <c r="C96">
        <v>75</v>
      </c>
    </row>
    <row r="97" spans="1:3" x14ac:dyDescent="0.4">
      <c r="A97" t="s">
        <v>123</v>
      </c>
      <c r="B97" t="s">
        <v>4</v>
      </c>
      <c r="C97">
        <v>49</v>
      </c>
    </row>
    <row r="98" spans="1:3" x14ac:dyDescent="0.4">
      <c r="A98" t="s">
        <v>124</v>
      </c>
      <c r="B98" t="s">
        <v>4</v>
      </c>
      <c r="C98">
        <v>74</v>
      </c>
    </row>
    <row r="99" spans="1:3" x14ac:dyDescent="0.4">
      <c r="A99" t="s">
        <v>125</v>
      </c>
      <c r="B99" t="s">
        <v>4</v>
      </c>
      <c r="C99">
        <v>97</v>
      </c>
    </row>
    <row r="100" spans="1:3" x14ac:dyDescent="0.4">
      <c r="A100" t="s">
        <v>126</v>
      </c>
      <c r="B100" t="s">
        <v>4</v>
      </c>
      <c r="C100">
        <v>58</v>
      </c>
    </row>
    <row r="101" spans="1:3" x14ac:dyDescent="0.4">
      <c r="A101" t="s">
        <v>127</v>
      </c>
      <c r="B101" t="s">
        <v>4</v>
      </c>
      <c r="C101">
        <v>78</v>
      </c>
    </row>
    <row r="102" spans="1:3" x14ac:dyDescent="0.4">
      <c r="A102" t="s">
        <v>128</v>
      </c>
      <c r="B102" t="s">
        <v>4</v>
      </c>
      <c r="C102">
        <v>112</v>
      </c>
    </row>
    <row r="103" spans="1:3" x14ac:dyDescent="0.4">
      <c r="A103" t="s">
        <v>129</v>
      </c>
      <c r="B103" t="s">
        <v>4</v>
      </c>
      <c r="C103">
        <v>114</v>
      </c>
    </row>
    <row r="104" spans="1:3" x14ac:dyDescent="0.4">
      <c r="A104" t="s">
        <v>130</v>
      </c>
      <c r="B104" t="s">
        <v>4</v>
      </c>
      <c r="C104">
        <v>94</v>
      </c>
    </row>
    <row r="105" spans="1:3" x14ac:dyDescent="0.4">
      <c r="A105" t="s">
        <v>131</v>
      </c>
      <c r="B105" t="s">
        <v>4</v>
      </c>
      <c r="C105">
        <v>98</v>
      </c>
    </row>
    <row r="106" spans="1:3" x14ac:dyDescent="0.4">
      <c r="A106" t="s">
        <v>132</v>
      </c>
      <c r="B106" t="s">
        <v>4</v>
      </c>
      <c r="C106">
        <v>65</v>
      </c>
    </row>
    <row r="107" spans="1:3" x14ac:dyDescent="0.4">
      <c r="A107" t="s">
        <v>133</v>
      </c>
      <c r="B107" t="s">
        <v>4</v>
      </c>
      <c r="C107">
        <v>67</v>
      </c>
    </row>
    <row r="108" spans="1:3" x14ac:dyDescent="0.4">
      <c r="A108" t="s">
        <v>134</v>
      </c>
      <c r="B108" t="s">
        <v>4</v>
      </c>
      <c r="C108">
        <v>88</v>
      </c>
    </row>
    <row r="109" spans="1:3" x14ac:dyDescent="0.4">
      <c r="A109" t="s">
        <v>135</v>
      </c>
      <c r="B109" t="s">
        <v>4</v>
      </c>
      <c r="C109">
        <v>85</v>
      </c>
    </row>
    <row r="110" spans="1:3" x14ac:dyDescent="0.4">
      <c r="A110" t="s">
        <v>136</v>
      </c>
      <c r="B110" t="s">
        <v>4</v>
      </c>
      <c r="C110">
        <v>88</v>
      </c>
    </row>
    <row r="111" spans="1:3" x14ac:dyDescent="0.4">
      <c r="A111" t="s">
        <v>137</v>
      </c>
      <c r="B111" t="s">
        <v>4</v>
      </c>
      <c r="C111">
        <v>80</v>
      </c>
    </row>
    <row r="112" spans="1:3" x14ac:dyDescent="0.4">
      <c r="A112" t="s">
        <v>138</v>
      </c>
      <c r="B112" t="s">
        <v>4</v>
      </c>
      <c r="C112">
        <v>89</v>
      </c>
    </row>
    <row r="113" spans="1:3" x14ac:dyDescent="0.4">
      <c r="A113" t="s">
        <v>139</v>
      </c>
      <c r="B113" t="s">
        <v>4</v>
      </c>
      <c r="C113">
        <v>78</v>
      </c>
    </row>
    <row r="114" spans="1:3" x14ac:dyDescent="0.4">
      <c r="A114" t="s">
        <v>140</v>
      </c>
      <c r="B114" t="s">
        <v>4</v>
      </c>
      <c r="C114">
        <v>67</v>
      </c>
    </row>
    <row r="115" spans="1:3" x14ac:dyDescent="0.4">
      <c r="A115" t="s">
        <v>141</v>
      </c>
      <c r="B115" t="s">
        <v>4</v>
      </c>
      <c r="C115">
        <v>105</v>
      </c>
    </row>
    <row r="116" spans="1:3" x14ac:dyDescent="0.4">
      <c r="A116" t="s">
        <v>142</v>
      </c>
      <c r="B116" t="s">
        <v>4</v>
      </c>
      <c r="C116">
        <v>93</v>
      </c>
    </row>
    <row r="117" spans="1:3" x14ac:dyDescent="0.4">
      <c r="A117" t="s">
        <v>143</v>
      </c>
      <c r="B117" t="s">
        <v>4</v>
      </c>
      <c r="C117">
        <v>76</v>
      </c>
    </row>
    <row r="118" spans="1:3" x14ac:dyDescent="0.4">
      <c r="A118" t="s">
        <v>144</v>
      </c>
      <c r="B118" t="s">
        <v>4</v>
      </c>
      <c r="C118">
        <v>81</v>
      </c>
    </row>
    <row r="119" spans="1:3" x14ac:dyDescent="0.4">
      <c r="A119" t="s">
        <v>145</v>
      </c>
      <c r="B119" t="s">
        <v>4</v>
      </c>
      <c r="C119">
        <v>90</v>
      </c>
    </row>
    <row r="120" spans="1:3" x14ac:dyDescent="0.4">
      <c r="A120" t="s">
        <v>146</v>
      </c>
      <c r="B120" t="s">
        <v>4</v>
      </c>
      <c r="C120">
        <v>114</v>
      </c>
    </row>
    <row r="121" spans="1:3" x14ac:dyDescent="0.4">
      <c r="A121" t="s">
        <v>147</v>
      </c>
      <c r="B121" t="s">
        <v>4</v>
      </c>
      <c r="C121">
        <v>89</v>
      </c>
    </row>
    <row r="122" spans="1:3" x14ac:dyDescent="0.4">
      <c r="A122" t="s">
        <v>148</v>
      </c>
      <c r="B122" t="s">
        <v>4</v>
      </c>
      <c r="C122">
        <v>73</v>
      </c>
    </row>
    <row r="123" spans="1:3" x14ac:dyDescent="0.4">
      <c r="A123" t="s">
        <v>149</v>
      </c>
      <c r="B123" t="s">
        <v>4</v>
      </c>
      <c r="C123">
        <v>89</v>
      </c>
    </row>
    <row r="124" spans="1:3" x14ac:dyDescent="0.4">
      <c r="A124" t="s">
        <v>150</v>
      </c>
      <c r="B124" t="s">
        <v>4</v>
      </c>
      <c r="C124">
        <v>42</v>
      </c>
    </row>
    <row r="125" spans="1:3" x14ac:dyDescent="0.4">
      <c r="A125" t="s">
        <v>151</v>
      </c>
      <c r="B125" t="s">
        <v>4</v>
      </c>
      <c r="C125">
        <v>68</v>
      </c>
    </row>
    <row r="126" spans="1:3" x14ac:dyDescent="0.4">
      <c r="A126" t="s">
        <v>152</v>
      </c>
      <c r="B126" t="s">
        <v>4</v>
      </c>
      <c r="C126">
        <v>128</v>
      </c>
    </row>
    <row r="127" spans="1:3" x14ac:dyDescent="0.4">
      <c r="A127" t="s">
        <v>153</v>
      </c>
      <c r="B127" t="s">
        <v>4</v>
      </c>
      <c r="C127">
        <v>78</v>
      </c>
    </row>
    <row r="128" spans="1:3" x14ac:dyDescent="0.4">
      <c r="A128" t="s">
        <v>154</v>
      </c>
      <c r="B128" t="s">
        <v>4</v>
      </c>
      <c r="C128">
        <v>103</v>
      </c>
    </row>
    <row r="129" spans="1:3" x14ac:dyDescent="0.4">
      <c r="A129" t="s">
        <v>155</v>
      </c>
      <c r="B129" t="s">
        <v>4</v>
      </c>
      <c r="C129">
        <v>61</v>
      </c>
    </row>
    <row r="130" spans="1:3" x14ac:dyDescent="0.4">
      <c r="A130" t="s">
        <v>156</v>
      </c>
      <c r="B130" t="s">
        <v>4</v>
      </c>
      <c r="C130">
        <v>109</v>
      </c>
    </row>
    <row r="131" spans="1:3" x14ac:dyDescent="0.4">
      <c r="A131" t="s">
        <v>157</v>
      </c>
      <c r="B131" t="s">
        <v>4</v>
      </c>
      <c r="C131">
        <v>48</v>
      </c>
    </row>
    <row r="132" spans="1:3" x14ac:dyDescent="0.4">
      <c r="A132" t="s">
        <v>158</v>
      </c>
      <c r="B132" t="s">
        <v>4</v>
      </c>
      <c r="C132">
        <v>93</v>
      </c>
    </row>
    <row r="133" spans="1:3" x14ac:dyDescent="0.4">
      <c r="A133" t="s">
        <v>159</v>
      </c>
      <c r="B133" t="s">
        <v>4</v>
      </c>
      <c r="C133">
        <v>75</v>
      </c>
    </row>
    <row r="134" spans="1:3" x14ac:dyDescent="0.4">
      <c r="A134" t="s">
        <v>160</v>
      </c>
      <c r="B134" t="s">
        <v>4</v>
      </c>
      <c r="C134">
        <v>84</v>
      </c>
    </row>
    <row r="135" spans="1:3" x14ac:dyDescent="0.4">
      <c r="A135" t="s">
        <v>161</v>
      </c>
      <c r="B135" t="s">
        <v>4</v>
      </c>
      <c r="C135">
        <v>86</v>
      </c>
    </row>
    <row r="136" spans="1:3" x14ac:dyDescent="0.4">
      <c r="A136" t="s">
        <v>162</v>
      </c>
      <c r="B136" t="s">
        <v>4</v>
      </c>
      <c r="C136">
        <v>107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88B4-989B-4E55-A655-73B9255EC7FE}">
  <sheetPr>
    <tabColor rgb="FFFF0000"/>
  </sheetPr>
  <dimension ref="A1:F136"/>
  <sheetViews>
    <sheetView workbookViewId="0">
      <pane ySplit="1" topLeftCell="A8" activePane="bottomLeft" state="frozen"/>
      <selection pane="bottomLeft" activeCell="F27" sqref="F27"/>
    </sheetView>
  </sheetViews>
  <sheetFormatPr defaultColWidth="10.88671875" defaultRowHeight="19.5" x14ac:dyDescent="0.4"/>
  <cols>
    <col min="1" max="1" width="9" bestFit="1" customWidth="1"/>
    <col min="2" max="2" width="9" customWidth="1"/>
    <col min="5" max="5" width="32.44140625" style="1" customWidth="1"/>
    <col min="6" max="6" width="10.88671875" style="2"/>
  </cols>
  <sheetData>
    <row r="1" spans="1:6" x14ac:dyDescent="0.4">
      <c r="A1" t="s">
        <v>0</v>
      </c>
      <c r="B1" t="s">
        <v>1</v>
      </c>
      <c r="C1" t="s">
        <v>2</v>
      </c>
    </row>
    <row r="2" spans="1:6" x14ac:dyDescent="0.4">
      <c r="A2" t="s">
        <v>3</v>
      </c>
      <c r="B2" t="s">
        <v>4</v>
      </c>
      <c r="C2">
        <v>85</v>
      </c>
      <c r="E2" s="1" t="s">
        <v>5</v>
      </c>
    </row>
    <row r="3" spans="1:6" x14ac:dyDescent="0.4">
      <c r="A3" t="s">
        <v>6</v>
      </c>
      <c r="B3" t="s">
        <v>4</v>
      </c>
      <c r="C3">
        <v>86</v>
      </c>
    </row>
    <row r="4" spans="1:6" x14ac:dyDescent="0.4">
      <c r="A4" t="s">
        <v>7</v>
      </c>
      <c r="B4" t="s">
        <v>4</v>
      </c>
      <c r="C4">
        <v>84</v>
      </c>
      <c r="E4" s="3" t="s">
        <v>8</v>
      </c>
    </row>
    <row r="5" spans="1:6" x14ac:dyDescent="0.4">
      <c r="A5" t="s">
        <v>9</v>
      </c>
      <c r="B5" t="s">
        <v>4</v>
      </c>
      <c r="C5">
        <v>82</v>
      </c>
      <c r="E5" s="3" t="s">
        <v>10</v>
      </c>
    </row>
    <row r="6" spans="1:6" x14ac:dyDescent="0.4">
      <c r="A6" t="s">
        <v>11</v>
      </c>
      <c r="B6" t="s">
        <v>4</v>
      </c>
      <c r="C6">
        <v>109</v>
      </c>
    </row>
    <row r="7" spans="1:6" x14ac:dyDescent="0.4">
      <c r="A7" t="s">
        <v>12</v>
      </c>
      <c r="B7" t="s">
        <v>4</v>
      </c>
      <c r="C7">
        <v>48</v>
      </c>
      <c r="E7" s="3" t="s">
        <v>13</v>
      </c>
    </row>
    <row r="8" spans="1:6" x14ac:dyDescent="0.4">
      <c r="A8" t="s">
        <v>14</v>
      </c>
      <c r="B8" t="s">
        <v>4</v>
      </c>
      <c r="C8">
        <v>93</v>
      </c>
      <c r="E8" s="4" t="s">
        <v>15</v>
      </c>
      <c r="F8" s="10">
        <f>AVERAGE(C:C)</f>
        <v>75.844444444444449</v>
      </c>
    </row>
    <row r="9" spans="1:6" x14ac:dyDescent="0.4">
      <c r="A9" t="s">
        <v>16</v>
      </c>
      <c r="B9" t="s">
        <v>4</v>
      </c>
      <c r="C9">
        <v>95</v>
      </c>
    </row>
    <row r="10" spans="1:6" x14ac:dyDescent="0.4">
      <c r="A10" t="s">
        <v>17</v>
      </c>
      <c r="B10" t="s">
        <v>4</v>
      </c>
      <c r="C10">
        <v>42</v>
      </c>
    </row>
    <row r="11" spans="1:6" x14ac:dyDescent="0.4">
      <c r="A11" t="s">
        <v>18</v>
      </c>
      <c r="B11" t="s">
        <v>4</v>
      </c>
      <c r="C11">
        <v>79</v>
      </c>
      <c r="E11" s="3" t="s">
        <v>19</v>
      </c>
    </row>
    <row r="12" spans="1:6" x14ac:dyDescent="0.4">
      <c r="A12" t="s">
        <v>20</v>
      </c>
      <c r="B12" t="s">
        <v>4</v>
      </c>
      <c r="C12">
        <v>72</v>
      </c>
      <c r="E12" s="4" t="s">
        <v>21</v>
      </c>
      <c r="F12" s="10">
        <f>_xlfn.STDEV.S(C:C)</f>
        <v>22.072089036334109</v>
      </c>
    </row>
    <row r="13" spans="1:6" x14ac:dyDescent="0.4">
      <c r="A13" t="s">
        <v>22</v>
      </c>
      <c r="B13" t="s">
        <v>4</v>
      </c>
      <c r="C13">
        <v>86</v>
      </c>
    </row>
    <row r="14" spans="1:6" x14ac:dyDescent="0.4">
      <c r="A14" t="s">
        <v>23</v>
      </c>
      <c r="B14" t="s">
        <v>4</v>
      </c>
      <c r="C14">
        <v>119</v>
      </c>
    </row>
    <row r="15" spans="1:6" x14ac:dyDescent="0.4">
      <c r="A15" t="s">
        <v>24</v>
      </c>
      <c r="B15" t="s">
        <v>4</v>
      </c>
      <c r="C15">
        <v>48</v>
      </c>
      <c r="E15" s="3" t="s">
        <v>25</v>
      </c>
    </row>
    <row r="16" spans="1:6" x14ac:dyDescent="0.4">
      <c r="A16" t="s">
        <v>26</v>
      </c>
      <c r="B16" t="s">
        <v>4</v>
      </c>
      <c r="C16">
        <v>63</v>
      </c>
      <c r="E16" s="4" t="s">
        <v>27</v>
      </c>
      <c r="F16" s="11">
        <f>COUNT(C:C)</f>
        <v>135</v>
      </c>
    </row>
    <row r="17" spans="1:6" x14ac:dyDescent="0.4">
      <c r="A17" t="s">
        <v>28</v>
      </c>
      <c r="B17" t="s">
        <v>4</v>
      </c>
      <c r="C17">
        <v>60</v>
      </c>
    </row>
    <row r="18" spans="1:6" x14ac:dyDescent="0.4">
      <c r="A18" t="s">
        <v>29</v>
      </c>
      <c r="B18" t="s">
        <v>4</v>
      </c>
      <c r="C18">
        <v>60</v>
      </c>
    </row>
    <row r="19" spans="1:6" x14ac:dyDescent="0.4">
      <c r="A19" t="s">
        <v>30</v>
      </c>
      <c r="B19" t="s">
        <v>4</v>
      </c>
      <c r="C19">
        <v>51</v>
      </c>
      <c r="E19" s="3" t="s">
        <v>31</v>
      </c>
    </row>
    <row r="20" spans="1:6" x14ac:dyDescent="0.4">
      <c r="A20" t="s">
        <v>32</v>
      </c>
      <c r="B20" t="s">
        <v>4</v>
      </c>
      <c r="C20">
        <v>79</v>
      </c>
      <c r="E20" s="7" t="s">
        <v>33</v>
      </c>
    </row>
    <row r="21" spans="1:6" x14ac:dyDescent="0.4">
      <c r="A21" t="s">
        <v>34</v>
      </c>
      <c r="B21" t="s">
        <v>4</v>
      </c>
      <c r="C21">
        <v>47</v>
      </c>
    </row>
    <row r="22" spans="1:6" x14ac:dyDescent="0.4">
      <c r="A22" t="s">
        <v>35</v>
      </c>
      <c r="B22" t="s">
        <v>4</v>
      </c>
      <c r="C22">
        <v>106</v>
      </c>
      <c r="E22" s="1" t="s">
        <v>36</v>
      </c>
      <c r="F22" s="2">
        <v>70</v>
      </c>
    </row>
    <row r="23" spans="1:6" x14ac:dyDescent="0.4">
      <c r="A23" t="s">
        <v>37</v>
      </c>
      <c r="B23" t="s">
        <v>4</v>
      </c>
      <c r="C23">
        <v>58</v>
      </c>
      <c r="E23" s="1" t="s">
        <v>38</v>
      </c>
    </row>
    <row r="24" spans="1:6" x14ac:dyDescent="0.4">
      <c r="A24" t="s">
        <v>39</v>
      </c>
      <c r="B24" t="s">
        <v>4</v>
      </c>
      <c r="C24">
        <v>88</v>
      </c>
      <c r="E24" s="4" t="s">
        <v>40</v>
      </c>
      <c r="F24" s="10">
        <f>F8-F22</f>
        <v>5.8444444444444485</v>
      </c>
    </row>
    <row r="25" spans="1:6" x14ac:dyDescent="0.4">
      <c r="A25" t="s">
        <v>41</v>
      </c>
      <c r="B25" t="s">
        <v>4</v>
      </c>
      <c r="C25">
        <v>51</v>
      </c>
    </row>
    <row r="26" spans="1:6" x14ac:dyDescent="0.4">
      <c r="A26" t="s">
        <v>42</v>
      </c>
      <c r="B26" t="s">
        <v>4</v>
      </c>
      <c r="C26">
        <v>36</v>
      </c>
      <c r="E26" s="1" t="s">
        <v>43</v>
      </c>
    </row>
    <row r="27" spans="1:6" x14ac:dyDescent="0.4">
      <c r="A27" t="s">
        <v>44</v>
      </c>
      <c r="B27" t="s">
        <v>4</v>
      </c>
      <c r="C27">
        <v>72</v>
      </c>
      <c r="E27" s="4" t="s">
        <v>45</v>
      </c>
      <c r="F27" s="10">
        <f>F12/SQRT(F16)</f>
        <v>1.8996629611939848</v>
      </c>
    </row>
    <row r="28" spans="1:6" x14ac:dyDescent="0.4">
      <c r="A28" t="s">
        <v>46</v>
      </c>
      <c r="B28" t="s">
        <v>4</v>
      </c>
      <c r="C28">
        <v>60</v>
      </c>
    </row>
    <row r="29" spans="1:6" x14ac:dyDescent="0.4">
      <c r="A29" t="s">
        <v>47</v>
      </c>
      <c r="B29" t="s">
        <v>4</v>
      </c>
      <c r="C29">
        <v>90</v>
      </c>
      <c r="E29" s="4" t="s">
        <v>48</v>
      </c>
      <c r="F29" s="10">
        <f>F24/F27</f>
        <v>3.0765691408601619</v>
      </c>
    </row>
    <row r="30" spans="1:6" x14ac:dyDescent="0.4">
      <c r="A30" t="s">
        <v>49</v>
      </c>
      <c r="B30" t="s">
        <v>4</v>
      </c>
      <c r="C30">
        <v>78</v>
      </c>
    </row>
    <row r="31" spans="1:6" x14ac:dyDescent="0.4">
      <c r="A31" t="s">
        <v>50</v>
      </c>
      <c r="B31" t="s">
        <v>4</v>
      </c>
      <c r="C31">
        <v>90</v>
      </c>
    </row>
    <row r="32" spans="1:6" x14ac:dyDescent="0.4">
      <c r="A32" t="s">
        <v>51</v>
      </c>
      <c r="B32" t="s">
        <v>4</v>
      </c>
      <c r="C32">
        <v>105</v>
      </c>
      <c r="E32" s="3" t="s">
        <v>52</v>
      </c>
    </row>
    <row r="33" spans="1:6" x14ac:dyDescent="0.4">
      <c r="A33" t="s">
        <v>53</v>
      </c>
      <c r="B33" t="s">
        <v>4</v>
      </c>
      <c r="C33">
        <v>61</v>
      </c>
      <c r="E33" s="3"/>
    </row>
    <row r="34" spans="1:6" x14ac:dyDescent="0.4">
      <c r="A34" t="s">
        <v>54</v>
      </c>
      <c r="B34" t="s">
        <v>4</v>
      </c>
      <c r="C34">
        <v>68</v>
      </c>
      <c r="E34" s="4" t="s">
        <v>55</v>
      </c>
      <c r="F34" s="11">
        <f>F16-1</f>
        <v>134</v>
      </c>
    </row>
    <row r="35" spans="1:6" x14ac:dyDescent="0.4">
      <c r="A35" t="s">
        <v>56</v>
      </c>
      <c r="B35" t="s">
        <v>4</v>
      </c>
      <c r="C35">
        <v>107</v>
      </c>
      <c r="E35" s="4" t="s">
        <v>57</v>
      </c>
      <c r="F35" s="12">
        <f>_xlfn.T.DIST(F29, F34, TRUE)</f>
        <v>0.99873035497776275</v>
      </c>
    </row>
    <row r="36" spans="1:6" x14ac:dyDescent="0.4">
      <c r="A36" t="s">
        <v>58</v>
      </c>
      <c r="B36" t="s">
        <v>4</v>
      </c>
      <c r="C36">
        <v>109</v>
      </c>
    </row>
    <row r="37" spans="1:6" x14ac:dyDescent="0.4">
      <c r="A37" t="s">
        <v>59</v>
      </c>
      <c r="B37" t="s">
        <v>4</v>
      </c>
      <c r="C37">
        <v>92</v>
      </c>
    </row>
    <row r="38" spans="1:6" x14ac:dyDescent="0.4">
      <c r="A38" t="s">
        <v>60</v>
      </c>
      <c r="B38" t="s">
        <v>4</v>
      </c>
      <c r="C38">
        <v>60</v>
      </c>
      <c r="E38" s="3" t="s">
        <v>61</v>
      </c>
    </row>
    <row r="39" spans="1:6" x14ac:dyDescent="0.4">
      <c r="A39" t="s">
        <v>62</v>
      </c>
      <c r="B39" t="s">
        <v>4</v>
      </c>
      <c r="C39">
        <v>62</v>
      </c>
      <c r="E39" s="7" t="s">
        <v>63</v>
      </c>
    </row>
    <row r="40" spans="1:6" x14ac:dyDescent="0.4">
      <c r="A40" t="s">
        <v>64</v>
      </c>
      <c r="B40" t="s">
        <v>4</v>
      </c>
      <c r="C40">
        <v>98</v>
      </c>
    </row>
    <row r="41" spans="1:6" x14ac:dyDescent="0.4">
      <c r="A41" t="s">
        <v>65</v>
      </c>
      <c r="B41" t="s">
        <v>4</v>
      </c>
      <c r="C41">
        <v>59</v>
      </c>
      <c r="E41" s="4" t="s">
        <v>66</v>
      </c>
      <c r="F41" s="9">
        <f>1-F35</f>
        <v>1.2696450222372535E-3</v>
      </c>
    </row>
    <row r="42" spans="1:6" x14ac:dyDescent="0.4">
      <c r="A42" t="s">
        <v>67</v>
      </c>
      <c r="B42" t="s">
        <v>4</v>
      </c>
      <c r="C42">
        <v>74</v>
      </c>
    </row>
    <row r="43" spans="1:6" x14ac:dyDescent="0.4">
      <c r="A43" t="s">
        <v>68</v>
      </c>
      <c r="B43" t="s">
        <v>4</v>
      </c>
      <c r="C43">
        <v>89</v>
      </c>
    </row>
    <row r="44" spans="1:6" x14ac:dyDescent="0.4">
      <c r="A44" t="s">
        <v>69</v>
      </c>
      <c r="B44" t="s">
        <v>4</v>
      </c>
      <c r="C44">
        <v>62</v>
      </c>
      <c r="E44" s="3" t="s">
        <v>70</v>
      </c>
    </row>
    <row r="45" spans="1:6" x14ac:dyDescent="0.4">
      <c r="A45" t="s">
        <v>71</v>
      </c>
      <c r="B45" t="s">
        <v>4</v>
      </c>
      <c r="C45">
        <v>58</v>
      </c>
    </row>
    <row r="46" spans="1:6" x14ac:dyDescent="0.4">
      <c r="A46" t="s">
        <v>72</v>
      </c>
      <c r="B46" t="s">
        <v>4</v>
      </c>
      <c r="C46">
        <v>71</v>
      </c>
    </row>
    <row r="47" spans="1:6" x14ac:dyDescent="0.4">
      <c r="A47" t="s">
        <v>73</v>
      </c>
      <c r="B47" t="s">
        <v>4</v>
      </c>
      <c r="C47">
        <v>71</v>
      </c>
    </row>
    <row r="48" spans="1:6" x14ac:dyDescent="0.4">
      <c r="A48" t="s">
        <v>74</v>
      </c>
      <c r="B48" t="s">
        <v>4</v>
      </c>
      <c r="C48">
        <v>98</v>
      </c>
    </row>
    <row r="49" spans="1:5" x14ac:dyDescent="0.4">
      <c r="A49" t="s">
        <v>75</v>
      </c>
      <c r="B49" t="s">
        <v>4</v>
      </c>
      <c r="C49">
        <v>64</v>
      </c>
      <c r="E49" s="7"/>
    </row>
    <row r="50" spans="1:5" x14ac:dyDescent="0.4">
      <c r="A50" t="s">
        <v>76</v>
      </c>
      <c r="B50" t="s">
        <v>4</v>
      </c>
      <c r="C50">
        <v>51</v>
      </c>
    </row>
    <row r="51" spans="1:5" x14ac:dyDescent="0.4">
      <c r="A51" t="s">
        <v>77</v>
      </c>
      <c r="B51" t="s">
        <v>4</v>
      </c>
      <c r="C51">
        <v>76</v>
      </c>
    </row>
    <row r="52" spans="1:5" x14ac:dyDescent="0.4">
      <c r="A52" t="s">
        <v>78</v>
      </c>
      <c r="B52" t="s">
        <v>4</v>
      </c>
      <c r="C52">
        <v>78</v>
      </c>
    </row>
    <row r="53" spans="1:5" x14ac:dyDescent="0.4">
      <c r="A53" t="s">
        <v>79</v>
      </c>
      <c r="B53" t="s">
        <v>4</v>
      </c>
      <c r="C53">
        <v>53</v>
      </c>
    </row>
    <row r="54" spans="1:5" x14ac:dyDescent="0.4">
      <c r="A54" t="s">
        <v>80</v>
      </c>
      <c r="B54" t="s">
        <v>4</v>
      </c>
      <c r="C54">
        <v>80</v>
      </c>
    </row>
    <row r="55" spans="1:5" x14ac:dyDescent="0.4">
      <c r="A55" t="s">
        <v>81</v>
      </c>
      <c r="B55" t="s">
        <v>4</v>
      </c>
      <c r="C55">
        <v>44</v>
      </c>
    </row>
    <row r="56" spans="1:5" x14ac:dyDescent="0.4">
      <c r="A56" t="s">
        <v>82</v>
      </c>
      <c r="B56" t="s">
        <v>4</v>
      </c>
      <c r="C56">
        <v>106</v>
      </c>
    </row>
    <row r="57" spans="1:5" x14ac:dyDescent="0.4">
      <c r="A57" t="s">
        <v>83</v>
      </c>
      <c r="B57" t="s">
        <v>4</v>
      </c>
      <c r="C57">
        <v>75</v>
      </c>
    </row>
    <row r="58" spans="1:5" x14ac:dyDescent="0.4">
      <c r="A58" t="s">
        <v>84</v>
      </c>
      <c r="B58" t="s">
        <v>4</v>
      </c>
      <c r="C58">
        <v>67</v>
      </c>
    </row>
    <row r="59" spans="1:5" x14ac:dyDescent="0.4">
      <c r="A59" t="s">
        <v>85</v>
      </c>
      <c r="B59" t="s">
        <v>4</v>
      </c>
      <c r="C59">
        <v>79</v>
      </c>
    </row>
    <row r="60" spans="1:5" x14ac:dyDescent="0.4">
      <c r="A60" t="s">
        <v>86</v>
      </c>
      <c r="B60" t="s">
        <v>4</v>
      </c>
      <c r="C60">
        <v>73</v>
      </c>
    </row>
    <row r="61" spans="1:5" x14ac:dyDescent="0.4">
      <c r="A61" t="s">
        <v>87</v>
      </c>
      <c r="B61" t="s">
        <v>4</v>
      </c>
      <c r="C61">
        <v>85</v>
      </c>
    </row>
    <row r="62" spans="1:5" x14ac:dyDescent="0.4">
      <c r="A62" t="s">
        <v>88</v>
      </c>
      <c r="B62" t="s">
        <v>4</v>
      </c>
      <c r="C62">
        <v>44</v>
      </c>
    </row>
    <row r="63" spans="1:5" x14ac:dyDescent="0.4">
      <c r="A63" t="s">
        <v>89</v>
      </c>
      <c r="B63" t="s">
        <v>4</v>
      </c>
      <c r="C63">
        <v>39</v>
      </c>
    </row>
    <row r="64" spans="1:5" x14ac:dyDescent="0.4">
      <c r="A64" t="s">
        <v>90</v>
      </c>
      <c r="B64" t="s">
        <v>4</v>
      </c>
      <c r="C64">
        <v>67</v>
      </c>
    </row>
    <row r="65" spans="1:3" x14ac:dyDescent="0.4">
      <c r="A65" t="s">
        <v>91</v>
      </c>
      <c r="B65" t="s">
        <v>4</v>
      </c>
      <c r="C65">
        <v>56</v>
      </c>
    </row>
    <row r="66" spans="1:3" x14ac:dyDescent="0.4">
      <c r="A66" t="s">
        <v>92</v>
      </c>
      <c r="B66" t="s">
        <v>4</v>
      </c>
      <c r="C66">
        <v>40</v>
      </c>
    </row>
    <row r="67" spans="1:3" x14ac:dyDescent="0.4">
      <c r="A67" t="s">
        <v>93</v>
      </c>
      <c r="B67" t="s">
        <v>4</v>
      </c>
      <c r="C67">
        <v>39</v>
      </c>
    </row>
    <row r="68" spans="1:3" x14ac:dyDescent="0.4">
      <c r="A68" t="s">
        <v>94</v>
      </c>
      <c r="B68" t="s">
        <v>4</v>
      </c>
      <c r="C68">
        <v>23</v>
      </c>
    </row>
    <row r="69" spans="1:3" x14ac:dyDescent="0.4">
      <c r="A69" t="s">
        <v>95</v>
      </c>
      <c r="B69" t="s">
        <v>4</v>
      </c>
      <c r="C69">
        <v>101</v>
      </c>
    </row>
    <row r="70" spans="1:3" x14ac:dyDescent="0.4">
      <c r="A70" t="s">
        <v>96</v>
      </c>
      <c r="B70" t="s">
        <v>4</v>
      </c>
      <c r="C70">
        <v>29</v>
      </c>
    </row>
    <row r="71" spans="1:3" x14ac:dyDescent="0.4">
      <c r="A71" t="s">
        <v>97</v>
      </c>
      <c r="B71" t="s">
        <v>4</v>
      </c>
      <c r="C71">
        <v>82</v>
      </c>
    </row>
    <row r="72" spans="1:3" x14ac:dyDescent="0.4">
      <c r="A72" t="s">
        <v>98</v>
      </c>
      <c r="B72" t="s">
        <v>4</v>
      </c>
      <c r="C72">
        <v>42</v>
      </c>
    </row>
    <row r="73" spans="1:3" x14ac:dyDescent="0.4">
      <c r="A73" t="s">
        <v>99</v>
      </c>
      <c r="B73" t="s">
        <v>4</v>
      </c>
      <c r="C73">
        <v>59</v>
      </c>
    </row>
    <row r="74" spans="1:3" x14ac:dyDescent="0.4">
      <c r="A74" t="s">
        <v>100</v>
      </c>
      <c r="B74" t="s">
        <v>4</v>
      </c>
      <c r="C74">
        <v>78</v>
      </c>
    </row>
    <row r="75" spans="1:3" x14ac:dyDescent="0.4">
      <c r="A75" t="s">
        <v>101</v>
      </c>
      <c r="B75" t="s">
        <v>4</v>
      </c>
      <c r="C75">
        <v>83</v>
      </c>
    </row>
    <row r="76" spans="1:3" x14ac:dyDescent="0.4">
      <c r="A76" t="s">
        <v>102</v>
      </c>
      <c r="B76" t="s">
        <v>4</v>
      </c>
      <c r="C76">
        <v>47</v>
      </c>
    </row>
    <row r="77" spans="1:3" x14ac:dyDescent="0.4">
      <c r="A77" t="s">
        <v>103</v>
      </c>
      <c r="B77" t="s">
        <v>4</v>
      </c>
      <c r="C77">
        <v>81</v>
      </c>
    </row>
    <row r="78" spans="1:3" x14ac:dyDescent="0.4">
      <c r="A78" t="s">
        <v>104</v>
      </c>
      <c r="B78" t="s">
        <v>4</v>
      </c>
      <c r="C78">
        <v>25</v>
      </c>
    </row>
    <row r="79" spans="1:3" x14ac:dyDescent="0.4">
      <c r="A79" t="s">
        <v>105</v>
      </c>
      <c r="B79" t="s">
        <v>4</v>
      </c>
      <c r="C79">
        <v>65</v>
      </c>
    </row>
    <row r="80" spans="1:3" x14ac:dyDescent="0.4">
      <c r="A80" t="s">
        <v>106</v>
      </c>
      <c r="B80" t="s">
        <v>4</v>
      </c>
      <c r="C80">
        <v>107</v>
      </c>
    </row>
    <row r="81" spans="1:3" x14ac:dyDescent="0.4">
      <c r="A81" t="s">
        <v>107</v>
      </c>
      <c r="B81" t="s">
        <v>4</v>
      </c>
      <c r="C81">
        <v>48</v>
      </c>
    </row>
    <row r="82" spans="1:3" x14ac:dyDescent="0.4">
      <c r="A82" t="s">
        <v>108</v>
      </c>
      <c r="B82" t="s">
        <v>4</v>
      </c>
      <c r="C82">
        <v>83</v>
      </c>
    </row>
    <row r="83" spans="1:3" x14ac:dyDescent="0.4">
      <c r="A83" t="s">
        <v>109</v>
      </c>
      <c r="B83" t="s">
        <v>4</v>
      </c>
      <c r="C83">
        <v>91</v>
      </c>
    </row>
    <row r="84" spans="1:3" x14ac:dyDescent="0.4">
      <c r="A84" t="s">
        <v>110</v>
      </c>
      <c r="B84" t="s">
        <v>4</v>
      </c>
      <c r="C84">
        <v>53</v>
      </c>
    </row>
    <row r="85" spans="1:3" x14ac:dyDescent="0.4">
      <c r="A85" t="s">
        <v>111</v>
      </c>
      <c r="B85" t="s">
        <v>4</v>
      </c>
      <c r="C85">
        <v>94</v>
      </c>
    </row>
    <row r="86" spans="1:3" x14ac:dyDescent="0.4">
      <c r="A86" t="s">
        <v>112</v>
      </c>
      <c r="B86" t="s">
        <v>4</v>
      </c>
      <c r="C86">
        <v>86</v>
      </c>
    </row>
    <row r="87" spans="1:3" x14ac:dyDescent="0.4">
      <c r="A87" t="s">
        <v>113</v>
      </c>
      <c r="B87" t="s">
        <v>4</v>
      </c>
      <c r="C87">
        <v>90</v>
      </c>
    </row>
    <row r="88" spans="1:3" x14ac:dyDescent="0.4">
      <c r="A88" t="s">
        <v>114</v>
      </c>
      <c r="B88" t="s">
        <v>4</v>
      </c>
      <c r="C88">
        <v>93</v>
      </c>
    </row>
    <row r="89" spans="1:3" x14ac:dyDescent="0.4">
      <c r="A89" t="s">
        <v>115</v>
      </c>
      <c r="B89" t="s">
        <v>4</v>
      </c>
      <c r="C89">
        <v>81</v>
      </c>
    </row>
    <row r="90" spans="1:3" x14ac:dyDescent="0.4">
      <c r="A90" t="s">
        <v>116</v>
      </c>
      <c r="B90" t="s">
        <v>4</v>
      </c>
      <c r="C90">
        <v>66</v>
      </c>
    </row>
    <row r="91" spans="1:3" x14ac:dyDescent="0.4">
      <c r="A91" t="s">
        <v>117</v>
      </c>
      <c r="B91" t="s">
        <v>4</v>
      </c>
      <c r="C91">
        <v>104</v>
      </c>
    </row>
    <row r="92" spans="1:3" x14ac:dyDescent="0.4">
      <c r="A92" t="s">
        <v>118</v>
      </c>
      <c r="B92" t="s">
        <v>4</v>
      </c>
      <c r="C92">
        <v>88</v>
      </c>
    </row>
    <row r="93" spans="1:3" x14ac:dyDescent="0.4">
      <c r="A93" t="s">
        <v>119</v>
      </c>
      <c r="B93" t="s">
        <v>4</v>
      </c>
      <c r="C93">
        <v>45</v>
      </c>
    </row>
    <row r="94" spans="1:3" x14ac:dyDescent="0.4">
      <c r="A94" t="s">
        <v>120</v>
      </c>
      <c r="B94" t="s">
        <v>4</v>
      </c>
      <c r="C94">
        <v>42</v>
      </c>
    </row>
    <row r="95" spans="1:3" x14ac:dyDescent="0.4">
      <c r="A95" t="s">
        <v>121</v>
      </c>
      <c r="B95" t="s">
        <v>4</v>
      </c>
      <c r="C95">
        <v>128</v>
      </c>
    </row>
    <row r="96" spans="1:3" x14ac:dyDescent="0.4">
      <c r="A96" t="s">
        <v>122</v>
      </c>
      <c r="B96" t="s">
        <v>4</v>
      </c>
      <c r="C96">
        <v>75</v>
      </c>
    </row>
    <row r="97" spans="1:3" x14ac:dyDescent="0.4">
      <c r="A97" t="s">
        <v>123</v>
      </c>
      <c r="B97" t="s">
        <v>4</v>
      </c>
      <c r="C97">
        <v>49</v>
      </c>
    </row>
    <row r="98" spans="1:3" x14ac:dyDescent="0.4">
      <c r="A98" t="s">
        <v>124</v>
      </c>
      <c r="B98" t="s">
        <v>4</v>
      </c>
      <c r="C98">
        <v>74</v>
      </c>
    </row>
    <row r="99" spans="1:3" x14ac:dyDescent="0.4">
      <c r="A99" t="s">
        <v>125</v>
      </c>
      <c r="B99" t="s">
        <v>4</v>
      </c>
      <c r="C99">
        <v>97</v>
      </c>
    </row>
    <row r="100" spans="1:3" x14ac:dyDescent="0.4">
      <c r="A100" t="s">
        <v>126</v>
      </c>
      <c r="B100" t="s">
        <v>4</v>
      </c>
      <c r="C100">
        <v>58</v>
      </c>
    </row>
    <row r="101" spans="1:3" x14ac:dyDescent="0.4">
      <c r="A101" t="s">
        <v>127</v>
      </c>
      <c r="B101" t="s">
        <v>4</v>
      </c>
      <c r="C101">
        <v>78</v>
      </c>
    </row>
    <row r="102" spans="1:3" x14ac:dyDescent="0.4">
      <c r="A102" t="s">
        <v>128</v>
      </c>
      <c r="B102" t="s">
        <v>4</v>
      </c>
      <c r="C102">
        <v>112</v>
      </c>
    </row>
    <row r="103" spans="1:3" x14ac:dyDescent="0.4">
      <c r="A103" t="s">
        <v>129</v>
      </c>
      <c r="B103" t="s">
        <v>4</v>
      </c>
      <c r="C103">
        <v>114</v>
      </c>
    </row>
    <row r="104" spans="1:3" x14ac:dyDescent="0.4">
      <c r="A104" t="s">
        <v>130</v>
      </c>
      <c r="B104" t="s">
        <v>4</v>
      </c>
      <c r="C104">
        <v>94</v>
      </c>
    </row>
    <row r="105" spans="1:3" x14ac:dyDescent="0.4">
      <c r="A105" t="s">
        <v>131</v>
      </c>
      <c r="B105" t="s">
        <v>4</v>
      </c>
      <c r="C105">
        <v>98</v>
      </c>
    </row>
    <row r="106" spans="1:3" x14ac:dyDescent="0.4">
      <c r="A106" t="s">
        <v>132</v>
      </c>
      <c r="B106" t="s">
        <v>4</v>
      </c>
      <c r="C106">
        <v>65</v>
      </c>
    </row>
    <row r="107" spans="1:3" x14ac:dyDescent="0.4">
      <c r="A107" t="s">
        <v>133</v>
      </c>
      <c r="B107" t="s">
        <v>4</v>
      </c>
      <c r="C107">
        <v>67</v>
      </c>
    </row>
    <row r="108" spans="1:3" x14ac:dyDescent="0.4">
      <c r="A108" t="s">
        <v>134</v>
      </c>
      <c r="B108" t="s">
        <v>4</v>
      </c>
      <c r="C108">
        <v>88</v>
      </c>
    </row>
    <row r="109" spans="1:3" x14ac:dyDescent="0.4">
      <c r="A109" t="s">
        <v>135</v>
      </c>
      <c r="B109" t="s">
        <v>4</v>
      </c>
      <c r="C109">
        <v>85</v>
      </c>
    </row>
    <row r="110" spans="1:3" x14ac:dyDescent="0.4">
      <c r="A110" t="s">
        <v>136</v>
      </c>
      <c r="B110" t="s">
        <v>4</v>
      </c>
      <c r="C110">
        <v>88</v>
      </c>
    </row>
    <row r="111" spans="1:3" x14ac:dyDescent="0.4">
      <c r="A111" t="s">
        <v>137</v>
      </c>
      <c r="B111" t="s">
        <v>4</v>
      </c>
      <c r="C111">
        <v>80</v>
      </c>
    </row>
    <row r="112" spans="1:3" x14ac:dyDescent="0.4">
      <c r="A112" t="s">
        <v>138</v>
      </c>
      <c r="B112" t="s">
        <v>4</v>
      </c>
      <c r="C112">
        <v>89</v>
      </c>
    </row>
    <row r="113" spans="1:3" x14ac:dyDescent="0.4">
      <c r="A113" t="s">
        <v>139</v>
      </c>
      <c r="B113" t="s">
        <v>4</v>
      </c>
      <c r="C113">
        <v>78</v>
      </c>
    </row>
    <row r="114" spans="1:3" x14ac:dyDescent="0.4">
      <c r="A114" t="s">
        <v>140</v>
      </c>
      <c r="B114" t="s">
        <v>4</v>
      </c>
      <c r="C114">
        <v>67</v>
      </c>
    </row>
    <row r="115" spans="1:3" x14ac:dyDescent="0.4">
      <c r="A115" t="s">
        <v>141</v>
      </c>
      <c r="B115" t="s">
        <v>4</v>
      </c>
      <c r="C115">
        <v>105</v>
      </c>
    </row>
    <row r="116" spans="1:3" x14ac:dyDescent="0.4">
      <c r="A116" t="s">
        <v>142</v>
      </c>
      <c r="B116" t="s">
        <v>4</v>
      </c>
      <c r="C116">
        <v>93</v>
      </c>
    </row>
    <row r="117" spans="1:3" x14ac:dyDescent="0.4">
      <c r="A117" t="s">
        <v>143</v>
      </c>
      <c r="B117" t="s">
        <v>4</v>
      </c>
      <c r="C117">
        <v>76</v>
      </c>
    </row>
    <row r="118" spans="1:3" x14ac:dyDescent="0.4">
      <c r="A118" t="s">
        <v>144</v>
      </c>
      <c r="B118" t="s">
        <v>4</v>
      </c>
      <c r="C118">
        <v>81</v>
      </c>
    </row>
    <row r="119" spans="1:3" x14ac:dyDescent="0.4">
      <c r="A119" t="s">
        <v>145</v>
      </c>
      <c r="B119" t="s">
        <v>4</v>
      </c>
      <c r="C119">
        <v>90</v>
      </c>
    </row>
    <row r="120" spans="1:3" x14ac:dyDescent="0.4">
      <c r="A120" t="s">
        <v>146</v>
      </c>
      <c r="B120" t="s">
        <v>4</v>
      </c>
      <c r="C120">
        <v>114</v>
      </c>
    </row>
    <row r="121" spans="1:3" x14ac:dyDescent="0.4">
      <c r="A121" t="s">
        <v>147</v>
      </c>
      <c r="B121" t="s">
        <v>4</v>
      </c>
      <c r="C121">
        <v>89</v>
      </c>
    </row>
    <row r="122" spans="1:3" x14ac:dyDescent="0.4">
      <c r="A122" t="s">
        <v>148</v>
      </c>
      <c r="B122" t="s">
        <v>4</v>
      </c>
      <c r="C122">
        <v>73</v>
      </c>
    </row>
    <row r="123" spans="1:3" x14ac:dyDescent="0.4">
      <c r="A123" t="s">
        <v>149</v>
      </c>
      <c r="B123" t="s">
        <v>4</v>
      </c>
      <c r="C123">
        <v>89</v>
      </c>
    </row>
    <row r="124" spans="1:3" x14ac:dyDescent="0.4">
      <c r="A124" t="s">
        <v>150</v>
      </c>
      <c r="B124" t="s">
        <v>4</v>
      </c>
      <c r="C124">
        <v>42</v>
      </c>
    </row>
    <row r="125" spans="1:3" x14ac:dyDescent="0.4">
      <c r="A125" t="s">
        <v>151</v>
      </c>
      <c r="B125" t="s">
        <v>4</v>
      </c>
      <c r="C125">
        <v>68</v>
      </c>
    </row>
    <row r="126" spans="1:3" x14ac:dyDescent="0.4">
      <c r="A126" t="s">
        <v>152</v>
      </c>
      <c r="B126" t="s">
        <v>4</v>
      </c>
      <c r="C126">
        <v>128</v>
      </c>
    </row>
    <row r="127" spans="1:3" x14ac:dyDescent="0.4">
      <c r="A127" t="s">
        <v>153</v>
      </c>
      <c r="B127" t="s">
        <v>4</v>
      </c>
      <c r="C127">
        <v>78</v>
      </c>
    </row>
    <row r="128" spans="1:3" x14ac:dyDescent="0.4">
      <c r="A128" t="s">
        <v>154</v>
      </c>
      <c r="B128" t="s">
        <v>4</v>
      </c>
      <c r="C128">
        <v>103</v>
      </c>
    </row>
    <row r="129" spans="1:3" x14ac:dyDescent="0.4">
      <c r="A129" t="s">
        <v>155</v>
      </c>
      <c r="B129" t="s">
        <v>4</v>
      </c>
      <c r="C129">
        <v>61</v>
      </c>
    </row>
    <row r="130" spans="1:3" x14ac:dyDescent="0.4">
      <c r="A130" t="s">
        <v>156</v>
      </c>
      <c r="B130" t="s">
        <v>4</v>
      </c>
      <c r="C130">
        <v>109</v>
      </c>
    </row>
    <row r="131" spans="1:3" x14ac:dyDescent="0.4">
      <c r="A131" t="s">
        <v>157</v>
      </c>
      <c r="B131" t="s">
        <v>4</v>
      </c>
      <c r="C131">
        <v>48</v>
      </c>
    </row>
    <row r="132" spans="1:3" x14ac:dyDescent="0.4">
      <c r="A132" t="s">
        <v>158</v>
      </c>
      <c r="B132" t="s">
        <v>4</v>
      </c>
      <c r="C132">
        <v>93</v>
      </c>
    </row>
    <row r="133" spans="1:3" x14ac:dyDescent="0.4">
      <c r="A133" t="s">
        <v>159</v>
      </c>
      <c r="B133" t="s">
        <v>4</v>
      </c>
      <c r="C133">
        <v>75</v>
      </c>
    </row>
    <row r="134" spans="1:3" x14ac:dyDescent="0.4">
      <c r="A134" t="s">
        <v>160</v>
      </c>
      <c r="B134" t="s">
        <v>4</v>
      </c>
      <c r="C134">
        <v>84</v>
      </c>
    </row>
    <row r="135" spans="1:3" x14ac:dyDescent="0.4">
      <c r="A135" t="s">
        <v>161</v>
      </c>
      <c r="B135" t="s">
        <v>4</v>
      </c>
      <c r="C135">
        <v>86</v>
      </c>
    </row>
    <row r="136" spans="1:3" x14ac:dyDescent="0.4">
      <c r="A136" t="s">
        <v>162</v>
      </c>
      <c r="B136" t="s">
        <v>4</v>
      </c>
      <c r="C136">
        <v>107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DA12-1948-477F-A06B-D668656FC862}">
  <dimension ref="B1:E105"/>
  <sheetViews>
    <sheetView showGridLines="0" zoomScale="70" zoomScaleNormal="70" workbookViewId="0"/>
  </sheetViews>
  <sheetFormatPr defaultColWidth="10.88671875" defaultRowHeight="19.5" x14ac:dyDescent="0.4"/>
  <cols>
    <col min="1" max="1" width="4.44140625" customWidth="1"/>
    <col min="4" max="4" width="11.44140625" customWidth="1"/>
    <col min="5" max="5" width="10.77734375" customWidth="1"/>
  </cols>
  <sheetData>
    <row r="1" spans="2:5" ht="20.25" thickBot="1" x14ac:dyDescent="0.45"/>
    <row r="2" spans="2:5" ht="20.25" thickBot="1" x14ac:dyDescent="0.45">
      <c r="B2" s="13" t="s">
        <v>163</v>
      </c>
      <c r="C2" s="14">
        <v>2</v>
      </c>
      <c r="D2" s="14">
        <v>10</v>
      </c>
      <c r="E2" s="14">
        <v>100</v>
      </c>
    </row>
    <row r="4" spans="2:5" x14ac:dyDescent="0.4">
      <c r="B4" s="15" t="s">
        <v>164</v>
      </c>
      <c r="C4" s="16" t="s">
        <v>165</v>
      </c>
      <c r="D4" s="16" t="s">
        <v>166</v>
      </c>
      <c r="E4" s="16" t="s">
        <v>167</v>
      </c>
    </row>
    <row r="5" spans="2:5" x14ac:dyDescent="0.4">
      <c r="B5" s="16">
        <v>-5</v>
      </c>
      <c r="C5" s="16">
        <f>_xlfn.T.DIST(B5, $C$2,FALSE)</f>
        <v>7.1277811011064901E-3</v>
      </c>
      <c r="D5" s="16">
        <f>_xlfn.T.DIST(B5, $D$2,FALSE)</f>
        <v>3.960010564637988E-4</v>
      </c>
      <c r="E5" s="16">
        <f>_xlfn.T.DIST(B5, $E$2,FALSE)</f>
        <v>5.0800582347272843E-6</v>
      </c>
    </row>
    <row r="6" spans="2:5" x14ac:dyDescent="0.4">
      <c r="B6" s="16">
        <f>B5+0.1</f>
        <v>-4.9000000000000004</v>
      </c>
      <c r="C6" s="16">
        <f t="shared" ref="C6:C69" si="0">_xlfn.T.DIST(B6, $C$2,FALSE)</f>
        <v>7.5385786763763523E-3</v>
      </c>
      <c r="D6" s="16">
        <f t="shared" ref="D6:D69" si="1">_xlfn.T.DIST(B6, $D$2,FALSE)</f>
        <v>4.6369681498458631E-4</v>
      </c>
      <c r="E6" s="16">
        <f t="shared" ref="E6:E69" si="2">_xlfn.T.DIST(B6, $E$2,FALSE)</f>
        <v>7.5903293214642833E-6</v>
      </c>
    </row>
    <row r="7" spans="2:5" x14ac:dyDescent="0.4">
      <c r="B7" s="16">
        <f t="shared" ref="B7:B70" si="3">B6+0.1</f>
        <v>-4.8000000000000007</v>
      </c>
      <c r="C7" s="16">
        <f t="shared" si="0"/>
        <v>7.9808383284487912E-3</v>
      </c>
      <c r="D7" s="16">
        <f t="shared" si="1"/>
        <v>5.4368878659587574E-4</v>
      </c>
      <c r="E7" s="16">
        <f t="shared" si="2"/>
        <v>1.1284571266224022E-5</v>
      </c>
    </row>
    <row r="8" spans="2:5" x14ac:dyDescent="0.4">
      <c r="B8" s="16">
        <f t="shared" si="3"/>
        <v>-4.7000000000000011</v>
      </c>
      <c r="C8" s="16">
        <f t="shared" si="0"/>
        <v>8.4575544019378172E-3</v>
      </c>
      <c r="D8" s="16">
        <f t="shared" si="1"/>
        <v>6.3831807809212133E-4</v>
      </c>
      <c r="E8" s="16">
        <f t="shared" si="2"/>
        <v>1.6690894579059143E-5</v>
      </c>
    </row>
    <row r="9" spans="2:5" x14ac:dyDescent="0.4">
      <c r="B9" s="16">
        <f t="shared" si="3"/>
        <v>-4.6000000000000014</v>
      </c>
      <c r="C9" s="16">
        <f t="shared" si="0"/>
        <v>8.9720599624717422E-3</v>
      </c>
      <c r="D9" s="16">
        <f t="shared" si="1"/>
        <v>7.5038582063150503E-4</v>
      </c>
      <c r="E9" s="16">
        <f t="shared" si="2"/>
        <v>2.455734900183979E-5</v>
      </c>
    </row>
    <row r="10" spans="2:5" x14ac:dyDescent="0.4">
      <c r="B10" s="16">
        <f t="shared" si="3"/>
        <v>-4.5000000000000018</v>
      </c>
      <c r="C10" s="16">
        <f t="shared" si="0"/>
        <v>9.5280708315178386E-3</v>
      </c>
      <c r="D10" s="16">
        <f t="shared" si="1"/>
        <v>8.8324462669310728E-4</v>
      </c>
      <c r="E10" s="16">
        <f t="shared" si="2"/>
        <v>3.5935819475144637E-5</v>
      </c>
    </row>
    <row r="11" spans="2:5" x14ac:dyDescent="0.4">
      <c r="B11" s="16">
        <f t="shared" si="3"/>
        <v>-4.4000000000000021</v>
      </c>
      <c r="C11" s="16">
        <f t="shared" si="0"/>
        <v>1.0129736011421229E-2</v>
      </c>
      <c r="D11" s="16">
        <f t="shared" si="1"/>
        <v>1.0409079047853456E-3</v>
      </c>
      <c r="E11" s="16">
        <f t="shared" si="2"/>
        <v>5.2294309899515349E-5</v>
      </c>
    </row>
    <row r="12" spans="2:5" x14ac:dyDescent="0.4">
      <c r="B12" s="16">
        <f t="shared" si="3"/>
        <v>-4.3000000000000025</v>
      </c>
      <c r="C12" s="16">
        <f t="shared" si="0"/>
        <v>1.0781695505270951E-2</v>
      </c>
      <c r="D12" s="16">
        <f t="shared" si="1"/>
        <v>1.228180273523943E-3</v>
      </c>
      <c r="E12" s="16">
        <f t="shared" si="2"/>
        <v>7.566560765550461E-5</v>
      </c>
    </row>
    <row r="13" spans="2:5" x14ac:dyDescent="0.4">
      <c r="B13" s="16">
        <f t="shared" si="3"/>
        <v>-4.2000000000000028</v>
      </c>
      <c r="C13" s="16">
        <f t="shared" si="0"/>
        <v>1.1489146700777076E-2</v>
      </c>
      <c r="D13" s="16">
        <f t="shared" si="1"/>
        <v>1.4508127901999924E-3</v>
      </c>
      <c r="E13" s="16">
        <f t="shared" si="2"/>
        <v>1.0884188335886268E-4</v>
      </c>
    </row>
    <row r="14" spans="2:5" x14ac:dyDescent="0.4">
      <c r="B14" s="16">
        <f t="shared" si="3"/>
        <v>-4.1000000000000032</v>
      </c>
      <c r="C14" s="16">
        <f t="shared" si="0"/>
        <v>1.2257920678115777E-2</v>
      </c>
      <c r="D14" s="16">
        <f t="shared" si="1"/>
        <v>1.7156872014883373E-3</v>
      </c>
      <c r="E14" s="16">
        <f t="shared" si="2"/>
        <v>1.5562635264186454E-4</v>
      </c>
    </row>
    <row r="15" spans="2:5" x14ac:dyDescent="0.4">
      <c r="B15" s="16">
        <f t="shared" si="3"/>
        <v>-4.0000000000000036</v>
      </c>
      <c r="C15" s="16">
        <f t="shared" si="0"/>
        <v>1.3094570021973066E-2</v>
      </c>
      <c r="D15" s="16">
        <f t="shared" si="1"/>
        <v>2.0310339110412045E-3</v>
      </c>
      <c r="E15" s="16">
        <f t="shared" si="2"/>
        <v>2.2115455654062637E-4</v>
      </c>
    </row>
    <row r="16" spans="2:5" x14ac:dyDescent="0.4">
      <c r="B16" s="16">
        <f t="shared" si="3"/>
        <v>-3.9000000000000035</v>
      </c>
      <c r="C16" s="16">
        <f t="shared" si="0"/>
        <v>1.4006469971002149E-2</v>
      </c>
      <c r="D16" s="16">
        <f t="shared" si="1"/>
        <v>2.4066888019954754E-3</v>
      </c>
      <c r="E16" s="16">
        <f t="shared" si="2"/>
        <v>3.1229888103352405E-4</v>
      </c>
    </row>
    <row r="17" spans="2:5" x14ac:dyDescent="0.4">
      <c r="B17" s="16">
        <f t="shared" si="3"/>
        <v>-3.8000000000000034</v>
      </c>
      <c r="C17" s="16">
        <f t="shared" si="0"/>
        <v>1.500193502636828E-2</v>
      </c>
      <c r="D17" s="16">
        <f t="shared" si="1"/>
        <v>2.854394394609589E-3</v>
      </c>
      <c r="E17" s="16">
        <f t="shared" si="2"/>
        <v>4.3817032981298165E-4</v>
      </c>
    </row>
    <row r="18" spans="2:5" x14ac:dyDescent="0.4">
      <c r="B18" s="16">
        <f t="shared" si="3"/>
        <v>-3.7000000000000033</v>
      </c>
      <c r="C18" s="16">
        <f t="shared" si="0"/>
        <v>1.6090353466756781E-2</v>
      </c>
      <c r="D18" s="16">
        <f t="shared" si="1"/>
        <v>3.3881509779623816E-3</v>
      </c>
      <c r="E18" s="16">
        <f t="shared" si="2"/>
        <v>6.1073089515979652E-4</v>
      </c>
    </row>
    <row r="19" spans="2:5" x14ac:dyDescent="0.4">
      <c r="B19" s="16">
        <f t="shared" si="3"/>
        <v>-3.6000000000000032</v>
      </c>
      <c r="C19" s="16">
        <f t="shared" si="0"/>
        <v>1.7282342580047391E-2</v>
      </c>
      <c r="D19" s="16">
        <f t="shared" si="1"/>
        <v>4.0246232150294488E-3</v>
      </c>
      <c r="E19" s="16">
        <f t="shared" si="2"/>
        <v>8.4552766213671947E-4</v>
      </c>
    </row>
    <row r="20" spans="2:5" x14ac:dyDescent="0.4">
      <c r="B20" s="16">
        <f t="shared" si="3"/>
        <v>-3.5000000000000031</v>
      </c>
      <c r="C20" s="16">
        <f t="shared" si="0"/>
        <v>1.8589927818456708E-2</v>
      </c>
      <c r="D20" s="16">
        <f t="shared" si="1"/>
        <v>4.7836071267012984E-3</v>
      </c>
      <c r="E20" s="16">
        <f t="shared" si="2"/>
        <v>1.1625554838789872E-3</v>
      </c>
    </row>
    <row r="21" spans="2:5" x14ac:dyDescent="0.4">
      <c r="B21" s="16">
        <f t="shared" si="3"/>
        <v>-3.400000000000003</v>
      </c>
      <c r="C21" s="16">
        <f t="shared" si="0"/>
        <v>2.0026749505662498E-2</v>
      </c>
      <c r="D21" s="16">
        <f t="shared" si="1"/>
        <v>5.6885611066299045E-3</v>
      </c>
      <c r="E21" s="16">
        <f t="shared" si="2"/>
        <v>1.587248097563385E-3</v>
      </c>
    </row>
    <row r="22" spans="2:5" x14ac:dyDescent="0.4">
      <c r="B22" s="16">
        <f t="shared" si="3"/>
        <v>-3.3000000000000029</v>
      </c>
      <c r="C22" s="16">
        <f t="shared" si="0"/>
        <v>2.1608301154202935E-2</v>
      </c>
      <c r="D22" s="16">
        <f t="shared" si="1"/>
        <v>6.7672024406868992E-3</v>
      </c>
      <c r="E22" s="16">
        <f t="shared" si="2"/>
        <v>2.1515873500965793E-3</v>
      </c>
    </row>
    <row r="23" spans="2:5" x14ac:dyDescent="0.4">
      <c r="B23" s="16">
        <f t="shared" si="3"/>
        <v>-3.2000000000000028</v>
      </c>
      <c r="C23" s="16">
        <f t="shared" si="0"/>
        <v>2.3352203859274029E-2</v>
      </c>
      <c r="D23" s="16">
        <f t="shared" si="1"/>
        <v>8.0521673723421248E-3</v>
      </c>
      <c r="E23" s="16">
        <f t="shared" si="2"/>
        <v>2.89530631274117E-3</v>
      </c>
    </row>
    <row r="24" spans="2:5" x14ac:dyDescent="0.4">
      <c r="B24" s="16">
        <f t="shared" si="3"/>
        <v>-3.1000000000000028</v>
      </c>
      <c r="C24" s="16">
        <f t="shared" si="0"/>
        <v>2.527852157122084E-2</v>
      </c>
      <c r="D24" s="16">
        <f t="shared" si="1"/>
        <v>9.5817276708976881E-3</v>
      </c>
      <c r="E24" s="16">
        <f t="shared" si="2"/>
        <v>3.8671442426298883E-3</v>
      </c>
    </row>
    <row r="25" spans="2:5" x14ac:dyDescent="0.4">
      <c r="B25" s="16">
        <f t="shared" si="3"/>
        <v>-3.0000000000000027</v>
      </c>
      <c r="C25" s="16">
        <f t="shared" si="0"/>
        <v>2.7410122234342093E-2</v>
      </c>
      <c r="D25" s="16">
        <f t="shared" si="1"/>
        <v>1.1400549464542475E-2</v>
      </c>
      <c r="E25" s="16">
        <f t="shared" si="2"/>
        <v>5.1260897023202145E-3</v>
      </c>
    </row>
    <row r="26" spans="2:5" x14ac:dyDescent="0.4">
      <c r="B26" s="16">
        <f t="shared" si="3"/>
        <v>-2.9000000000000026</v>
      </c>
      <c r="C26" s="16">
        <f t="shared" si="0"/>
        <v>2.9773089691342101E-2</v>
      </c>
      <c r="D26" s="16">
        <f t="shared" si="1"/>
        <v>1.3560470295244872E-2</v>
      </c>
      <c r="E26" s="16">
        <f t="shared" si="2"/>
        <v>6.742523277236118E-3</v>
      </c>
    </row>
    <row r="27" spans="2:5" x14ac:dyDescent="0.4">
      <c r="B27" s="16">
        <f t="shared" si="3"/>
        <v>-2.8000000000000025</v>
      </c>
      <c r="C27" s="16">
        <f t="shared" si="0"/>
        <v>3.2397190704437848E-2</v>
      </c>
      <c r="D27" s="16">
        <f t="shared" si="1"/>
        <v>1.6121257439422054E-2</v>
      </c>
      <c r="E27" s="16">
        <f t="shared" si="2"/>
        <v>8.7991444754204669E-3</v>
      </c>
    </row>
    <row r="28" spans="2:5" x14ac:dyDescent="0.4">
      <c r="B28" s="16">
        <f t="shared" si="3"/>
        <v>-2.7000000000000024</v>
      </c>
      <c r="C28" s="16">
        <f t="shared" si="0"/>
        <v>3.5316400157415793E-2</v>
      </c>
      <c r="D28" s="16">
        <f t="shared" si="1"/>
        <v>1.915129409249092E-2</v>
      </c>
      <c r="E28" s="16">
        <f t="shared" si="2"/>
        <v>1.1391540551803886E-2</v>
      </c>
    </row>
    <row r="29" spans="2:5" x14ac:dyDescent="0.4">
      <c r="B29" s="16">
        <f t="shared" si="3"/>
        <v>-2.6000000000000023</v>
      </c>
      <c r="C29" s="16">
        <f t="shared" si="0"/>
        <v>3.8569485068463728E-2</v>
      </c>
      <c r="D29" s="16">
        <f t="shared" si="1"/>
        <v>2.2728119798464879E-2</v>
      </c>
      <c r="E29" s="16">
        <f t="shared" si="2"/>
        <v>1.4628230984764347E-2</v>
      </c>
    </row>
    <row r="30" spans="2:5" x14ac:dyDescent="0.4">
      <c r="B30" s="16">
        <f t="shared" si="3"/>
        <v>-2.5000000000000022</v>
      </c>
      <c r="C30" s="16">
        <f t="shared" si="0"/>
        <v>4.2200643868047887E-2</v>
      </c>
      <c r="D30" s="16">
        <f t="shared" si="1"/>
        <v>2.6938727628244358E-2</v>
      </c>
      <c r="E30" s="16">
        <f t="shared" si="2"/>
        <v>1.8630003746412733E-2</v>
      </c>
    </row>
    <row r="31" spans="2:5" x14ac:dyDescent="0.4">
      <c r="B31" s="16">
        <f t="shared" si="3"/>
        <v>-2.4000000000000021</v>
      </c>
      <c r="C31" s="16">
        <f t="shared" si="0"/>
        <v>4.626019063258615E-2</v>
      </c>
      <c r="D31" s="16">
        <f t="shared" si="1"/>
        <v>3.1879493750030442E-2</v>
      </c>
      <c r="E31" s="16">
        <f t="shared" si="2"/>
        <v>2.3528352578322451E-2</v>
      </c>
    </row>
    <row r="32" spans="2:5" x14ac:dyDescent="0.4">
      <c r="B32" s="16">
        <f t="shared" si="3"/>
        <v>-2.300000000000002</v>
      </c>
      <c r="C32" s="16">
        <f t="shared" si="0"/>
        <v>5.080526342529075E-2</v>
      </c>
      <c r="D32" s="16">
        <f t="shared" si="1"/>
        <v>3.765558670975324E-2</v>
      </c>
      <c r="E32" s="16">
        <f t="shared" si="2"/>
        <v>2.9462832757475244E-2</v>
      </c>
    </row>
    <row r="33" spans="2:5" x14ac:dyDescent="0.4">
      <c r="B33" s="16">
        <f t="shared" si="3"/>
        <v>-2.200000000000002</v>
      </c>
      <c r="C33" s="16">
        <f t="shared" si="0"/>
        <v>5.5900519948967178E-2</v>
      </c>
      <c r="D33" s="16">
        <f t="shared" si="1"/>
        <v>4.4379676614245564E-2</v>
      </c>
      <c r="E33" s="16">
        <f t="shared" si="2"/>
        <v>3.6577180701021894E-2</v>
      </c>
    </row>
    <row r="34" spans="2:5" x14ac:dyDescent="0.4">
      <c r="B34" s="16">
        <f t="shared" si="3"/>
        <v>-2.1000000000000019</v>
      </c>
      <c r="C34" s="16">
        <f t="shared" si="0"/>
        <v>6.1618760182009583E-2</v>
      </c>
      <c r="D34" s="16">
        <f t="shared" si="1"/>
        <v>5.2169742604354842E-2</v>
      </c>
      <c r="E34" s="16">
        <f t="shared" si="2"/>
        <v>4.5014093813297136E-2</v>
      </c>
    </row>
    <row r="35" spans="2:5" x14ac:dyDescent="0.4">
      <c r="B35" s="16">
        <f t="shared" si="3"/>
        <v>-2.0000000000000018</v>
      </c>
      <c r="C35" s="16">
        <f t="shared" si="0"/>
        <v>6.8041381743977045E-2</v>
      </c>
      <c r="D35" s="16">
        <f t="shared" si="1"/>
        <v>6.1145766321218015E-2</v>
      </c>
      <c r="E35" s="16">
        <f t="shared" si="2"/>
        <v>5.4908643295409496E-2</v>
      </c>
    </row>
    <row r="36" spans="2:5" x14ac:dyDescent="0.4">
      <c r="B36" s="16">
        <f t="shared" si="3"/>
        <v>-1.9000000000000017</v>
      </c>
      <c r="C36" s="16">
        <f t="shared" si="0"/>
        <v>7.5258526010828566E-2</v>
      </c>
      <c r="D36" s="16">
        <f t="shared" si="1"/>
        <v>7.1425107032802304E-2</v>
      </c>
      <c r="E36" s="16">
        <f t="shared" si="2"/>
        <v>6.6380393981807229E-2</v>
      </c>
    </row>
    <row r="37" spans="2:5" x14ac:dyDescent="0.4">
      <c r="B37" s="16">
        <f t="shared" si="3"/>
        <v>-1.8000000000000016</v>
      </c>
      <c r="C37" s="16">
        <f t="shared" si="0"/>
        <v>8.3368707696663782E-2</v>
      </c>
      <c r="D37" s="16">
        <f t="shared" si="1"/>
        <v>8.3116389653879422E-2</v>
      </c>
      <c r="E37" s="16">
        <f t="shared" si="2"/>
        <v>7.9524428396766253E-2</v>
      </c>
    </row>
    <row r="38" spans="2:5" x14ac:dyDescent="0.4">
      <c r="B38" s="16">
        <f t="shared" si="3"/>
        <v>-1.7000000000000015</v>
      </c>
      <c r="C38" s="16">
        <f t="shared" si="0"/>
        <v>9.2477634283462951E-2</v>
      </c>
      <c r="D38" s="16">
        <f t="shared" si="1"/>
        <v>9.631180963322912E-2</v>
      </c>
      <c r="E38" s="16">
        <f t="shared" si="2"/>
        <v>9.4401610393388222E-2</v>
      </c>
    </row>
    <row r="39" spans="2:5" x14ac:dyDescent="0.4">
      <c r="B39" s="16">
        <f t="shared" si="3"/>
        <v>-1.6000000000000014</v>
      </c>
      <c r="C39" s="16">
        <f t="shared" si="0"/>
        <v>0.10269581267343122</v>
      </c>
      <c r="D39" s="16">
        <f t="shared" si="1"/>
        <v>0.11107787729698314</v>
      </c>
      <c r="E39" s="16">
        <f t="shared" si="2"/>
        <v>0.11102856656392097</v>
      </c>
    </row>
    <row r="40" spans="2:5" x14ac:dyDescent="0.4">
      <c r="B40" s="16">
        <f t="shared" si="3"/>
        <v>-1.5000000000000013</v>
      </c>
      <c r="C40" s="16">
        <f t="shared" si="0"/>
        <v>0.11413441178180361</v>
      </c>
      <c r="D40" s="16">
        <f t="shared" si="1"/>
        <v>0.12744479428709149</v>
      </c>
      <c r="E40" s="16">
        <f t="shared" si="2"/>
        <v>0.12936799740683011</v>
      </c>
    </row>
    <row r="41" spans="2:5" x14ac:dyDescent="0.4">
      <c r="B41" s="16">
        <f t="shared" si="3"/>
        <v>-1.4000000000000012</v>
      </c>
      <c r="C41" s="16">
        <f t="shared" si="0"/>
        <v>0.12689871404788011</v>
      </c>
      <c r="D41" s="16">
        <f t="shared" si="1"/>
        <v>0.14539487566000589</v>
      </c>
      <c r="E41" s="16">
        <f t="shared" si="2"/>
        <v>0.14932003891901918</v>
      </c>
    </row>
    <row r="42" spans="2:5" x14ac:dyDescent="0.4">
      <c r="B42" s="16">
        <f t="shared" si="3"/>
        <v>-1.3000000000000012</v>
      </c>
      <c r="C42" s="16">
        <f t="shared" si="0"/>
        <v>0.14107837568979756</v>
      </c>
      <c r="D42" s="16">
        <f t="shared" si="1"/>
        <v>0.16485069296801913</v>
      </c>
      <c r="E42" s="16">
        <f t="shared" si="2"/>
        <v>0.17071546184990527</v>
      </c>
    </row>
    <row r="43" spans="2:5" x14ac:dyDescent="0.4">
      <c r="B43" s="16">
        <f t="shared" si="3"/>
        <v>-1.2000000000000011</v>
      </c>
      <c r="C43" s="16">
        <f t="shared" si="0"/>
        <v>0.15673368198174173</v>
      </c>
      <c r="D43" s="16">
        <f t="shared" si="1"/>
        <v>0.18566389362670296</v>
      </c>
      <c r="E43" s="16">
        <f t="shared" si="2"/>
        <v>0.19331150436629108</v>
      </c>
    </row>
    <row r="44" spans="2:5" x14ac:dyDescent="0.4">
      <c r="B44" s="16">
        <f t="shared" si="3"/>
        <v>-1.100000000000001</v>
      </c>
      <c r="C44" s="16">
        <f t="shared" si="0"/>
        <v>0.17387712529157229</v>
      </c>
      <c r="D44" s="16">
        <f t="shared" si="1"/>
        <v>0.20760591316421381</v>
      </c>
      <c r="E44" s="16">
        <f t="shared" si="2"/>
        <v>0.2167910717379255</v>
      </c>
    </row>
    <row r="45" spans="2:5" x14ac:dyDescent="0.4">
      <c r="B45" s="16">
        <f t="shared" si="3"/>
        <v>-1.0000000000000009</v>
      </c>
      <c r="C45" s="16">
        <f t="shared" si="0"/>
        <v>0.19245008972987507</v>
      </c>
      <c r="D45" s="16">
        <f t="shared" si="1"/>
        <v>0.2303619892291385</v>
      </c>
      <c r="E45" s="16">
        <f t="shared" si="2"/>
        <v>0.24076589692854578</v>
      </c>
    </row>
    <row r="46" spans="2:5" x14ac:dyDescent="0.4">
      <c r="B46" s="16">
        <f t="shared" si="3"/>
        <v>-0.90000000000000091</v>
      </c>
      <c r="C46" s="16">
        <f t="shared" si="0"/>
        <v>0.21229536878003313</v>
      </c>
      <c r="D46" s="16">
        <f t="shared" si="1"/>
        <v>0.25352995055982736</v>
      </c>
      <c r="E46" s="16">
        <f t="shared" si="2"/>
        <v>0.26478403938284312</v>
      </c>
    </row>
    <row r="47" spans="2:5" x14ac:dyDescent="0.4">
      <c r="B47" s="16">
        <f t="shared" si="3"/>
        <v>-0.80000000000000093</v>
      </c>
      <c r="C47" s="16">
        <f t="shared" si="0"/>
        <v>0.23312782382449362</v>
      </c>
      <c r="D47" s="16">
        <f t="shared" si="1"/>
        <v>0.27662513233825625</v>
      </c>
      <c r="E47" s="16">
        <f t="shared" si="2"/>
        <v>0.288341815501446</v>
      </c>
    </row>
    <row r="48" spans="2:5" x14ac:dyDescent="0.4">
      <c r="B48" s="16">
        <f t="shared" si="3"/>
        <v>-0.70000000000000095</v>
      </c>
      <c r="C48" s="16">
        <f t="shared" si="0"/>
        <v>0.25450773113432829</v>
      </c>
      <c r="D48" s="16">
        <f t="shared" si="1"/>
        <v>0.29909241773685258</v>
      </c>
      <c r="E48" s="16">
        <f t="shared" si="2"/>
        <v>0.3108999221815027</v>
      </c>
    </row>
    <row r="49" spans="2:5" x14ac:dyDescent="0.4">
      <c r="B49" s="16">
        <f t="shared" si="3"/>
        <v>-0.60000000000000098</v>
      </c>
      <c r="C49" s="16">
        <f t="shared" si="0"/>
        <v>0.2758239639424232</v>
      </c>
      <c r="D49" s="16">
        <f t="shared" si="1"/>
        <v>0.3203258105291244</v>
      </c>
      <c r="E49" s="16">
        <f t="shared" si="2"/>
        <v>0.33190316151245319</v>
      </c>
    </row>
    <row r="50" spans="2:5" x14ac:dyDescent="0.4">
      <c r="B50" s="16">
        <f t="shared" si="3"/>
        <v>-0.500000000000001</v>
      </c>
      <c r="C50" s="16">
        <f t="shared" si="0"/>
        <v>0.29629629629629611</v>
      </c>
      <c r="D50" s="16">
        <f t="shared" si="1"/>
        <v>0.33969513635207765</v>
      </c>
      <c r="E50" s="16">
        <f t="shared" si="2"/>
        <v>0.35080283339233015</v>
      </c>
    </row>
    <row r="51" spans="2:5" x14ac:dyDescent="0.4">
      <c r="B51" s="16">
        <f t="shared" si="3"/>
        <v>-0.40000000000000102</v>
      </c>
      <c r="C51" s="16">
        <f t="shared" si="0"/>
        <v>0.31500639696285704</v>
      </c>
      <c r="D51" s="16">
        <f t="shared" si="1"/>
        <v>0.35657853369790382</v>
      </c>
      <c r="E51" s="16">
        <f t="shared" si="2"/>
        <v>0.3670805692026255</v>
      </c>
    </row>
    <row r="52" spans="2:5" x14ac:dyDescent="0.4">
      <c r="B52" s="16">
        <f t="shared" si="3"/>
        <v>-0.30000000000000104</v>
      </c>
      <c r="C52" s="16">
        <f t="shared" si="0"/>
        <v>0.33096385830912645</v>
      </c>
      <c r="D52" s="16">
        <f t="shared" si="1"/>
        <v>0.37039846155274542</v>
      </c>
      <c r="E52" s="16">
        <f t="shared" si="2"/>
        <v>0.38027216790415669</v>
      </c>
    </row>
    <row r="53" spans="2:5" x14ac:dyDescent="0.4">
      <c r="B53" s="16">
        <f t="shared" si="3"/>
        <v>-0.20000000000000104</v>
      </c>
      <c r="C53" s="16">
        <f t="shared" si="0"/>
        <v>0.34320590294804149</v>
      </c>
      <c r="D53" s="16">
        <f t="shared" si="1"/>
        <v>0.38065818105444921</v>
      </c>
      <c r="E53" s="16">
        <f t="shared" si="2"/>
        <v>0.38998989415392354</v>
      </c>
    </row>
    <row r="54" spans="2:5" x14ac:dyDescent="0.4">
      <c r="B54" s="16">
        <f t="shared" si="3"/>
        <v>-0.10000000000000103</v>
      </c>
      <c r="C54" s="16">
        <f t="shared" si="0"/>
        <v>0.35091821684507368</v>
      </c>
      <c r="D54" s="16">
        <f t="shared" si="1"/>
        <v>0.38697522581518046</v>
      </c>
      <c r="E54" s="16">
        <f t="shared" si="2"/>
        <v>0.39594172444080772</v>
      </c>
    </row>
    <row r="55" spans="2:5" x14ac:dyDescent="0.4">
      <c r="B55" s="16">
        <v>0</v>
      </c>
      <c r="C55" s="16">
        <f t="shared" si="0"/>
        <v>0.35355339059327379</v>
      </c>
      <c r="D55" s="16">
        <f t="shared" si="1"/>
        <v>0.38910838396603115</v>
      </c>
      <c r="E55" s="16">
        <f t="shared" si="2"/>
        <v>0.39794618693589384</v>
      </c>
    </row>
    <row r="56" spans="2:5" x14ac:dyDescent="0.4">
      <c r="B56" s="16">
        <f t="shared" si="3"/>
        <v>0.1</v>
      </c>
      <c r="C56" s="16">
        <f t="shared" si="0"/>
        <v>0.35091821684507385</v>
      </c>
      <c r="D56" s="16">
        <f t="shared" si="1"/>
        <v>0.38697522581518051</v>
      </c>
      <c r="E56" s="16">
        <f t="shared" si="2"/>
        <v>0.39594172444080772</v>
      </c>
    </row>
    <row r="57" spans="2:5" x14ac:dyDescent="0.4">
      <c r="B57" s="16">
        <f t="shared" si="3"/>
        <v>0.2</v>
      </c>
      <c r="C57" s="16">
        <f t="shared" si="0"/>
        <v>0.3432059029480416</v>
      </c>
      <c r="D57" s="16">
        <f t="shared" si="1"/>
        <v>0.38065818105444926</v>
      </c>
      <c r="E57" s="16">
        <f t="shared" si="2"/>
        <v>0.3899898941539236</v>
      </c>
    </row>
    <row r="58" spans="2:5" x14ac:dyDescent="0.4">
      <c r="B58" s="16">
        <f t="shared" si="3"/>
        <v>0.30000000000000004</v>
      </c>
      <c r="C58" s="16">
        <f t="shared" si="0"/>
        <v>0.33096385830912667</v>
      </c>
      <c r="D58" s="16">
        <f t="shared" si="1"/>
        <v>0.37039846155274558</v>
      </c>
      <c r="E58" s="16">
        <f t="shared" si="2"/>
        <v>0.3802721679041568</v>
      </c>
    </row>
    <row r="59" spans="2:5" x14ac:dyDescent="0.4">
      <c r="B59" s="16">
        <f t="shared" si="3"/>
        <v>0.4</v>
      </c>
      <c r="C59" s="16">
        <f t="shared" si="0"/>
        <v>0.3150063969628572</v>
      </c>
      <c r="D59" s="16">
        <f t="shared" si="1"/>
        <v>0.35657853369790399</v>
      </c>
      <c r="E59" s="16">
        <f t="shared" si="2"/>
        <v>0.36708056920262561</v>
      </c>
    </row>
    <row r="60" spans="2:5" x14ac:dyDescent="0.4">
      <c r="B60" s="16">
        <f t="shared" si="3"/>
        <v>0.5</v>
      </c>
      <c r="C60" s="16">
        <f t="shared" si="0"/>
        <v>0.29629629629629628</v>
      </c>
      <c r="D60" s="16">
        <f t="shared" si="1"/>
        <v>0.33969513635207788</v>
      </c>
      <c r="E60" s="16">
        <f t="shared" si="2"/>
        <v>0.35080283339233032</v>
      </c>
    </row>
    <row r="61" spans="2:5" x14ac:dyDescent="0.4">
      <c r="B61" s="16">
        <f t="shared" si="3"/>
        <v>0.6</v>
      </c>
      <c r="C61" s="16">
        <f t="shared" si="0"/>
        <v>0.27582396394242342</v>
      </c>
      <c r="D61" s="16">
        <f t="shared" si="1"/>
        <v>0.32032581052912462</v>
      </c>
      <c r="E61" s="16">
        <f t="shared" si="2"/>
        <v>0.33190316151245342</v>
      </c>
    </row>
    <row r="62" spans="2:5" x14ac:dyDescent="0.4">
      <c r="B62" s="16">
        <f t="shared" si="3"/>
        <v>0.7</v>
      </c>
      <c r="C62" s="16">
        <f t="shared" si="0"/>
        <v>0.25450773113432851</v>
      </c>
      <c r="D62" s="16">
        <f t="shared" si="1"/>
        <v>0.29909241773685274</v>
      </c>
      <c r="E62" s="16">
        <f t="shared" si="2"/>
        <v>0.31089992218150292</v>
      </c>
    </row>
    <row r="63" spans="2:5" x14ac:dyDescent="0.4">
      <c r="B63" s="16">
        <f t="shared" si="3"/>
        <v>0.79999999999999993</v>
      </c>
      <c r="C63" s="16">
        <f t="shared" si="0"/>
        <v>0.23312782382449387</v>
      </c>
      <c r="D63" s="16">
        <f t="shared" si="1"/>
        <v>0.27662513233825647</v>
      </c>
      <c r="E63" s="16">
        <f t="shared" si="2"/>
        <v>0.28834181550144616</v>
      </c>
    </row>
    <row r="64" spans="2:5" x14ac:dyDescent="0.4">
      <c r="B64" s="16">
        <f t="shared" si="3"/>
        <v>0.89999999999999991</v>
      </c>
      <c r="C64" s="16">
        <f t="shared" si="0"/>
        <v>0.21229536878003338</v>
      </c>
      <c r="D64" s="16">
        <f t="shared" si="1"/>
        <v>0.25352995055982763</v>
      </c>
      <c r="E64" s="16">
        <f t="shared" si="2"/>
        <v>0.26478403938284339</v>
      </c>
    </row>
    <row r="65" spans="2:5" x14ac:dyDescent="0.4">
      <c r="B65" s="16">
        <f t="shared" si="3"/>
        <v>0.99999999999999989</v>
      </c>
      <c r="C65" s="16">
        <f t="shared" si="0"/>
        <v>0.19245008972987526</v>
      </c>
      <c r="D65" s="16">
        <f t="shared" si="1"/>
        <v>0.23036198922913872</v>
      </c>
      <c r="E65" s="16">
        <f t="shared" si="2"/>
        <v>0.240765896928546</v>
      </c>
    </row>
    <row r="66" spans="2:5" x14ac:dyDescent="0.4">
      <c r="B66" s="16">
        <f t="shared" si="3"/>
        <v>1.0999999999999999</v>
      </c>
      <c r="C66" s="16">
        <f t="shared" si="0"/>
        <v>0.17387712529157248</v>
      </c>
      <c r="D66" s="16">
        <f t="shared" si="1"/>
        <v>0.20760591316421412</v>
      </c>
      <c r="E66" s="16">
        <f t="shared" si="2"/>
        <v>0.21679107173792572</v>
      </c>
    </row>
    <row r="67" spans="2:5" x14ac:dyDescent="0.4">
      <c r="B67" s="16">
        <f t="shared" si="3"/>
        <v>1.2</v>
      </c>
      <c r="C67" s="16">
        <f t="shared" si="0"/>
        <v>0.1567336819817419</v>
      </c>
      <c r="D67" s="16">
        <f t="shared" si="1"/>
        <v>0.18566389362670319</v>
      </c>
      <c r="E67" s="16">
        <f t="shared" si="2"/>
        <v>0.19331150436629133</v>
      </c>
    </row>
    <row r="68" spans="2:5" x14ac:dyDescent="0.4">
      <c r="B68" s="16">
        <f t="shared" si="3"/>
        <v>1.3</v>
      </c>
      <c r="C68" s="16">
        <f t="shared" si="0"/>
        <v>0.1410783756897977</v>
      </c>
      <c r="D68" s="16">
        <f t="shared" si="1"/>
        <v>0.16485069296801935</v>
      </c>
      <c r="E68" s="16">
        <f t="shared" si="2"/>
        <v>0.17071546184990552</v>
      </c>
    </row>
    <row r="69" spans="2:5" x14ac:dyDescent="0.4">
      <c r="B69" s="16">
        <f t="shared" si="3"/>
        <v>1.4000000000000001</v>
      </c>
      <c r="C69" s="16">
        <f t="shared" si="0"/>
        <v>0.12689871404788033</v>
      </c>
      <c r="D69" s="16">
        <f t="shared" si="1"/>
        <v>0.14539487566000611</v>
      </c>
      <c r="E69" s="16">
        <f t="shared" si="2"/>
        <v>0.14932003891901943</v>
      </c>
    </row>
    <row r="70" spans="2:5" x14ac:dyDescent="0.4">
      <c r="B70" s="16">
        <f t="shared" si="3"/>
        <v>1.5000000000000002</v>
      </c>
      <c r="C70" s="16">
        <f t="shared" ref="C70:C105" si="4">_xlfn.T.DIST(B70, $C$2,FALSE)</f>
        <v>0.11413441178180371</v>
      </c>
      <c r="D70" s="16">
        <f t="shared" ref="D70:D105" si="5">_xlfn.T.DIST(B70, $D$2,FALSE)</f>
        <v>0.12744479428709166</v>
      </c>
      <c r="E70" s="16">
        <f t="shared" ref="E70:E105" si="6">_xlfn.T.DIST(B70, $E$2,FALSE)</f>
        <v>0.1293679974068303</v>
      </c>
    </row>
    <row r="71" spans="2:5" x14ac:dyDescent="0.4">
      <c r="B71" s="16">
        <f t="shared" ref="B71:B105" si="7">B70+0.1</f>
        <v>1.6000000000000003</v>
      </c>
      <c r="C71" s="16">
        <f t="shared" si="4"/>
        <v>0.10269581267343132</v>
      </c>
      <c r="D71" s="16">
        <f t="shared" si="5"/>
        <v>0.11107787729698326</v>
      </c>
      <c r="E71" s="16">
        <f t="shared" si="6"/>
        <v>0.11102856656392117</v>
      </c>
    </row>
    <row r="72" spans="2:5" x14ac:dyDescent="0.4">
      <c r="B72" s="16">
        <f t="shared" si="7"/>
        <v>1.7000000000000004</v>
      </c>
      <c r="C72" s="16">
        <f t="shared" si="4"/>
        <v>9.2477634283463034E-2</v>
      </c>
      <c r="D72" s="16">
        <f t="shared" si="5"/>
        <v>9.6311809633229273E-2</v>
      </c>
      <c r="E72" s="16">
        <f t="shared" si="6"/>
        <v>9.4401610393388402E-2</v>
      </c>
    </row>
    <row r="73" spans="2:5" x14ac:dyDescent="0.4">
      <c r="B73" s="16">
        <f t="shared" si="7"/>
        <v>1.8000000000000005</v>
      </c>
      <c r="C73" s="16">
        <f t="shared" si="4"/>
        <v>8.3368707696663852E-2</v>
      </c>
      <c r="D73" s="16">
        <f t="shared" si="5"/>
        <v>8.3116389653879547E-2</v>
      </c>
      <c r="E73" s="16">
        <f t="shared" si="6"/>
        <v>7.9524428396766406E-2</v>
      </c>
    </row>
    <row r="74" spans="2:5" x14ac:dyDescent="0.4">
      <c r="B74" s="16">
        <f t="shared" si="7"/>
        <v>1.9000000000000006</v>
      </c>
      <c r="C74" s="16">
        <f t="shared" si="4"/>
        <v>7.5258526010828664E-2</v>
      </c>
      <c r="D74" s="16">
        <f t="shared" si="5"/>
        <v>7.1425107032802429E-2</v>
      </c>
      <c r="E74" s="16">
        <f t="shared" si="6"/>
        <v>6.6380393981807367E-2</v>
      </c>
    </row>
    <row r="75" spans="2:5" x14ac:dyDescent="0.4">
      <c r="B75" s="16">
        <f t="shared" si="7"/>
        <v>2.0000000000000004</v>
      </c>
      <c r="C75" s="16">
        <f t="shared" si="4"/>
        <v>6.8041381743977128E-2</v>
      </c>
      <c r="D75" s="16">
        <f t="shared" si="5"/>
        <v>6.1145766321218174E-2</v>
      </c>
      <c r="E75" s="16">
        <f t="shared" si="6"/>
        <v>5.4908643295409634E-2</v>
      </c>
    </row>
    <row r="76" spans="2:5" x14ac:dyDescent="0.4">
      <c r="B76" s="16">
        <f t="shared" si="7"/>
        <v>2.1000000000000005</v>
      </c>
      <c r="C76" s="16">
        <f t="shared" si="4"/>
        <v>6.1618760182009666E-2</v>
      </c>
      <c r="D76" s="16">
        <f t="shared" si="5"/>
        <v>5.2169742604354974E-2</v>
      </c>
      <c r="E76" s="16">
        <f t="shared" si="6"/>
        <v>4.5014093813297254E-2</v>
      </c>
    </row>
    <row r="77" spans="2:5" x14ac:dyDescent="0.4">
      <c r="B77" s="16">
        <f t="shared" si="7"/>
        <v>2.2000000000000006</v>
      </c>
      <c r="C77" s="16">
        <f t="shared" si="4"/>
        <v>5.5900519948967255E-2</v>
      </c>
      <c r="D77" s="16">
        <f t="shared" si="5"/>
        <v>4.4379676614245661E-2</v>
      </c>
      <c r="E77" s="16">
        <f t="shared" si="6"/>
        <v>3.6577180701022005E-2</v>
      </c>
    </row>
    <row r="78" spans="2:5" x14ac:dyDescent="0.4">
      <c r="B78" s="16">
        <f t="shared" si="7"/>
        <v>2.3000000000000007</v>
      </c>
      <c r="C78" s="16">
        <f t="shared" si="4"/>
        <v>5.080526342529082E-2</v>
      </c>
      <c r="D78" s="16">
        <f t="shared" si="5"/>
        <v>3.7655586709753303E-2</v>
      </c>
      <c r="E78" s="16">
        <f t="shared" si="6"/>
        <v>2.9462832757475344E-2</v>
      </c>
    </row>
    <row r="79" spans="2:5" x14ac:dyDescent="0.4">
      <c r="B79" s="16">
        <f t="shared" si="7"/>
        <v>2.4000000000000008</v>
      </c>
      <c r="C79" s="16">
        <f t="shared" si="4"/>
        <v>4.6260190632586171E-2</v>
      </c>
      <c r="D79" s="16">
        <f t="shared" si="5"/>
        <v>3.1879493750030519E-2</v>
      </c>
      <c r="E79" s="16">
        <f t="shared" si="6"/>
        <v>2.3528352578322535E-2</v>
      </c>
    </row>
    <row r="80" spans="2:5" x14ac:dyDescent="0.4">
      <c r="B80" s="16">
        <f t="shared" si="7"/>
        <v>2.5000000000000009</v>
      </c>
      <c r="C80" s="16">
        <f t="shared" si="4"/>
        <v>4.2200643868047942E-2</v>
      </c>
      <c r="D80" s="16">
        <f t="shared" si="5"/>
        <v>2.693872762824441E-2</v>
      </c>
      <c r="E80" s="16">
        <f t="shared" si="6"/>
        <v>1.8630003746412781E-2</v>
      </c>
    </row>
    <row r="81" spans="2:5" x14ac:dyDescent="0.4">
      <c r="B81" s="16">
        <f t="shared" si="7"/>
        <v>2.600000000000001</v>
      </c>
      <c r="C81" s="16">
        <f t="shared" si="4"/>
        <v>3.8569485068463763E-2</v>
      </c>
      <c r="D81" s="16">
        <f t="shared" si="5"/>
        <v>2.2728119798464935E-2</v>
      </c>
      <c r="E81" s="16">
        <f t="shared" si="6"/>
        <v>1.4628230984764394E-2</v>
      </c>
    </row>
    <row r="82" spans="2:5" x14ac:dyDescent="0.4">
      <c r="B82" s="16">
        <f t="shared" si="7"/>
        <v>2.7000000000000011</v>
      </c>
      <c r="C82" s="16">
        <f t="shared" si="4"/>
        <v>3.5316400157415821E-2</v>
      </c>
      <c r="D82" s="16">
        <f t="shared" si="5"/>
        <v>1.9151294092490955E-2</v>
      </c>
      <c r="E82" s="16">
        <f t="shared" si="6"/>
        <v>1.1391540551803928E-2</v>
      </c>
    </row>
    <row r="83" spans="2:5" x14ac:dyDescent="0.4">
      <c r="B83" s="16">
        <f t="shared" si="7"/>
        <v>2.8000000000000012</v>
      </c>
      <c r="C83" s="16">
        <f t="shared" si="4"/>
        <v>3.2397190704437875E-2</v>
      </c>
      <c r="D83" s="16">
        <f t="shared" si="5"/>
        <v>1.6121257439422103E-2</v>
      </c>
      <c r="E83" s="16">
        <f t="shared" si="6"/>
        <v>8.799144475420493E-3</v>
      </c>
    </row>
    <row r="84" spans="2:5" x14ac:dyDescent="0.4">
      <c r="B84" s="16">
        <f t="shared" si="7"/>
        <v>2.9000000000000012</v>
      </c>
      <c r="C84" s="16">
        <f t="shared" si="4"/>
        <v>2.9773089691342115E-2</v>
      </c>
      <c r="D84" s="16">
        <f t="shared" si="5"/>
        <v>1.3560470295244891E-2</v>
      </c>
      <c r="E84" s="16">
        <f t="shared" si="6"/>
        <v>6.7425232772361423E-3</v>
      </c>
    </row>
    <row r="85" spans="2:5" x14ac:dyDescent="0.4">
      <c r="B85" s="16">
        <f t="shared" si="7"/>
        <v>3.0000000000000013</v>
      </c>
      <c r="C85" s="16">
        <f t="shared" si="4"/>
        <v>2.7410122234342117E-2</v>
      </c>
      <c r="D85" s="16">
        <f t="shared" si="5"/>
        <v>1.1400549464542494E-2</v>
      </c>
      <c r="E85" s="16">
        <f t="shared" si="6"/>
        <v>5.1260897023202327E-3</v>
      </c>
    </row>
    <row r="86" spans="2:5" x14ac:dyDescent="0.4">
      <c r="B86" s="16">
        <f t="shared" si="7"/>
        <v>3.1000000000000014</v>
      </c>
      <c r="C86" s="16">
        <f t="shared" si="4"/>
        <v>2.5278521571220861E-2</v>
      </c>
      <c r="D86" s="16">
        <f t="shared" si="5"/>
        <v>9.5817276708977071E-3</v>
      </c>
      <c r="E86" s="16">
        <f t="shared" si="6"/>
        <v>3.8671442426299056E-3</v>
      </c>
    </row>
    <row r="87" spans="2:5" x14ac:dyDescent="0.4">
      <c r="B87" s="16">
        <f t="shared" si="7"/>
        <v>3.2000000000000015</v>
      </c>
      <c r="C87" s="16">
        <f t="shared" si="4"/>
        <v>2.335220385927406E-2</v>
      </c>
      <c r="D87" s="16">
        <f t="shared" si="5"/>
        <v>8.0521673723421439E-3</v>
      </c>
      <c r="E87" s="16">
        <f t="shared" si="6"/>
        <v>2.8953063127411835E-3</v>
      </c>
    </row>
    <row r="88" spans="2:5" x14ac:dyDescent="0.4">
      <c r="B88" s="16">
        <f t="shared" si="7"/>
        <v>3.3000000000000016</v>
      </c>
      <c r="C88" s="16">
        <f t="shared" si="4"/>
        <v>2.1608301154202945E-2</v>
      </c>
      <c r="D88" s="16">
        <f t="shared" si="5"/>
        <v>6.7672024406869149E-3</v>
      </c>
      <c r="E88" s="16">
        <f t="shared" si="6"/>
        <v>2.1515873500965888E-3</v>
      </c>
    </row>
    <row r="89" spans="2:5" x14ac:dyDescent="0.4">
      <c r="B89" s="16">
        <f t="shared" si="7"/>
        <v>3.4000000000000017</v>
      </c>
      <c r="C89" s="16">
        <f t="shared" si="4"/>
        <v>2.0026749505662533E-2</v>
      </c>
      <c r="D89" s="16">
        <f t="shared" si="5"/>
        <v>5.6885611066299149E-3</v>
      </c>
      <c r="E89" s="16">
        <f t="shared" si="6"/>
        <v>1.5872480975633936E-3</v>
      </c>
    </row>
    <row r="90" spans="2:5" x14ac:dyDescent="0.4">
      <c r="B90" s="16">
        <f t="shared" si="7"/>
        <v>3.5000000000000018</v>
      </c>
      <c r="C90" s="16">
        <f t="shared" si="4"/>
        <v>1.8589927818456732E-2</v>
      </c>
      <c r="D90" s="16">
        <f t="shared" si="5"/>
        <v>4.7836071267013079E-3</v>
      </c>
      <c r="E90" s="16">
        <f t="shared" si="6"/>
        <v>1.1625554838789916E-3</v>
      </c>
    </row>
    <row r="91" spans="2:5" x14ac:dyDescent="0.4">
      <c r="B91" s="16">
        <f t="shared" si="7"/>
        <v>3.6000000000000019</v>
      </c>
      <c r="C91" s="16">
        <f t="shared" si="4"/>
        <v>1.7282342580047409E-2</v>
      </c>
      <c r="D91" s="16">
        <f t="shared" si="5"/>
        <v>4.024623215029461E-3</v>
      </c>
      <c r="E91" s="16">
        <f t="shared" si="6"/>
        <v>8.4552766213672262E-4</v>
      </c>
    </row>
    <row r="92" spans="2:5" x14ac:dyDescent="0.4">
      <c r="B92" s="16">
        <f t="shared" si="7"/>
        <v>3.700000000000002</v>
      </c>
      <c r="C92" s="16">
        <f t="shared" si="4"/>
        <v>1.6090353466756795E-2</v>
      </c>
      <c r="D92" s="16">
        <f t="shared" si="5"/>
        <v>3.3881509779623885E-3</v>
      </c>
      <c r="E92" s="16">
        <f t="shared" si="6"/>
        <v>6.1073089515979913E-4</v>
      </c>
    </row>
    <row r="93" spans="2:5" x14ac:dyDescent="0.4">
      <c r="B93" s="16">
        <f t="shared" si="7"/>
        <v>3.800000000000002</v>
      </c>
      <c r="C93" s="16">
        <f t="shared" si="4"/>
        <v>1.5001935026368294E-2</v>
      </c>
      <c r="D93" s="16">
        <f t="shared" si="5"/>
        <v>2.8543943946095947E-3</v>
      </c>
      <c r="E93" s="16">
        <f t="shared" si="6"/>
        <v>4.3817032981298361E-4</v>
      </c>
    </row>
    <row r="94" spans="2:5" x14ac:dyDescent="0.4">
      <c r="B94" s="16">
        <f t="shared" si="7"/>
        <v>3.9000000000000021</v>
      </c>
      <c r="C94" s="16">
        <f t="shared" si="4"/>
        <v>1.4006469971002163E-2</v>
      </c>
      <c r="D94" s="16">
        <f t="shared" si="5"/>
        <v>2.4066888019954819E-3</v>
      </c>
      <c r="E94" s="16">
        <f t="shared" si="6"/>
        <v>3.1229888103352573E-4</v>
      </c>
    </row>
    <row r="95" spans="2:5" x14ac:dyDescent="0.4">
      <c r="B95" s="16">
        <f t="shared" si="7"/>
        <v>4.0000000000000018</v>
      </c>
      <c r="C95" s="16">
        <f t="shared" si="4"/>
        <v>1.3094570021973088E-2</v>
      </c>
      <c r="D95" s="16">
        <f t="shared" si="5"/>
        <v>2.0310339110412106E-3</v>
      </c>
      <c r="E95" s="16">
        <f t="shared" si="6"/>
        <v>2.2115455654062751E-4</v>
      </c>
    </row>
    <row r="96" spans="2:5" x14ac:dyDescent="0.4">
      <c r="B96" s="16">
        <f t="shared" si="7"/>
        <v>4.1000000000000014</v>
      </c>
      <c r="C96" s="16">
        <f t="shared" si="4"/>
        <v>1.2257920678115788E-2</v>
      </c>
      <c r="D96" s="16">
        <f t="shared" si="5"/>
        <v>1.7156872014883423E-3</v>
      </c>
      <c r="E96" s="16">
        <f t="shared" si="6"/>
        <v>1.5562635264186549E-4</v>
      </c>
    </row>
    <row r="97" spans="2:5" x14ac:dyDescent="0.4">
      <c r="B97" s="16">
        <f t="shared" si="7"/>
        <v>4.2000000000000011</v>
      </c>
      <c r="C97" s="16">
        <f t="shared" si="4"/>
        <v>1.1489146700777086E-2</v>
      </c>
      <c r="D97" s="16">
        <f t="shared" si="5"/>
        <v>1.4508127901999965E-3</v>
      </c>
      <c r="E97" s="16">
        <f t="shared" si="6"/>
        <v>1.0884188335886366E-4</v>
      </c>
    </row>
    <row r="98" spans="2:5" x14ac:dyDescent="0.4">
      <c r="B98" s="16">
        <f t="shared" si="7"/>
        <v>4.3000000000000007</v>
      </c>
      <c r="C98" s="16">
        <f t="shared" si="4"/>
        <v>1.0781695505270951E-2</v>
      </c>
      <c r="D98" s="16">
        <f t="shared" si="5"/>
        <v>1.2281802735239467E-3</v>
      </c>
      <c r="E98" s="16">
        <f t="shared" si="6"/>
        <v>7.5665607655505017E-5</v>
      </c>
    </row>
    <row r="99" spans="2:5" x14ac:dyDescent="0.4">
      <c r="B99" s="16">
        <f t="shared" si="7"/>
        <v>4.4000000000000004</v>
      </c>
      <c r="C99" s="16">
        <f t="shared" si="4"/>
        <v>1.0129736011421239E-2</v>
      </c>
      <c r="D99" s="16">
        <f t="shared" si="5"/>
        <v>1.0409079047853488E-3</v>
      </c>
      <c r="E99" s="16">
        <f t="shared" si="6"/>
        <v>5.2294309899515627E-5</v>
      </c>
    </row>
    <row r="100" spans="2:5" x14ac:dyDescent="0.4">
      <c r="B100" s="16">
        <f t="shared" si="7"/>
        <v>4.5</v>
      </c>
      <c r="C100" s="16">
        <f t="shared" si="4"/>
        <v>9.5280708315178386E-3</v>
      </c>
      <c r="D100" s="16">
        <f t="shared" si="5"/>
        <v>8.8324462669310902E-4</v>
      </c>
      <c r="E100" s="16">
        <f t="shared" si="6"/>
        <v>3.5935819475144766E-5</v>
      </c>
    </row>
    <row r="101" spans="2:5" x14ac:dyDescent="0.4">
      <c r="B101" s="16">
        <f t="shared" si="7"/>
        <v>4.5999999999999996</v>
      </c>
      <c r="C101" s="16">
        <f t="shared" si="4"/>
        <v>8.9720599624717508E-3</v>
      </c>
      <c r="D101" s="16">
        <f t="shared" si="5"/>
        <v>7.5038582063150731E-4</v>
      </c>
      <c r="E101" s="16">
        <f t="shared" si="6"/>
        <v>2.4557349001839969E-5</v>
      </c>
    </row>
    <row r="102" spans="2:5" x14ac:dyDescent="0.4">
      <c r="B102" s="16">
        <f t="shared" si="7"/>
        <v>4.6999999999999993</v>
      </c>
      <c r="C102" s="16">
        <f t="shared" si="4"/>
        <v>8.4575544019378172E-3</v>
      </c>
      <c r="D102" s="16">
        <f t="shared" si="5"/>
        <v>6.3831807809212383E-4</v>
      </c>
      <c r="E102" s="16">
        <f t="shared" si="6"/>
        <v>1.6690894579059261E-5</v>
      </c>
    </row>
    <row r="103" spans="2:5" x14ac:dyDescent="0.4">
      <c r="B103" s="16">
        <f t="shared" si="7"/>
        <v>4.7999999999999989</v>
      </c>
      <c r="C103" s="16">
        <f t="shared" si="4"/>
        <v>7.9808383284488069E-3</v>
      </c>
      <c r="D103" s="16">
        <f t="shared" si="5"/>
        <v>5.4368878659587726E-4</v>
      </c>
      <c r="E103" s="16">
        <f t="shared" si="6"/>
        <v>1.1284571266224103E-5</v>
      </c>
    </row>
    <row r="104" spans="2:5" x14ac:dyDescent="0.4">
      <c r="B104" s="16">
        <f t="shared" si="7"/>
        <v>4.8999999999999986</v>
      </c>
      <c r="C104" s="16">
        <f t="shared" si="4"/>
        <v>7.5385786763763583E-3</v>
      </c>
      <c r="D104" s="16">
        <f t="shared" si="5"/>
        <v>4.6369681498458729E-4</v>
      </c>
      <c r="E104" s="16">
        <f t="shared" si="6"/>
        <v>7.5903293214643383E-6</v>
      </c>
    </row>
    <row r="105" spans="2:5" x14ac:dyDescent="0.4">
      <c r="B105" s="16">
        <f t="shared" si="7"/>
        <v>4.9999999999999982</v>
      </c>
      <c r="C105" s="16">
        <f t="shared" si="4"/>
        <v>7.1277811011065031E-3</v>
      </c>
      <c r="D105" s="16">
        <f t="shared" si="5"/>
        <v>3.9600105646380037E-4</v>
      </c>
      <c r="E105" s="16">
        <f t="shared" si="6"/>
        <v>5.0800582347273215E-6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F2FA-12AB-4C58-A013-AA45F5F8589A}">
  <dimension ref="B2:I41"/>
  <sheetViews>
    <sheetView zoomScaleNormal="100" workbookViewId="0">
      <pane ySplit="1" topLeftCell="A2" activePane="bottomLeft" state="frozen"/>
      <selection pane="bottomLeft" activeCell="G3" sqref="G3:I15"/>
    </sheetView>
  </sheetViews>
  <sheetFormatPr defaultColWidth="10.88671875" defaultRowHeight="19.5" x14ac:dyDescent="0.4"/>
  <cols>
    <col min="7" max="7" width="12.77734375" customWidth="1"/>
  </cols>
  <sheetData>
    <row r="2" spans="2:9" x14ac:dyDescent="0.4">
      <c r="G2" s="1" t="s">
        <v>168</v>
      </c>
    </row>
    <row r="3" spans="2:9" x14ac:dyDescent="0.4">
      <c r="B3" s="17" t="s">
        <v>0</v>
      </c>
      <c r="C3" s="17" t="s">
        <v>2</v>
      </c>
      <c r="D3" s="17" t="s">
        <v>0</v>
      </c>
      <c r="E3" s="17" t="s">
        <v>2</v>
      </c>
      <c r="G3" t="s">
        <v>233</v>
      </c>
    </row>
    <row r="4" spans="2:9" ht="20.25" thickBot="1" x14ac:dyDescent="0.45">
      <c r="B4" s="18"/>
      <c r="C4" s="19" t="s">
        <v>169</v>
      </c>
      <c r="D4" s="18"/>
      <c r="E4" s="19" t="s">
        <v>170</v>
      </c>
    </row>
    <row r="5" spans="2:9" x14ac:dyDescent="0.4">
      <c r="B5" s="20" t="s">
        <v>171</v>
      </c>
      <c r="C5" s="20">
        <v>93</v>
      </c>
      <c r="D5" s="20" t="s">
        <v>172</v>
      </c>
      <c r="E5" s="20">
        <v>83</v>
      </c>
      <c r="G5" s="53"/>
      <c r="H5" s="53" t="s">
        <v>234</v>
      </c>
      <c r="I5" s="53" t="s">
        <v>235</v>
      </c>
    </row>
    <row r="6" spans="2:9" x14ac:dyDescent="0.4">
      <c r="B6" s="20" t="s">
        <v>173</v>
      </c>
      <c r="C6" s="20">
        <v>159</v>
      </c>
      <c r="D6" s="20" t="s">
        <v>174</v>
      </c>
      <c r="E6" s="20">
        <v>79</v>
      </c>
      <c r="G6" s="51" t="s">
        <v>236</v>
      </c>
      <c r="H6" s="51">
        <v>74.4375</v>
      </c>
      <c r="I6" s="51">
        <v>86.648648648648646</v>
      </c>
    </row>
    <row r="7" spans="2:9" x14ac:dyDescent="0.4">
      <c r="B7" s="20" t="s">
        <v>175</v>
      </c>
      <c r="C7" s="20">
        <v>38</v>
      </c>
      <c r="D7" s="20" t="s">
        <v>176</v>
      </c>
      <c r="E7" s="20">
        <v>87</v>
      </c>
      <c r="G7" s="51" t="s">
        <v>237</v>
      </c>
      <c r="H7" s="51">
        <v>848.38306451612902</v>
      </c>
      <c r="I7" s="51">
        <v>379.73423423423407</v>
      </c>
    </row>
    <row r="8" spans="2:9" x14ac:dyDescent="0.4">
      <c r="B8" s="20" t="s">
        <v>177</v>
      </c>
      <c r="C8" s="20">
        <v>96</v>
      </c>
      <c r="D8" s="20" t="s">
        <v>178</v>
      </c>
      <c r="E8" s="20">
        <v>68</v>
      </c>
      <c r="G8" s="51" t="s">
        <v>238</v>
      </c>
      <c r="H8" s="51">
        <v>32</v>
      </c>
      <c r="I8" s="51">
        <v>37</v>
      </c>
    </row>
    <row r="9" spans="2:9" x14ac:dyDescent="0.4">
      <c r="B9" s="20" t="s">
        <v>179</v>
      </c>
      <c r="C9" s="20">
        <v>106</v>
      </c>
      <c r="D9" s="20" t="s">
        <v>180</v>
      </c>
      <c r="E9" s="20">
        <v>71</v>
      </c>
      <c r="G9" s="51" t="s">
        <v>239</v>
      </c>
      <c r="H9" s="51">
        <v>0</v>
      </c>
      <c r="I9" s="51"/>
    </row>
    <row r="10" spans="2:9" x14ac:dyDescent="0.4">
      <c r="B10" s="20" t="s">
        <v>181</v>
      </c>
      <c r="C10" s="20">
        <v>97</v>
      </c>
      <c r="D10" s="20" t="s">
        <v>182</v>
      </c>
      <c r="E10" s="20">
        <v>127</v>
      </c>
      <c r="G10" s="51" t="s">
        <v>240</v>
      </c>
      <c r="H10" s="51">
        <v>53</v>
      </c>
      <c r="I10" s="51"/>
    </row>
    <row r="11" spans="2:9" x14ac:dyDescent="0.4">
      <c r="B11" s="20" t="s">
        <v>183</v>
      </c>
      <c r="C11" s="20">
        <v>82</v>
      </c>
      <c r="D11" s="20" t="s">
        <v>184</v>
      </c>
      <c r="E11" s="20">
        <v>109</v>
      </c>
      <c r="G11" s="51" t="s">
        <v>241</v>
      </c>
      <c r="H11" s="51">
        <v>-2.0136307459670517</v>
      </c>
      <c r="I11" s="51"/>
    </row>
    <row r="12" spans="2:9" x14ac:dyDescent="0.4">
      <c r="B12" s="20" t="s">
        <v>185</v>
      </c>
      <c r="C12" s="20">
        <v>88</v>
      </c>
      <c r="D12" s="20" t="s">
        <v>186</v>
      </c>
      <c r="E12" s="20">
        <v>62</v>
      </c>
      <c r="G12" s="51" t="s">
        <v>242</v>
      </c>
      <c r="H12" s="51">
        <v>2.4568986143169446E-2</v>
      </c>
      <c r="I12" s="51"/>
    </row>
    <row r="13" spans="2:9" x14ac:dyDescent="0.4">
      <c r="B13" s="20" t="s">
        <v>187</v>
      </c>
      <c r="C13" s="20">
        <v>49</v>
      </c>
      <c r="D13" s="20" t="s">
        <v>188</v>
      </c>
      <c r="E13" s="20">
        <v>73</v>
      </c>
      <c r="G13" s="51" t="s">
        <v>243</v>
      </c>
      <c r="H13" s="51">
        <v>1.6741162367030993</v>
      </c>
      <c r="I13" s="51"/>
    </row>
    <row r="14" spans="2:9" x14ac:dyDescent="0.4">
      <c r="B14" s="20" t="s">
        <v>189</v>
      </c>
      <c r="C14" s="20">
        <v>45</v>
      </c>
      <c r="D14" s="20" t="s">
        <v>190</v>
      </c>
      <c r="E14" s="20">
        <v>81</v>
      </c>
      <c r="G14" s="51" t="s">
        <v>244</v>
      </c>
      <c r="H14" s="51">
        <v>4.9137972286338892E-2</v>
      </c>
      <c r="I14" s="51"/>
    </row>
    <row r="15" spans="2:9" ht="20.25" thickBot="1" x14ac:dyDescent="0.45">
      <c r="B15" s="20" t="s">
        <v>191</v>
      </c>
      <c r="C15" s="20">
        <v>104</v>
      </c>
      <c r="D15" s="20" t="s">
        <v>192</v>
      </c>
      <c r="E15" s="20">
        <v>56</v>
      </c>
      <c r="G15" s="52" t="s">
        <v>245</v>
      </c>
      <c r="H15" s="52">
        <v>2.0057459953178696</v>
      </c>
      <c r="I15" s="52"/>
    </row>
    <row r="16" spans="2:9" x14ac:dyDescent="0.4">
      <c r="B16" s="20" t="s">
        <v>193</v>
      </c>
      <c r="C16" s="20">
        <v>93</v>
      </c>
      <c r="D16" s="20" t="s">
        <v>194</v>
      </c>
      <c r="E16" s="20">
        <v>78</v>
      </c>
    </row>
    <row r="17" spans="2:5" x14ac:dyDescent="0.4">
      <c r="B17" s="20" t="s">
        <v>195</v>
      </c>
      <c r="C17" s="20">
        <v>78</v>
      </c>
      <c r="D17" s="20" t="s">
        <v>196</v>
      </c>
      <c r="E17" s="20">
        <v>67</v>
      </c>
    </row>
    <row r="18" spans="2:5" x14ac:dyDescent="0.4">
      <c r="B18" s="20" t="s">
        <v>197</v>
      </c>
      <c r="C18" s="20">
        <v>47</v>
      </c>
      <c r="D18" s="20" t="s">
        <v>198</v>
      </c>
      <c r="E18" s="20">
        <v>68</v>
      </c>
    </row>
    <row r="19" spans="2:5" x14ac:dyDescent="0.4">
      <c r="B19" s="20" t="s">
        <v>199</v>
      </c>
      <c r="C19" s="20">
        <v>38</v>
      </c>
      <c r="D19" s="20" t="s">
        <v>200</v>
      </c>
      <c r="E19" s="20">
        <v>95</v>
      </c>
    </row>
    <row r="20" spans="2:5" x14ac:dyDescent="0.4">
      <c r="B20" s="20" t="s">
        <v>201</v>
      </c>
      <c r="C20" s="20">
        <v>71</v>
      </c>
      <c r="D20" s="20" t="s">
        <v>202</v>
      </c>
      <c r="E20" s="20">
        <v>64</v>
      </c>
    </row>
    <row r="21" spans="2:5" x14ac:dyDescent="0.4">
      <c r="B21" s="20" t="s">
        <v>203</v>
      </c>
      <c r="C21" s="20">
        <v>59</v>
      </c>
      <c r="D21" s="20" t="s">
        <v>204</v>
      </c>
      <c r="E21" s="20">
        <v>66</v>
      </c>
    </row>
    <row r="22" spans="2:5" x14ac:dyDescent="0.4">
      <c r="B22" s="20" t="s">
        <v>205</v>
      </c>
      <c r="C22" s="20">
        <v>79</v>
      </c>
      <c r="D22" s="20" t="s">
        <v>206</v>
      </c>
      <c r="E22" s="20">
        <v>107</v>
      </c>
    </row>
    <row r="23" spans="2:5" x14ac:dyDescent="0.4">
      <c r="B23" s="20" t="s">
        <v>207</v>
      </c>
      <c r="C23" s="20">
        <v>46</v>
      </c>
      <c r="D23" s="16" t="s">
        <v>51</v>
      </c>
      <c r="E23" s="20">
        <v>105</v>
      </c>
    </row>
    <row r="24" spans="2:5" x14ac:dyDescent="0.4">
      <c r="B24" s="20" t="s">
        <v>208</v>
      </c>
      <c r="C24" s="20">
        <v>126</v>
      </c>
      <c r="D24" s="20" t="s">
        <v>209</v>
      </c>
      <c r="E24" s="20">
        <v>56</v>
      </c>
    </row>
    <row r="25" spans="2:5" x14ac:dyDescent="0.4">
      <c r="B25" s="20" t="s">
        <v>210</v>
      </c>
      <c r="C25" s="20">
        <v>90</v>
      </c>
      <c r="D25" s="16" t="s">
        <v>58</v>
      </c>
      <c r="E25" s="16">
        <v>109</v>
      </c>
    </row>
    <row r="26" spans="2:5" x14ac:dyDescent="0.4">
      <c r="B26" s="20" t="s">
        <v>211</v>
      </c>
      <c r="C26" s="20">
        <v>75</v>
      </c>
      <c r="D26" s="16" t="s">
        <v>23</v>
      </c>
      <c r="E26" s="16">
        <v>119</v>
      </c>
    </row>
    <row r="27" spans="2:5" x14ac:dyDescent="0.4">
      <c r="B27" s="20" t="s">
        <v>212</v>
      </c>
      <c r="C27" s="20">
        <v>39</v>
      </c>
      <c r="D27" s="21" t="s">
        <v>213</v>
      </c>
      <c r="E27" s="21">
        <v>102</v>
      </c>
    </row>
    <row r="28" spans="2:5" x14ac:dyDescent="0.4">
      <c r="B28" s="20" t="s">
        <v>214</v>
      </c>
      <c r="C28" s="20">
        <v>77</v>
      </c>
      <c r="D28" s="21" t="s">
        <v>215</v>
      </c>
      <c r="E28" s="21">
        <v>82</v>
      </c>
    </row>
    <row r="29" spans="2:5" x14ac:dyDescent="0.4">
      <c r="B29" s="20" t="s">
        <v>216</v>
      </c>
      <c r="C29" s="20">
        <v>100</v>
      </c>
      <c r="D29" s="21" t="s">
        <v>217</v>
      </c>
      <c r="E29" s="21">
        <v>95</v>
      </c>
    </row>
    <row r="30" spans="2:5" x14ac:dyDescent="0.4">
      <c r="B30" s="20" t="s">
        <v>218</v>
      </c>
      <c r="C30" s="20">
        <v>57</v>
      </c>
      <c r="D30" s="21" t="s">
        <v>219</v>
      </c>
      <c r="E30" s="21">
        <v>93</v>
      </c>
    </row>
    <row r="31" spans="2:5" x14ac:dyDescent="0.4">
      <c r="B31" s="20" t="s">
        <v>220</v>
      </c>
      <c r="C31" s="20">
        <v>77</v>
      </c>
      <c r="D31" s="21" t="s">
        <v>221</v>
      </c>
      <c r="E31" s="21">
        <v>66</v>
      </c>
    </row>
    <row r="32" spans="2:5" x14ac:dyDescent="0.4">
      <c r="B32" s="20" t="s">
        <v>222</v>
      </c>
      <c r="C32" s="20">
        <v>51</v>
      </c>
      <c r="D32" s="16" t="s">
        <v>35</v>
      </c>
      <c r="E32" s="16">
        <v>106</v>
      </c>
    </row>
    <row r="33" spans="2:5" x14ac:dyDescent="0.4">
      <c r="B33" s="20" t="s">
        <v>223</v>
      </c>
      <c r="C33" s="20">
        <v>15</v>
      </c>
      <c r="D33" s="16" t="s">
        <v>106</v>
      </c>
      <c r="E33" s="21">
        <v>107</v>
      </c>
    </row>
    <row r="34" spans="2:5" x14ac:dyDescent="0.4">
      <c r="B34" s="20" t="s">
        <v>224</v>
      </c>
      <c r="C34" s="20">
        <v>74</v>
      </c>
      <c r="D34" s="21" t="s">
        <v>225</v>
      </c>
      <c r="E34" s="21">
        <v>68</v>
      </c>
    </row>
    <row r="35" spans="2:5" x14ac:dyDescent="0.4">
      <c r="B35" s="20" t="s">
        <v>226</v>
      </c>
      <c r="C35" s="20">
        <v>70</v>
      </c>
      <c r="D35" s="16" t="s">
        <v>56</v>
      </c>
      <c r="E35" s="16">
        <v>107</v>
      </c>
    </row>
    <row r="36" spans="2:5" x14ac:dyDescent="0.4">
      <c r="B36" s="16" t="s">
        <v>227</v>
      </c>
      <c r="C36" s="16">
        <v>63</v>
      </c>
      <c r="D36" s="16" t="s">
        <v>228</v>
      </c>
      <c r="E36" s="16">
        <v>65</v>
      </c>
    </row>
    <row r="37" spans="2:5" x14ac:dyDescent="0.4">
      <c r="B37" s="16"/>
      <c r="C37" s="16"/>
      <c r="D37" s="16" t="s">
        <v>229</v>
      </c>
      <c r="E37" s="16">
        <v>82</v>
      </c>
    </row>
    <row r="38" spans="2:5" x14ac:dyDescent="0.4">
      <c r="B38" s="16"/>
      <c r="C38" s="16"/>
      <c r="D38" s="16" t="s">
        <v>230</v>
      </c>
      <c r="E38" s="16">
        <v>105</v>
      </c>
    </row>
    <row r="39" spans="2:5" x14ac:dyDescent="0.4">
      <c r="B39" s="16"/>
      <c r="C39" s="16"/>
      <c r="D39" s="16" t="s">
        <v>82</v>
      </c>
      <c r="E39" s="16">
        <v>106</v>
      </c>
    </row>
    <row r="40" spans="2:5" x14ac:dyDescent="0.4">
      <c r="B40" s="16"/>
      <c r="C40" s="16"/>
      <c r="D40" s="16" t="s">
        <v>231</v>
      </c>
      <c r="E40" s="16">
        <v>83</v>
      </c>
    </row>
    <row r="41" spans="2:5" x14ac:dyDescent="0.4">
      <c r="B41" s="16"/>
      <c r="C41" s="16"/>
      <c r="D41" s="16" t="s">
        <v>232</v>
      </c>
      <c r="E41" s="16">
        <v>109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F043-D5B8-448C-9051-96C51269103D}">
  <sheetPr>
    <tabColor rgb="FFFF0000"/>
  </sheetPr>
  <dimension ref="B2:I41"/>
  <sheetViews>
    <sheetView workbookViewId="0">
      <pane ySplit="1" topLeftCell="A2" activePane="bottomLeft" state="frozen"/>
      <selection pane="bottomLeft"/>
    </sheetView>
  </sheetViews>
  <sheetFormatPr defaultColWidth="10.88671875" defaultRowHeight="19.5" x14ac:dyDescent="0.4"/>
  <cols>
    <col min="7" max="7" width="12.77734375" customWidth="1"/>
  </cols>
  <sheetData>
    <row r="2" spans="2:9" x14ac:dyDescent="0.4">
      <c r="G2" s="1" t="s">
        <v>168</v>
      </c>
    </row>
    <row r="3" spans="2:9" x14ac:dyDescent="0.4">
      <c r="B3" s="17" t="s">
        <v>0</v>
      </c>
      <c r="C3" s="17" t="s">
        <v>2</v>
      </c>
      <c r="D3" s="17" t="s">
        <v>0</v>
      </c>
      <c r="E3" s="17" t="s">
        <v>2</v>
      </c>
    </row>
    <row r="4" spans="2:9" x14ac:dyDescent="0.4">
      <c r="B4" s="18"/>
      <c r="C4" s="19" t="s">
        <v>169</v>
      </c>
      <c r="D4" s="18"/>
      <c r="E4" s="19" t="s">
        <v>170</v>
      </c>
      <c r="G4" t="s">
        <v>233</v>
      </c>
    </row>
    <row r="5" spans="2:9" ht="20.25" thickBot="1" x14ac:dyDescent="0.45">
      <c r="B5" s="20" t="s">
        <v>171</v>
      </c>
      <c r="C5" s="20">
        <v>93</v>
      </c>
      <c r="D5" s="20" t="s">
        <v>172</v>
      </c>
      <c r="E5" s="20">
        <v>83</v>
      </c>
    </row>
    <row r="6" spans="2:9" x14ac:dyDescent="0.4">
      <c r="B6" s="20" t="s">
        <v>173</v>
      </c>
      <c r="C6" s="20">
        <v>159</v>
      </c>
      <c r="D6" s="20" t="s">
        <v>174</v>
      </c>
      <c r="E6" s="20">
        <v>79</v>
      </c>
      <c r="G6" s="22"/>
      <c r="H6" s="22" t="s">
        <v>234</v>
      </c>
      <c r="I6" s="22" t="s">
        <v>235</v>
      </c>
    </row>
    <row r="7" spans="2:9" x14ac:dyDescent="0.4">
      <c r="B7" s="20" t="s">
        <v>175</v>
      </c>
      <c r="C7" s="20">
        <v>38</v>
      </c>
      <c r="D7" s="20" t="s">
        <v>176</v>
      </c>
      <c r="E7" s="20">
        <v>87</v>
      </c>
      <c r="G7" t="s">
        <v>236</v>
      </c>
      <c r="H7">
        <v>74.4375</v>
      </c>
      <c r="I7">
        <v>86.648648648648646</v>
      </c>
    </row>
    <row r="8" spans="2:9" x14ac:dyDescent="0.4">
      <c r="B8" s="20" t="s">
        <v>177</v>
      </c>
      <c r="C8" s="20">
        <v>96</v>
      </c>
      <c r="D8" s="20" t="s">
        <v>178</v>
      </c>
      <c r="E8" s="20">
        <v>68</v>
      </c>
      <c r="G8" t="s">
        <v>237</v>
      </c>
      <c r="H8">
        <v>848.38306451612902</v>
      </c>
      <c r="I8">
        <v>379.73423423423407</v>
      </c>
    </row>
    <row r="9" spans="2:9" x14ac:dyDescent="0.4">
      <c r="B9" s="20" t="s">
        <v>179</v>
      </c>
      <c r="C9" s="20">
        <v>106</v>
      </c>
      <c r="D9" s="20" t="s">
        <v>180</v>
      </c>
      <c r="E9" s="20">
        <v>71</v>
      </c>
      <c r="G9" t="s">
        <v>238</v>
      </c>
      <c r="H9">
        <v>32</v>
      </c>
      <c r="I9">
        <v>37</v>
      </c>
    </row>
    <row r="10" spans="2:9" x14ac:dyDescent="0.4">
      <c r="B10" s="20" t="s">
        <v>181</v>
      </c>
      <c r="C10" s="20">
        <v>97</v>
      </c>
      <c r="D10" s="20" t="s">
        <v>182</v>
      </c>
      <c r="E10" s="20">
        <v>127</v>
      </c>
      <c r="G10" t="s">
        <v>239</v>
      </c>
      <c r="H10">
        <v>0</v>
      </c>
    </row>
    <row r="11" spans="2:9" x14ac:dyDescent="0.4">
      <c r="B11" s="20" t="s">
        <v>183</v>
      </c>
      <c r="C11" s="20">
        <v>82</v>
      </c>
      <c r="D11" s="20" t="s">
        <v>184</v>
      </c>
      <c r="E11" s="20">
        <v>109</v>
      </c>
      <c r="G11" t="s">
        <v>240</v>
      </c>
      <c r="H11">
        <v>53</v>
      </c>
    </row>
    <row r="12" spans="2:9" x14ac:dyDescent="0.4">
      <c r="B12" s="20" t="s">
        <v>185</v>
      </c>
      <c r="C12" s="20">
        <v>88</v>
      </c>
      <c r="D12" s="20" t="s">
        <v>186</v>
      </c>
      <c r="E12" s="20">
        <v>62</v>
      </c>
      <c r="G12" t="s">
        <v>241</v>
      </c>
      <c r="H12">
        <v>-2.0136307459670517</v>
      </c>
    </row>
    <row r="13" spans="2:9" x14ac:dyDescent="0.4">
      <c r="B13" s="20" t="s">
        <v>187</v>
      </c>
      <c r="C13" s="20">
        <v>49</v>
      </c>
      <c r="D13" s="20" t="s">
        <v>188</v>
      </c>
      <c r="E13" s="20">
        <v>73</v>
      </c>
      <c r="G13" t="s">
        <v>242</v>
      </c>
      <c r="H13">
        <v>2.4568986143169446E-2</v>
      </c>
    </row>
    <row r="14" spans="2:9" x14ac:dyDescent="0.4">
      <c r="B14" s="20" t="s">
        <v>189</v>
      </c>
      <c r="C14" s="20">
        <v>45</v>
      </c>
      <c r="D14" s="20" t="s">
        <v>190</v>
      </c>
      <c r="E14" s="20">
        <v>81</v>
      </c>
      <c r="G14" t="s">
        <v>243</v>
      </c>
      <c r="H14">
        <v>1.6741162367030993</v>
      </c>
    </row>
    <row r="15" spans="2:9" x14ac:dyDescent="0.4">
      <c r="B15" s="20" t="s">
        <v>191</v>
      </c>
      <c r="C15" s="20">
        <v>104</v>
      </c>
      <c r="D15" s="20" t="s">
        <v>192</v>
      </c>
      <c r="E15" s="20">
        <v>56</v>
      </c>
      <c r="G15" t="s">
        <v>244</v>
      </c>
      <c r="H15">
        <v>4.9137972286338892E-2</v>
      </c>
    </row>
    <row r="16" spans="2:9" ht="20.25" thickBot="1" x14ac:dyDescent="0.45">
      <c r="B16" s="20" t="s">
        <v>193</v>
      </c>
      <c r="C16" s="20">
        <v>93</v>
      </c>
      <c r="D16" s="20" t="s">
        <v>194</v>
      </c>
      <c r="E16" s="20">
        <v>78</v>
      </c>
      <c r="G16" s="23" t="s">
        <v>245</v>
      </c>
      <c r="H16" s="23">
        <v>2.0057459953178696</v>
      </c>
      <c r="I16" s="23"/>
    </row>
    <row r="17" spans="2:5" x14ac:dyDescent="0.4">
      <c r="B17" s="20" t="s">
        <v>195</v>
      </c>
      <c r="C17" s="20">
        <v>78</v>
      </c>
      <c r="D17" s="20" t="s">
        <v>196</v>
      </c>
      <c r="E17" s="20">
        <v>67</v>
      </c>
    </row>
    <row r="18" spans="2:5" x14ac:dyDescent="0.4">
      <c r="B18" s="20" t="s">
        <v>197</v>
      </c>
      <c r="C18" s="20">
        <v>47</v>
      </c>
      <c r="D18" s="20" t="s">
        <v>198</v>
      </c>
      <c r="E18" s="20">
        <v>68</v>
      </c>
    </row>
    <row r="19" spans="2:5" x14ac:dyDescent="0.4">
      <c r="B19" s="20" t="s">
        <v>199</v>
      </c>
      <c r="C19" s="20">
        <v>38</v>
      </c>
      <c r="D19" s="20" t="s">
        <v>200</v>
      </c>
      <c r="E19" s="20">
        <v>95</v>
      </c>
    </row>
    <row r="20" spans="2:5" x14ac:dyDescent="0.4">
      <c r="B20" s="20" t="s">
        <v>201</v>
      </c>
      <c r="C20" s="20">
        <v>71</v>
      </c>
      <c r="D20" s="20" t="s">
        <v>202</v>
      </c>
      <c r="E20" s="20">
        <v>64</v>
      </c>
    </row>
    <row r="21" spans="2:5" x14ac:dyDescent="0.4">
      <c r="B21" s="20" t="s">
        <v>203</v>
      </c>
      <c r="C21" s="20">
        <v>59</v>
      </c>
      <c r="D21" s="20" t="s">
        <v>204</v>
      </c>
      <c r="E21" s="20">
        <v>66</v>
      </c>
    </row>
    <row r="22" spans="2:5" x14ac:dyDescent="0.4">
      <c r="B22" s="20" t="s">
        <v>205</v>
      </c>
      <c r="C22" s="20">
        <v>79</v>
      </c>
      <c r="D22" s="20" t="s">
        <v>206</v>
      </c>
      <c r="E22" s="20">
        <v>107</v>
      </c>
    </row>
    <row r="23" spans="2:5" x14ac:dyDescent="0.4">
      <c r="B23" s="20" t="s">
        <v>207</v>
      </c>
      <c r="C23" s="20">
        <v>46</v>
      </c>
      <c r="D23" s="16" t="s">
        <v>51</v>
      </c>
      <c r="E23" s="20">
        <v>105</v>
      </c>
    </row>
    <row r="24" spans="2:5" x14ac:dyDescent="0.4">
      <c r="B24" s="20" t="s">
        <v>208</v>
      </c>
      <c r="C24" s="20">
        <v>126</v>
      </c>
      <c r="D24" s="20" t="s">
        <v>209</v>
      </c>
      <c r="E24" s="20">
        <v>56</v>
      </c>
    </row>
    <row r="25" spans="2:5" x14ac:dyDescent="0.4">
      <c r="B25" s="20" t="s">
        <v>210</v>
      </c>
      <c r="C25" s="20">
        <v>90</v>
      </c>
      <c r="D25" s="16" t="s">
        <v>58</v>
      </c>
      <c r="E25" s="16">
        <v>109</v>
      </c>
    </row>
    <row r="26" spans="2:5" x14ac:dyDescent="0.4">
      <c r="B26" s="20" t="s">
        <v>211</v>
      </c>
      <c r="C26" s="20">
        <v>75</v>
      </c>
      <c r="D26" s="16" t="s">
        <v>23</v>
      </c>
      <c r="E26" s="16">
        <v>119</v>
      </c>
    </row>
    <row r="27" spans="2:5" x14ac:dyDescent="0.4">
      <c r="B27" s="20" t="s">
        <v>212</v>
      </c>
      <c r="C27" s="20">
        <v>39</v>
      </c>
      <c r="D27" s="21" t="s">
        <v>213</v>
      </c>
      <c r="E27" s="21">
        <v>102</v>
      </c>
    </row>
    <row r="28" spans="2:5" x14ac:dyDescent="0.4">
      <c r="B28" s="20" t="s">
        <v>214</v>
      </c>
      <c r="C28" s="20">
        <v>77</v>
      </c>
      <c r="D28" s="21" t="s">
        <v>215</v>
      </c>
      <c r="E28" s="21">
        <v>82</v>
      </c>
    </row>
    <row r="29" spans="2:5" x14ac:dyDescent="0.4">
      <c r="B29" s="20" t="s">
        <v>216</v>
      </c>
      <c r="C29" s="20">
        <v>100</v>
      </c>
      <c r="D29" s="21" t="s">
        <v>217</v>
      </c>
      <c r="E29" s="21">
        <v>95</v>
      </c>
    </row>
    <row r="30" spans="2:5" x14ac:dyDescent="0.4">
      <c r="B30" s="20" t="s">
        <v>218</v>
      </c>
      <c r="C30" s="20">
        <v>57</v>
      </c>
      <c r="D30" s="21" t="s">
        <v>219</v>
      </c>
      <c r="E30" s="21">
        <v>93</v>
      </c>
    </row>
    <row r="31" spans="2:5" x14ac:dyDescent="0.4">
      <c r="B31" s="20" t="s">
        <v>220</v>
      </c>
      <c r="C31" s="20">
        <v>77</v>
      </c>
      <c r="D31" s="21" t="s">
        <v>221</v>
      </c>
      <c r="E31" s="21">
        <v>66</v>
      </c>
    </row>
    <row r="32" spans="2:5" x14ac:dyDescent="0.4">
      <c r="B32" s="20" t="s">
        <v>222</v>
      </c>
      <c r="C32" s="20">
        <v>51</v>
      </c>
      <c r="D32" s="16" t="s">
        <v>35</v>
      </c>
      <c r="E32" s="16">
        <v>106</v>
      </c>
    </row>
    <row r="33" spans="2:5" x14ac:dyDescent="0.4">
      <c r="B33" s="20" t="s">
        <v>223</v>
      </c>
      <c r="C33" s="20">
        <v>15</v>
      </c>
      <c r="D33" s="16" t="s">
        <v>106</v>
      </c>
      <c r="E33" s="21">
        <v>107</v>
      </c>
    </row>
    <row r="34" spans="2:5" x14ac:dyDescent="0.4">
      <c r="B34" s="20" t="s">
        <v>224</v>
      </c>
      <c r="C34" s="20">
        <v>74</v>
      </c>
      <c r="D34" s="21" t="s">
        <v>225</v>
      </c>
      <c r="E34" s="21">
        <v>68</v>
      </c>
    </row>
    <row r="35" spans="2:5" x14ac:dyDescent="0.4">
      <c r="B35" s="20" t="s">
        <v>226</v>
      </c>
      <c r="C35" s="20">
        <v>70</v>
      </c>
      <c r="D35" s="16" t="s">
        <v>56</v>
      </c>
      <c r="E35" s="16">
        <v>107</v>
      </c>
    </row>
    <row r="36" spans="2:5" x14ac:dyDescent="0.4">
      <c r="B36" s="16" t="s">
        <v>227</v>
      </c>
      <c r="C36" s="16">
        <v>63</v>
      </c>
      <c r="D36" s="16" t="s">
        <v>228</v>
      </c>
      <c r="E36" s="16">
        <v>65</v>
      </c>
    </row>
    <row r="37" spans="2:5" x14ac:dyDescent="0.4">
      <c r="B37" s="16"/>
      <c r="C37" s="16"/>
      <c r="D37" s="16" t="s">
        <v>229</v>
      </c>
      <c r="E37" s="16">
        <v>82</v>
      </c>
    </row>
    <row r="38" spans="2:5" x14ac:dyDescent="0.4">
      <c r="B38" s="16"/>
      <c r="C38" s="16"/>
      <c r="D38" s="16" t="s">
        <v>230</v>
      </c>
      <c r="E38" s="16">
        <v>105</v>
      </c>
    </row>
    <row r="39" spans="2:5" x14ac:dyDescent="0.4">
      <c r="B39" s="16"/>
      <c r="C39" s="16"/>
      <c r="D39" s="16" t="s">
        <v>82</v>
      </c>
      <c r="E39" s="16">
        <v>106</v>
      </c>
    </row>
    <row r="40" spans="2:5" x14ac:dyDescent="0.4">
      <c r="B40" s="16"/>
      <c r="C40" s="16"/>
      <c r="D40" s="16" t="s">
        <v>231</v>
      </c>
      <c r="E40" s="16">
        <v>83</v>
      </c>
    </row>
    <row r="41" spans="2:5" x14ac:dyDescent="0.4">
      <c r="B41" s="16"/>
      <c r="C41" s="16"/>
      <c r="D41" s="16" t="s">
        <v>232</v>
      </c>
      <c r="E41" s="16">
        <v>109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9D7F-1CB7-43EF-9347-D72362F1A8FC}">
  <dimension ref="B2:F28"/>
  <sheetViews>
    <sheetView tabSelected="1" workbookViewId="0">
      <selection activeCell="C25" sqref="C25"/>
    </sheetView>
  </sheetViews>
  <sheetFormatPr defaultColWidth="10.88671875" defaultRowHeight="19.5" x14ac:dyDescent="0.4"/>
  <cols>
    <col min="2" max="2" width="12.5546875" bestFit="1" customWidth="1"/>
    <col min="3" max="3" width="11.5546875" customWidth="1"/>
    <col min="4" max="4" width="13.21875" customWidth="1"/>
    <col min="10" max="10" width="12.77734375" customWidth="1"/>
    <col min="11" max="11" width="11.77734375" customWidth="1"/>
  </cols>
  <sheetData>
    <row r="2" spans="2:6" x14ac:dyDescent="0.4">
      <c r="B2" t="s">
        <v>246</v>
      </c>
    </row>
    <row r="4" spans="2:6" x14ac:dyDescent="0.4">
      <c r="B4" s="24" t="s">
        <v>247</v>
      </c>
      <c r="C4" s="25"/>
      <c r="D4" s="25"/>
      <c r="E4" s="25"/>
      <c r="F4" s="25"/>
    </row>
    <row r="5" spans="2:6" x14ac:dyDescent="0.4">
      <c r="B5" s="16"/>
      <c r="C5" s="16" t="s">
        <v>248</v>
      </c>
      <c r="D5" s="16" t="s">
        <v>249</v>
      </c>
      <c r="E5" s="16" t="s">
        <v>250</v>
      </c>
      <c r="F5" s="16" t="s">
        <v>251</v>
      </c>
    </row>
    <row r="6" spans="2:6" x14ac:dyDescent="0.4">
      <c r="B6" s="16" t="s">
        <v>252</v>
      </c>
      <c r="C6" s="26">
        <v>2000</v>
      </c>
      <c r="D6" s="26">
        <f>C6-E6</f>
        <v>1980</v>
      </c>
      <c r="E6" s="26">
        <v>20</v>
      </c>
      <c r="F6" s="27">
        <f>E6/C6</f>
        <v>0.01</v>
      </c>
    </row>
    <row r="7" spans="2:6" x14ac:dyDescent="0.4">
      <c r="B7" s="16" t="s">
        <v>253</v>
      </c>
      <c r="C7" s="26">
        <v>2100</v>
      </c>
      <c r="D7" s="26">
        <f>C7-E7</f>
        <v>2060</v>
      </c>
      <c r="E7" s="26">
        <v>40</v>
      </c>
      <c r="F7" s="27">
        <f>E7/C7</f>
        <v>1.9047619047619049E-2</v>
      </c>
    </row>
    <row r="8" spans="2:6" x14ac:dyDescent="0.4">
      <c r="F8" s="28"/>
    </row>
    <row r="9" spans="2:6" x14ac:dyDescent="0.4">
      <c r="B9" t="s">
        <v>254</v>
      </c>
    </row>
    <row r="10" spans="2:6" x14ac:dyDescent="0.4">
      <c r="B10" s="17"/>
      <c r="C10" s="17" t="s">
        <v>249</v>
      </c>
      <c r="D10" s="17" t="s">
        <v>250</v>
      </c>
      <c r="E10" s="17" t="s">
        <v>255</v>
      </c>
    </row>
    <row r="11" spans="2:6" x14ac:dyDescent="0.4">
      <c r="B11" s="16" t="s">
        <v>252</v>
      </c>
      <c r="C11" s="16">
        <f>D6</f>
        <v>1980</v>
      </c>
      <c r="D11" s="16">
        <f>E6</f>
        <v>20</v>
      </c>
      <c r="E11" s="16">
        <f>SUM(C11:D11)</f>
        <v>2000</v>
      </c>
    </row>
    <row r="12" spans="2:6" x14ac:dyDescent="0.4">
      <c r="B12" s="16" t="s">
        <v>253</v>
      </c>
      <c r="C12" s="16">
        <f>D7</f>
        <v>2060</v>
      </c>
      <c r="D12" s="16">
        <f>E7</f>
        <v>40</v>
      </c>
      <c r="E12" s="16">
        <f>SUM(C12:D12)</f>
        <v>2100</v>
      </c>
    </row>
    <row r="13" spans="2:6" x14ac:dyDescent="0.4">
      <c r="B13" s="16" t="s">
        <v>255</v>
      </c>
      <c r="C13" s="16">
        <f>SUM(C11:C12)</f>
        <v>4040</v>
      </c>
      <c r="D13" s="16">
        <f>SUM(D11:D12)</f>
        <v>60</v>
      </c>
      <c r="E13" s="16">
        <f>SUM(C13:D13)</f>
        <v>4100</v>
      </c>
    </row>
    <row r="14" spans="2:6" x14ac:dyDescent="0.4">
      <c r="B14" s="16" t="s">
        <v>256</v>
      </c>
      <c r="C14" s="29">
        <f>C13/E13</f>
        <v>0.98536585365853657</v>
      </c>
      <c r="D14" s="29">
        <f>D13/E13</f>
        <v>1.4634146341463415E-2</v>
      </c>
      <c r="E14" s="30">
        <f>SUM(C14:D14)</f>
        <v>1</v>
      </c>
    </row>
    <row r="15" spans="2:6" x14ac:dyDescent="0.4">
      <c r="C15" s="31"/>
      <c r="D15" s="31"/>
      <c r="E15" s="32"/>
    </row>
    <row r="16" spans="2:6" x14ac:dyDescent="0.4">
      <c r="B16" t="s">
        <v>257</v>
      </c>
    </row>
    <row r="17" spans="2:5" x14ac:dyDescent="0.4">
      <c r="B17" s="50"/>
      <c r="C17" s="50" t="s">
        <v>249</v>
      </c>
      <c r="D17" s="50" t="s">
        <v>250</v>
      </c>
      <c r="E17" s="50" t="s">
        <v>255</v>
      </c>
    </row>
    <row r="18" spans="2:5" x14ac:dyDescent="0.4">
      <c r="B18" s="16" t="s">
        <v>252</v>
      </c>
      <c r="C18" s="33">
        <f>$E$11*$C$14</f>
        <v>1970.7317073170732</v>
      </c>
      <c r="D18" s="33">
        <f>$E$11*D14</f>
        <v>29.26829268292683</v>
      </c>
      <c r="E18" s="33">
        <f>SUM(C18:D18)</f>
        <v>2000</v>
      </c>
    </row>
    <row r="19" spans="2:5" x14ac:dyDescent="0.4">
      <c r="B19" s="16" t="s">
        <v>253</v>
      </c>
      <c r="C19" s="33">
        <f>$E$12*$C$14</f>
        <v>2069.2682926829266</v>
      </c>
      <c r="D19" s="33">
        <f>$E$12*D14</f>
        <v>30.731707317073173</v>
      </c>
      <c r="E19" s="33">
        <f>SUM(C19:D19)</f>
        <v>2099.9999999999995</v>
      </c>
    </row>
    <row r="20" spans="2:5" x14ac:dyDescent="0.4">
      <c r="B20" s="16" t="s">
        <v>255</v>
      </c>
      <c r="C20" s="34">
        <f>SUM(C18:C19)</f>
        <v>4040</v>
      </c>
      <c r="D20" s="34">
        <f>SUM(D18:D19)</f>
        <v>60</v>
      </c>
      <c r="E20" s="35">
        <f>SUM(C20:D20)</f>
        <v>4100</v>
      </c>
    </row>
    <row r="21" spans="2:5" x14ac:dyDescent="0.4">
      <c r="B21" s="16" t="s">
        <v>256</v>
      </c>
      <c r="C21" s="36">
        <f>C20/E20</f>
        <v>0.98536585365853657</v>
      </c>
      <c r="D21" s="36">
        <f>D20/E20</f>
        <v>1.4634146341463415E-2</v>
      </c>
      <c r="E21" s="37">
        <f>SUM(C21:D21)</f>
        <v>1</v>
      </c>
    </row>
    <row r="24" spans="2:5" x14ac:dyDescent="0.4">
      <c r="B24" t="s">
        <v>258</v>
      </c>
    </row>
    <row r="25" spans="2:5" x14ac:dyDescent="0.4">
      <c r="B25" s="16" t="s">
        <v>259</v>
      </c>
      <c r="C25" s="29">
        <f>_xlfn.CHISQ.TEST(C11:D12,C18:D19)</f>
        <v>1.5887703630711535E-2</v>
      </c>
    </row>
    <row r="26" spans="2:5" x14ac:dyDescent="0.4">
      <c r="B26" s="16" t="s">
        <v>260</v>
      </c>
      <c r="C26" s="38">
        <v>0.05</v>
      </c>
    </row>
    <row r="28" spans="2:5" x14ac:dyDescent="0.4">
      <c r="B28" t="s">
        <v>261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F038-CB07-4F7F-B4ED-10FA6E292528}">
  <sheetPr>
    <tabColor rgb="FFFF0000"/>
  </sheetPr>
  <dimension ref="B2:M28"/>
  <sheetViews>
    <sheetView workbookViewId="0">
      <selection activeCell="C25" sqref="C25"/>
    </sheetView>
  </sheetViews>
  <sheetFormatPr defaultColWidth="10.88671875" defaultRowHeight="19.5" x14ac:dyDescent="0.4"/>
  <cols>
    <col min="2" max="2" width="12.5546875" bestFit="1" customWidth="1"/>
    <col min="3" max="3" width="11.5546875" customWidth="1"/>
    <col min="4" max="4" width="13.21875" customWidth="1"/>
    <col min="10" max="10" width="12.77734375" customWidth="1"/>
    <col min="11" max="11" width="11.77734375" customWidth="1"/>
  </cols>
  <sheetData>
    <row r="2" spans="2:13" x14ac:dyDescent="0.4">
      <c r="B2" t="s">
        <v>246</v>
      </c>
    </row>
    <row r="4" spans="2:13" x14ac:dyDescent="0.4">
      <c r="B4" s="24" t="s">
        <v>247</v>
      </c>
      <c r="C4" s="25"/>
      <c r="D4" s="25"/>
      <c r="E4" s="25"/>
      <c r="F4" s="25"/>
    </row>
    <row r="5" spans="2:13" x14ac:dyDescent="0.4">
      <c r="B5" s="16"/>
      <c r="C5" s="16" t="s">
        <v>248</v>
      </c>
      <c r="D5" s="16" t="s">
        <v>249</v>
      </c>
      <c r="E5" s="16" t="s">
        <v>250</v>
      </c>
      <c r="F5" s="16" t="s">
        <v>251</v>
      </c>
    </row>
    <row r="6" spans="2:13" x14ac:dyDescent="0.4">
      <c r="B6" s="16" t="s">
        <v>252</v>
      </c>
      <c r="C6" s="26">
        <v>2000</v>
      </c>
      <c r="D6" s="26">
        <f>C6-E6</f>
        <v>1980</v>
      </c>
      <c r="E6" s="26">
        <v>20</v>
      </c>
      <c r="F6" s="27">
        <f>E6/C6</f>
        <v>0.01</v>
      </c>
    </row>
    <row r="7" spans="2:13" x14ac:dyDescent="0.4">
      <c r="B7" s="16" t="s">
        <v>253</v>
      </c>
      <c r="C7" s="26">
        <v>2100</v>
      </c>
      <c r="D7" s="26">
        <f>C7-E7</f>
        <v>2060</v>
      </c>
      <c r="E7" s="26">
        <v>40</v>
      </c>
      <c r="F7" s="27">
        <f>E7/C7</f>
        <v>1.9047619047619049E-2</v>
      </c>
    </row>
    <row r="8" spans="2:13" x14ac:dyDescent="0.4">
      <c r="F8" s="28"/>
    </row>
    <row r="9" spans="2:13" x14ac:dyDescent="0.4">
      <c r="B9" t="s">
        <v>254</v>
      </c>
    </row>
    <row r="10" spans="2:13" x14ac:dyDescent="0.4">
      <c r="B10" s="17"/>
      <c r="C10" s="17" t="s">
        <v>249</v>
      </c>
      <c r="D10" s="17" t="s">
        <v>250</v>
      </c>
      <c r="E10" s="17" t="s">
        <v>255</v>
      </c>
    </row>
    <row r="11" spans="2:13" x14ac:dyDescent="0.4">
      <c r="B11" s="16" t="s">
        <v>252</v>
      </c>
      <c r="C11" s="16">
        <f>D6</f>
        <v>1980</v>
      </c>
      <c r="D11" s="16">
        <f>E6</f>
        <v>20</v>
      </c>
      <c r="E11" s="16">
        <f>SUM(C11:D11)</f>
        <v>2000</v>
      </c>
    </row>
    <row r="12" spans="2:13" x14ac:dyDescent="0.4">
      <c r="B12" s="16" t="s">
        <v>253</v>
      </c>
      <c r="C12" s="16">
        <f>D7</f>
        <v>2060</v>
      </c>
      <c r="D12" s="16">
        <f>E7</f>
        <v>40</v>
      </c>
      <c r="E12" s="16">
        <f>SUM(C12:D12)</f>
        <v>2100</v>
      </c>
    </row>
    <row r="13" spans="2:13" x14ac:dyDescent="0.4">
      <c r="B13" s="16" t="s">
        <v>255</v>
      </c>
      <c r="C13" s="16">
        <f>SUM(C11:C12)</f>
        <v>4040</v>
      </c>
      <c r="D13" s="16">
        <f>SUM(D11:D12)</f>
        <v>60</v>
      </c>
      <c r="E13" s="16">
        <f>SUM(C13:D13)</f>
        <v>4100</v>
      </c>
    </row>
    <row r="14" spans="2:13" x14ac:dyDescent="0.4">
      <c r="B14" s="16" t="s">
        <v>256</v>
      </c>
      <c r="C14" s="29">
        <f>C13/E13</f>
        <v>0.98536585365853657</v>
      </c>
      <c r="D14" s="29">
        <f>D13/E13</f>
        <v>1.4634146341463415E-2</v>
      </c>
      <c r="E14" s="30">
        <f>SUM(C14:D14)</f>
        <v>1</v>
      </c>
      <c r="K14" s="39"/>
      <c r="L14" s="39"/>
      <c r="M14" s="32"/>
    </row>
    <row r="15" spans="2:13" x14ac:dyDescent="0.4">
      <c r="C15" s="31"/>
      <c r="D15" s="31"/>
      <c r="E15" s="32"/>
      <c r="K15" s="31"/>
      <c r="L15" s="31"/>
      <c r="M15" s="32"/>
    </row>
    <row r="16" spans="2:13" x14ac:dyDescent="0.4">
      <c r="B16" t="s">
        <v>257</v>
      </c>
    </row>
    <row r="17" spans="2:13" x14ac:dyDescent="0.4">
      <c r="B17" s="50"/>
      <c r="C17" s="50" t="s">
        <v>249</v>
      </c>
      <c r="D17" s="50" t="s">
        <v>250</v>
      </c>
      <c r="E17" s="50" t="s">
        <v>255</v>
      </c>
    </row>
    <row r="18" spans="2:13" x14ac:dyDescent="0.4">
      <c r="B18" s="16" t="s">
        <v>252</v>
      </c>
      <c r="C18" s="40">
        <f>$E11*C$14</f>
        <v>1970.7317073170732</v>
      </c>
      <c r="D18" s="40">
        <f>$E11*D$14</f>
        <v>29.26829268292683</v>
      </c>
      <c r="E18" s="40">
        <f>SUM(C18:D18)</f>
        <v>2000</v>
      </c>
      <c r="K18" s="41"/>
      <c r="L18" s="41"/>
      <c r="M18" s="41"/>
    </row>
    <row r="19" spans="2:13" x14ac:dyDescent="0.4">
      <c r="B19" s="16" t="s">
        <v>253</v>
      </c>
      <c r="C19" s="40">
        <f>$E12*C$14</f>
        <v>2069.2682926829266</v>
      </c>
      <c r="D19" s="40">
        <f>$E12*D$14</f>
        <v>30.731707317073173</v>
      </c>
      <c r="E19" s="40">
        <f>SUM(C19:D19)</f>
        <v>2099.9999999999995</v>
      </c>
      <c r="K19" s="41"/>
      <c r="L19" s="41"/>
      <c r="M19" s="41"/>
    </row>
    <row r="20" spans="2:13" x14ac:dyDescent="0.4">
      <c r="B20" s="16" t="s">
        <v>255</v>
      </c>
      <c r="C20" s="42">
        <f>SUM(C18:C19)</f>
        <v>4040</v>
      </c>
      <c r="D20" s="42">
        <f>SUM(D18:D19)</f>
        <v>60</v>
      </c>
      <c r="E20" s="40">
        <f>SUM(C20:D20)</f>
        <v>4100</v>
      </c>
      <c r="K20" s="43"/>
      <c r="L20" s="43"/>
      <c r="M20" s="44"/>
    </row>
    <row r="21" spans="2:13" x14ac:dyDescent="0.4">
      <c r="B21" s="16" t="s">
        <v>256</v>
      </c>
      <c r="C21" s="45">
        <f>C20/E20</f>
        <v>0.98536585365853657</v>
      </c>
      <c r="D21" s="45">
        <f>D20/E20</f>
        <v>1.4634146341463415E-2</v>
      </c>
      <c r="E21" s="46">
        <f>SUM(C21:D21)</f>
        <v>1</v>
      </c>
      <c r="K21" s="47"/>
      <c r="L21" s="47"/>
      <c r="M21" s="48"/>
    </row>
    <row r="24" spans="2:13" x14ac:dyDescent="0.4">
      <c r="B24" t="s">
        <v>258</v>
      </c>
    </row>
    <row r="25" spans="2:13" x14ac:dyDescent="0.4">
      <c r="B25" s="16" t="s">
        <v>259</v>
      </c>
      <c r="C25" s="45">
        <f>_xlfn.CHISQ.TEST(C11:D12,C18:D19)</f>
        <v>1.5887703630711535E-2</v>
      </c>
      <c r="K25" s="49"/>
    </row>
    <row r="26" spans="2:13" x14ac:dyDescent="0.4">
      <c r="B26" s="16" t="s">
        <v>260</v>
      </c>
      <c r="C26" s="38">
        <v>0.05</v>
      </c>
      <c r="K26" s="31"/>
    </row>
    <row r="28" spans="2:13" x14ac:dyDescent="0.4">
      <c r="B28" t="s">
        <v>261</v>
      </c>
      <c r="C28" t="s">
        <v>262</v>
      </c>
    </row>
  </sheetData>
  <phoneticPr fontId="2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0F491979A8E44D9AF00DF3EBE187F1" ma:contentTypeVersion="13" ma:contentTypeDescription="新しいドキュメントを作成します。" ma:contentTypeScope="" ma:versionID="3a9a7fd8454a7373c184e8261485b2b2">
  <xsd:schema xmlns:xsd="http://www.w3.org/2001/XMLSchema" xmlns:xs="http://www.w3.org/2001/XMLSchema" xmlns:p="http://schemas.microsoft.com/office/2006/metadata/properties" xmlns:ns2="4f4cb971-ecd5-4e97-9a52-0df69aed19b9" xmlns:ns3="74910bc7-afd4-4c00-8ab6-82c68bcc7ead" targetNamespace="http://schemas.microsoft.com/office/2006/metadata/properties" ma:root="true" ma:fieldsID="43de494b5fa2bc6e31997a5fcd7fb5d0" ns2:_="" ns3:_="">
    <xsd:import namespace="4f4cb971-ecd5-4e97-9a52-0df69aed19b9"/>
    <xsd:import namespace="74910bc7-afd4-4c00-8ab6-82c68bcc7ea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cb971-ecd5-4e97-9a52-0df69aed19b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278409-2440-4b51-b8f9-6685ad56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10bc7-afd4-4c00-8ab6-82c68bcc7ea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250555b-5abe-42e4-bccb-f78c442d6c25}" ma:internalName="TaxCatchAll" ma:showField="CatchAllData" ma:web="74910bc7-afd4-4c00-8ab6-82c68bcc7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4cb971-ecd5-4e97-9a52-0df69aed19b9">
      <Terms xmlns="http://schemas.microsoft.com/office/infopath/2007/PartnerControls"/>
    </lcf76f155ced4ddcb4097134ff3c332f>
    <TaxCatchAll xmlns="74910bc7-afd4-4c00-8ab6-82c68bcc7ead" xsi:nil="true"/>
  </documentManagement>
</p:properties>
</file>

<file path=customXml/itemProps1.xml><?xml version="1.0" encoding="utf-8"?>
<ds:datastoreItem xmlns:ds="http://schemas.openxmlformats.org/officeDocument/2006/customXml" ds:itemID="{DD3503B8-DE65-4982-8E68-EDCE131957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4cb971-ecd5-4e97-9a52-0df69aed19b9"/>
    <ds:schemaRef ds:uri="74910bc7-afd4-4c00-8ab6-82c68bcc7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77FA36-4E93-4CB7-9DF1-9CA24FCD5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3462B6-F7A4-4F0D-BD3C-A53B2601B6BF}">
  <ds:schemaRefs>
    <ds:schemaRef ds:uri="http://schemas.microsoft.com/office/2006/metadata/properties"/>
    <ds:schemaRef ds:uri="http://schemas.microsoft.com/office/infopath/2007/PartnerControls"/>
    <ds:schemaRef ds:uri="4f4cb971-ecd5-4e97-9a52-0df69aed19b9"/>
    <ds:schemaRef ds:uri="74910bc7-afd4-4c00-8ab6-82c68bcc7e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chap4-8</vt:lpstr>
      <vt:lpstr>chap4-8_answer</vt:lpstr>
      <vt:lpstr>【補足】t分布</vt:lpstr>
      <vt:lpstr>chap4-9</vt:lpstr>
      <vt:lpstr>chap4-9_answer</vt:lpstr>
      <vt:lpstr>chap4-10</vt:lpstr>
      <vt:lpstr>chap4-10_answer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田淵　豪</dc:creator>
  <cp:lastModifiedBy>jikei</cp:lastModifiedBy>
  <dcterms:created xsi:type="dcterms:W3CDTF">2020-12-17T02:29:11Z</dcterms:created>
  <dcterms:modified xsi:type="dcterms:W3CDTF">2024-01-18T01:10:17Z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0x010100340F491979A8E44D9AF00DF3EBE187F1</vt:lpwstr>
  </property>
</Properties>
</file>